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900" windowWidth="11880" windowHeight="307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state="hidden" r:id="rId13"/>
    <sheet name="3. Vinculación Univ. Sociedad" sheetId="22" r:id="rId14"/>
    <sheet name="4. Docencia y Profesorado Univ." sheetId="29" r:id="rId15"/>
    <sheet name="5. Estudiantes y Graduados" sheetId="30" state="hidden" r:id="rId16"/>
    <sheet name="6. Gestión del Conocimiento" sheetId="23" r:id="rId17"/>
    <sheet name="7. Lo Esencial de la Reforma U." sheetId="45" r:id="rId18"/>
    <sheet name="8. Asegura. de la Calid. y M" sheetId="33" r:id="rId19"/>
    <sheet name="9. Cultura de Inno. Insti..." sheetId="47" r:id="rId20"/>
    <sheet name="10. Posgrado" sheetId="48" state="hidden" r:id="rId21"/>
    <sheet name="11. Gestion Administrativa" sheetId="24" r:id="rId22"/>
    <sheet name="12. Gestión del Talento Humano" sheetId="44" r:id="rId23"/>
    <sheet name="13. Gestión Académica" sheetId="31" r:id="rId24"/>
    <sheet name="14. Internacional... de la E.S." sheetId="46" state="hidden" r:id="rId25"/>
    <sheet name="15. Gobernabilidad y Proceso..." sheetId="34" state="hidden" r:id="rId26"/>
    <sheet name="16. Desa. del Sistema Educ.Sup." sheetId="49" state="hidden" r:id="rId27"/>
    <sheet name="17. Gestión TIC" sheetId="50" r:id="rId28"/>
    <sheet name="Hoja1" sheetId="51" r:id="rId29"/>
  </sheets>
  <externalReferences>
    <externalReference r:id="rId30"/>
  </externalReferences>
  <definedNames>
    <definedName name="_xlnm._FilterDatabase" localSheetId="3" hidden="1">'1. TALLERES SEMINARIOS'!$G$468:$G$477</definedName>
    <definedName name="_xlnm._FilterDatabase" localSheetId="4" hidden="1">'2. CONTRATACION DE PERSONAL'!$G$13:$G$193</definedName>
    <definedName name="_xlnm._FilterDatabase" localSheetId="5" hidden="1">'3. EQUIPO DE OFICINA'!$F$11:$F$160</definedName>
    <definedName name="_xlnm._FilterDatabase" localSheetId="6" hidden="1">'4. EQUIPO TECNOLÓGICOS'!$F$13:$F$145</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Q9" i="45"/>
  <c r="Q62" i="50"/>
  <c r="J18" i="10" l="1"/>
  <c r="D108" i="7" l="1"/>
  <c r="Q12" i="24" l="1"/>
  <c r="P12"/>
  <c r="P8" i="44"/>
  <c r="Q8"/>
  <c r="P9"/>
  <c r="Q9"/>
  <c r="N10"/>
  <c r="P10"/>
  <c r="Q10"/>
  <c r="J139" i="7" l="1"/>
  <c r="Q14" i="28" l="1"/>
  <c r="J125" i="7"/>
  <c r="G125"/>
  <c r="K124"/>
  <c r="J124"/>
  <c r="G124"/>
  <c r="K123"/>
  <c r="J123"/>
  <c r="K122"/>
  <c r="J122"/>
  <c r="K121"/>
  <c r="J121"/>
  <c r="K120"/>
  <c r="J120"/>
  <c r="K119"/>
  <c r="J119"/>
  <c r="K118"/>
  <c r="J118"/>
  <c r="G118"/>
  <c r="K117"/>
  <c r="J117"/>
  <c r="G117"/>
  <c r="K116"/>
  <c r="J116"/>
  <c r="J115"/>
  <c r="G115"/>
  <c r="C112"/>
  <c r="C14" i="10"/>
  <c r="G145" i="7" l="1"/>
  <c r="G65" i="8"/>
  <c r="J187" i="7"/>
  <c r="G187"/>
  <c r="J186"/>
  <c r="G186"/>
  <c r="J185"/>
  <c r="G185"/>
  <c r="J184"/>
  <c r="G184"/>
  <c r="J183"/>
  <c r="G183"/>
  <c r="J182"/>
  <c r="G182"/>
  <c r="J181"/>
  <c r="G181"/>
  <c r="J180"/>
  <c r="G180"/>
  <c r="J179"/>
  <c r="G179"/>
  <c r="J178"/>
  <c r="G178"/>
  <c r="J177"/>
  <c r="G177"/>
  <c r="C174"/>
  <c r="D170" l="1"/>
  <c r="F23" i="9"/>
  <c r="Q11" i="24"/>
  <c r="P11"/>
  <c r="P11" i="33"/>
  <c r="G389" i="7" l="1"/>
  <c r="Q9" i="47"/>
  <c r="P9"/>
  <c r="G328" i="7"/>
  <c r="Q8" i="45" l="1"/>
  <c r="Q10" i="28"/>
  <c r="Q9"/>
  <c r="J354" i="7" l="1"/>
  <c r="G354"/>
  <c r="J353"/>
  <c r="G353"/>
  <c r="J352"/>
  <c r="G352"/>
  <c r="J351"/>
  <c r="G351"/>
  <c r="J350"/>
  <c r="G350"/>
  <c r="J349"/>
  <c r="G349"/>
  <c r="J348"/>
  <c r="G348"/>
  <c r="J347"/>
  <c r="G347"/>
  <c r="J346"/>
  <c r="G346"/>
  <c r="J345"/>
  <c r="G345"/>
  <c r="C342"/>
  <c r="D338"/>
  <c r="P10" i="47"/>
  <c r="G316" i="7"/>
  <c r="G310"/>
  <c r="G309"/>
  <c r="G272"/>
  <c r="G264"/>
  <c r="G243"/>
  <c r="G252"/>
  <c r="G251"/>
  <c r="G205" l="1"/>
  <c r="G139"/>
  <c r="G159"/>
  <c r="J166"/>
  <c r="G166"/>
  <c r="G165"/>
  <c r="G69"/>
  <c r="G68"/>
  <c r="G48"/>
  <c r="G49"/>
  <c r="G50"/>
  <c r="G47"/>
  <c r="G27"/>
  <c r="G28"/>
  <c r="G29"/>
  <c r="G26"/>
  <c r="G67"/>
  <c r="G66"/>
  <c r="G65"/>
  <c r="G64"/>
  <c r="G63"/>
  <c r="G62"/>
  <c r="G61"/>
  <c r="G40"/>
  <c r="G41"/>
  <c r="G42"/>
  <c r="G43"/>
  <c r="G44"/>
  <c r="G45"/>
  <c r="G46"/>
  <c r="G39"/>
  <c r="G19"/>
  <c r="G20"/>
  <c r="G21"/>
  <c r="G22"/>
  <c r="G23"/>
  <c r="G24"/>
  <c r="G25"/>
  <c r="G18"/>
  <c r="G17"/>
  <c r="D10" l="1"/>
  <c r="J295" l="1"/>
  <c r="J293"/>
  <c r="J271"/>
  <c r="J250"/>
  <c r="G146"/>
  <c r="J146"/>
  <c r="F20" i="10" l="1"/>
  <c r="P11" i="50"/>
  <c r="F295" i="7" l="1"/>
  <c r="G295" s="1"/>
  <c r="J294"/>
  <c r="F294"/>
  <c r="G294" s="1"/>
  <c r="Q7" i="45"/>
  <c r="J272" i="7"/>
  <c r="J230"/>
  <c r="G230"/>
  <c r="J252"/>
  <c r="J251"/>
  <c r="K271"/>
  <c r="F271"/>
  <c r="G271" s="1"/>
  <c r="K270"/>
  <c r="J270"/>
  <c r="G270"/>
  <c r="K269"/>
  <c r="J269"/>
  <c r="G269"/>
  <c r="K268"/>
  <c r="J268"/>
  <c r="G268"/>
  <c r="K267"/>
  <c r="J267"/>
  <c r="G267"/>
  <c r="K266"/>
  <c r="J266"/>
  <c r="G266"/>
  <c r="K265"/>
  <c r="J265"/>
  <c r="G265"/>
  <c r="K264"/>
  <c r="J264"/>
  <c r="K263"/>
  <c r="J263"/>
  <c r="G263"/>
  <c r="J262"/>
  <c r="G262"/>
  <c r="C259"/>
  <c r="J87"/>
  <c r="G87"/>
  <c r="J69"/>
  <c r="K86"/>
  <c r="J86"/>
  <c r="G86"/>
  <c r="K65"/>
  <c r="K68"/>
  <c r="J68"/>
  <c r="J47"/>
  <c r="J50"/>
  <c r="J49"/>
  <c r="J48"/>
  <c r="K29"/>
  <c r="J29"/>
  <c r="K28"/>
  <c r="J28"/>
  <c r="K27"/>
  <c r="J27"/>
  <c r="K26"/>
  <c r="J26"/>
  <c r="K477"/>
  <c r="J477"/>
  <c r="F477"/>
  <c r="G477" s="1"/>
  <c r="K476"/>
  <c r="J476"/>
  <c r="G476"/>
  <c r="K475"/>
  <c r="J475"/>
  <c r="E475"/>
  <c r="G475" s="1"/>
  <c r="K474"/>
  <c r="J474"/>
  <c r="E474"/>
  <c r="G474" s="1"/>
  <c r="K473"/>
  <c r="J473"/>
  <c r="E473"/>
  <c r="G473" s="1"/>
  <c r="K472"/>
  <c r="J472"/>
  <c r="G472"/>
  <c r="K471"/>
  <c r="J471"/>
  <c r="G471"/>
  <c r="K470"/>
  <c r="J470"/>
  <c r="E470"/>
  <c r="G470" s="1"/>
  <c r="K469"/>
  <c r="J469"/>
  <c r="E469"/>
  <c r="G469" s="1"/>
  <c r="J468"/>
  <c r="G468"/>
  <c r="C465"/>
  <c r="K459"/>
  <c r="J459"/>
  <c r="F459"/>
  <c r="G459" s="1"/>
  <c r="K458"/>
  <c r="J458"/>
  <c r="G458"/>
  <c r="K457"/>
  <c r="J457"/>
  <c r="E457"/>
  <c r="G457" s="1"/>
  <c r="K456"/>
  <c r="J456"/>
  <c r="E456"/>
  <c r="G456" s="1"/>
  <c r="K455"/>
  <c r="J455"/>
  <c r="E455"/>
  <c r="G455" s="1"/>
  <c r="K454"/>
  <c r="J454"/>
  <c r="G454"/>
  <c r="K453"/>
  <c r="J453"/>
  <c r="G453"/>
  <c r="K452"/>
  <c r="J452"/>
  <c r="E452"/>
  <c r="G452" s="1"/>
  <c r="K451"/>
  <c r="J451"/>
  <c r="E451"/>
  <c r="G451" s="1"/>
  <c r="J450"/>
  <c r="G450"/>
  <c r="C447"/>
  <c r="K437"/>
  <c r="J437"/>
  <c r="G437"/>
  <c r="K436"/>
  <c r="J436"/>
  <c r="G436"/>
  <c r="K435"/>
  <c r="J435"/>
  <c r="G435"/>
  <c r="K434"/>
  <c r="J434"/>
  <c r="G434"/>
  <c r="K433"/>
  <c r="J433"/>
  <c r="G433"/>
  <c r="K432"/>
  <c r="J432"/>
  <c r="G432"/>
  <c r="K431"/>
  <c r="J431"/>
  <c r="G431"/>
  <c r="K430"/>
  <c r="J430"/>
  <c r="G430"/>
  <c r="K429"/>
  <c r="J429"/>
  <c r="G429"/>
  <c r="J428"/>
  <c r="G428"/>
  <c r="C425"/>
  <c r="K415"/>
  <c r="J415"/>
  <c r="G415"/>
  <c r="K414"/>
  <c r="J414"/>
  <c r="G414"/>
  <c r="K413"/>
  <c r="J413"/>
  <c r="G413"/>
  <c r="K412"/>
  <c r="J412"/>
  <c r="G412"/>
  <c r="K411"/>
  <c r="J411"/>
  <c r="G411"/>
  <c r="K410"/>
  <c r="J410"/>
  <c r="G410"/>
  <c r="K409"/>
  <c r="J409"/>
  <c r="G409"/>
  <c r="K408"/>
  <c r="J408"/>
  <c r="G408"/>
  <c r="K407"/>
  <c r="J407"/>
  <c r="G407"/>
  <c r="J406"/>
  <c r="G406"/>
  <c r="C403"/>
  <c r="J396"/>
  <c r="G396"/>
  <c r="J395"/>
  <c r="G395"/>
  <c r="J394"/>
  <c r="G394"/>
  <c r="J393"/>
  <c r="G393"/>
  <c r="J392"/>
  <c r="G392"/>
  <c r="J391"/>
  <c r="G391"/>
  <c r="J390"/>
  <c r="G390"/>
  <c r="J389"/>
  <c r="J388"/>
  <c r="G388"/>
  <c r="J387"/>
  <c r="G387"/>
  <c r="C384"/>
  <c r="K377"/>
  <c r="J377"/>
  <c r="G377"/>
  <c r="K376"/>
  <c r="J376"/>
  <c r="G376"/>
  <c r="K375"/>
  <c r="J375"/>
  <c r="G375"/>
  <c r="K374"/>
  <c r="J374"/>
  <c r="G374"/>
  <c r="K373"/>
  <c r="J373"/>
  <c r="G373"/>
  <c r="K372"/>
  <c r="J372"/>
  <c r="G372"/>
  <c r="K371"/>
  <c r="J371"/>
  <c r="G371"/>
  <c r="K370"/>
  <c r="J370"/>
  <c r="G370"/>
  <c r="K369"/>
  <c r="J369"/>
  <c r="G369"/>
  <c r="J368"/>
  <c r="G368"/>
  <c r="C365"/>
  <c r="J335"/>
  <c r="G335"/>
  <c r="J334"/>
  <c r="G334"/>
  <c r="J333"/>
  <c r="G333"/>
  <c r="J332"/>
  <c r="G332"/>
  <c r="J331"/>
  <c r="J330"/>
  <c r="G330"/>
  <c r="J329"/>
  <c r="G329"/>
  <c r="J328"/>
  <c r="J327"/>
  <c r="G327"/>
  <c r="J326"/>
  <c r="G326"/>
  <c r="C323"/>
  <c r="J316"/>
  <c r="J315"/>
  <c r="G315"/>
  <c r="J314"/>
  <c r="G314"/>
  <c r="J313"/>
  <c r="G313"/>
  <c r="J312"/>
  <c r="G312"/>
  <c r="J311"/>
  <c r="G311"/>
  <c r="J310"/>
  <c r="J309"/>
  <c r="J308"/>
  <c r="G308"/>
  <c r="J307"/>
  <c r="G307"/>
  <c r="C304"/>
  <c r="F293"/>
  <c r="G293" s="1"/>
  <c r="J292"/>
  <c r="G292"/>
  <c r="J291"/>
  <c r="G291"/>
  <c r="J290"/>
  <c r="G290"/>
  <c r="J289"/>
  <c r="G289"/>
  <c r="J288"/>
  <c r="G288"/>
  <c r="J287"/>
  <c r="G287"/>
  <c r="J286"/>
  <c r="G286"/>
  <c r="J285"/>
  <c r="G285"/>
  <c r="J284"/>
  <c r="G284"/>
  <c r="C281"/>
  <c r="K250"/>
  <c r="F250"/>
  <c r="G250" s="1"/>
  <c r="K249"/>
  <c r="J249"/>
  <c r="G249"/>
  <c r="K248"/>
  <c r="J248"/>
  <c r="G248"/>
  <c r="K247"/>
  <c r="J247"/>
  <c r="G247"/>
  <c r="K246"/>
  <c r="J246"/>
  <c r="G246"/>
  <c r="K245"/>
  <c r="J245"/>
  <c r="G245"/>
  <c r="K244"/>
  <c r="J244"/>
  <c r="G244"/>
  <c r="K243"/>
  <c r="J243"/>
  <c r="K242"/>
  <c r="J242"/>
  <c r="G242"/>
  <c r="J241"/>
  <c r="G241"/>
  <c r="C238"/>
  <c r="J229"/>
  <c r="F229"/>
  <c r="G229" s="1"/>
  <c r="J228"/>
  <c r="G228"/>
  <c r="J227"/>
  <c r="G227"/>
  <c r="J226"/>
  <c r="G226"/>
  <c r="J225"/>
  <c r="G225"/>
  <c r="J224"/>
  <c r="G224"/>
  <c r="J223"/>
  <c r="G223"/>
  <c r="J222"/>
  <c r="E222"/>
  <c r="G222"/>
  <c r="J221"/>
  <c r="G221"/>
  <c r="J220"/>
  <c r="G220"/>
  <c r="C217"/>
  <c r="J211"/>
  <c r="F211"/>
  <c r="G211" s="1"/>
  <c r="J210"/>
  <c r="G210"/>
  <c r="J209"/>
  <c r="G209"/>
  <c r="J208"/>
  <c r="G208"/>
  <c r="J207"/>
  <c r="G207"/>
  <c r="J206"/>
  <c r="G206"/>
  <c r="J205"/>
  <c r="J204"/>
  <c r="E204"/>
  <c r="G204" s="1"/>
  <c r="J203"/>
  <c r="G203"/>
  <c r="J202"/>
  <c r="G202"/>
  <c r="C199"/>
  <c r="J165"/>
  <c r="J164"/>
  <c r="G164"/>
  <c r="J163"/>
  <c r="G163"/>
  <c r="J162"/>
  <c r="G162"/>
  <c r="J161"/>
  <c r="G161"/>
  <c r="J160"/>
  <c r="G160"/>
  <c r="J159"/>
  <c r="J158"/>
  <c r="G158"/>
  <c r="J157"/>
  <c r="G157"/>
  <c r="J156"/>
  <c r="G156"/>
  <c r="C153"/>
  <c r="J145"/>
  <c r="J144"/>
  <c r="G144"/>
  <c r="J143"/>
  <c r="G143"/>
  <c r="J142"/>
  <c r="G142"/>
  <c r="J141"/>
  <c r="G141"/>
  <c r="J140"/>
  <c r="G140"/>
  <c r="J138"/>
  <c r="G138"/>
  <c r="J137"/>
  <c r="G137"/>
  <c r="J136"/>
  <c r="G136"/>
  <c r="C133"/>
  <c r="C13"/>
  <c r="P12" i="50"/>
  <c r="N11" i="31"/>
  <c r="P9"/>
  <c r="P11" s="1"/>
  <c r="P12" i="28"/>
  <c r="C143" i="43"/>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7" i="10"/>
  <c r="C244"/>
  <c r="C221"/>
  <c r="C198"/>
  <c r="C175"/>
  <c r="C152"/>
  <c r="C129"/>
  <c r="C106"/>
  <c r="C83"/>
  <c r="C60"/>
  <c r="C223" i="9"/>
  <c r="C204"/>
  <c r="C185"/>
  <c r="C166"/>
  <c r="C147"/>
  <c r="C128"/>
  <c r="C109"/>
  <c r="C90"/>
  <c r="C71"/>
  <c r="C52"/>
  <c r="C33"/>
  <c r="C14"/>
  <c r="C914" i="8"/>
  <c r="C854"/>
  <c r="C794"/>
  <c r="C734"/>
  <c r="C674"/>
  <c r="C614"/>
  <c r="C554"/>
  <c r="C494"/>
  <c r="C434"/>
  <c r="C374"/>
  <c r="C314"/>
  <c r="C254"/>
  <c r="C194"/>
  <c r="C134"/>
  <c r="C74"/>
  <c r="C14"/>
  <c r="C93" i="7"/>
  <c r="C74"/>
  <c r="C56"/>
  <c r="C35"/>
  <c r="P14" i="50"/>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Q55"/>
  <c r="P56"/>
  <c r="Q56"/>
  <c r="P57"/>
  <c r="Q57"/>
  <c r="P58"/>
  <c r="Q58"/>
  <c r="P59"/>
  <c r="Q59"/>
  <c r="P60"/>
  <c r="Q60"/>
  <c r="O62"/>
  <c r="N62"/>
  <c r="M62"/>
  <c r="L62"/>
  <c r="K62"/>
  <c r="J62"/>
  <c r="I62"/>
  <c r="H62"/>
  <c r="Q61"/>
  <c r="P61"/>
  <c r="Q13"/>
  <c r="P13"/>
  <c r="Q12"/>
  <c r="F207" i="27"/>
  <c r="E207"/>
  <c r="I541" i="38"/>
  <c r="G541"/>
  <c r="R2" i="43"/>
  <c r="R2" i="42"/>
  <c r="R2" i="40"/>
  <c r="R2" i="12"/>
  <c r="R2" i="10"/>
  <c r="R2" i="9"/>
  <c r="R2" i="8"/>
  <c r="S2" i="7"/>
  <c r="T2"/>
  <c r="S2" i="8"/>
  <c r="S2" i="9"/>
  <c r="S2" i="10"/>
  <c r="S2" i="12"/>
  <c r="S2" i="40"/>
  <c r="S2" i="42"/>
  <c r="S2" i="43"/>
  <c r="F216" i="27"/>
  <c r="BQ3" i="12" s="1"/>
  <c r="F214" i="27"/>
  <c r="E217"/>
  <c r="BT3" i="40" s="1"/>
  <c r="E215" i="27"/>
  <c r="BL3" i="12" s="1"/>
  <c r="E213" i="27"/>
  <c r="BD3" i="42" s="1"/>
  <c r="D216" i="27"/>
  <c r="D214"/>
  <c r="C217"/>
  <c r="BR3" i="12" s="1"/>
  <c r="C215" i="27"/>
  <c r="BJ3" i="7" s="1"/>
  <c r="C213" i="27"/>
  <c r="BB3" i="42"/>
  <c r="BB3" i="10"/>
  <c r="BB3" i="43"/>
  <c r="BB3" i="9"/>
  <c r="BR3" i="40"/>
  <c r="BR3" i="8"/>
  <c r="BO3" i="43"/>
  <c r="BO3" i="40"/>
  <c r="BO3" i="9"/>
  <c r="BO3" i="8"/>
  <c r="BL3" i="42"/>
  <c r="BL3" i="9"/>
  <c r="BI3" i="43"/>
  <c r="BI3" i="40"/>
  <c r="BI3" i="10"/>
  <c r="BI3" i="8"/>
  <c r="BJ3" i="42"/>
  <c r="BD3" i="9"/>
  <c r="BQ3" i="7"/>
  <c r="O13" i="49"/>
  <c r="P13"/>
  <c r="O14"/>
  <c r="P14"/>
  <c r="O15"/>
  <c r="P15"/>
  <c r="O16"/>
  <c r="P16"/>
  <c r="O17"/>
  <c r="P17"/>
  <c r="O18"/>
  <c r="P18"/>
  <c r="O23"/>
  <c r="P23"/>
  <c r="O24"/>
  <c r="P24"/>
  <c r="O25"/>
  <c r="P25"/>
  <c r="J179" i="43"/>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P70" s="1"/>
  <c r="I23" i="27" s="1"/>
  <c r="O10" i="49"/>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Q10" i="31"/>
  <c r="P10"/>
  <c r="Q9"/>
  <c r="P9" i="24"/>
  <c r="Q9"/>
  <c r="P10"/>
  <c r="Q10"/>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Q10" i="47"/>
  <c r="Q8"/>
  <c r="P8"/>
  <c r="Q11" i="33"/>
  <c r="P12"/>
  <c r="P13" s="1"/>
  <c r="Q12"/>
  <c r="P8" i="45"/>
  <c r="P7"/>
  <c r="P9" i="23"/>
  <c r="Q9"/>
  <c r="P10"/>
  <c r="Q10"/>
  <c r="P11"/>
  <c r="Q11"/>
  <c r="P12"/>
  <c r="Q12"/>
  <c r="P13"/>
  <c r="Q13"/>
  <c r="P14"/>
  <c r="Q14"/>
  <c r="P15"/>
  <c r="Q15"/>
  <c r="P16"/>
  <c r="Q16"/>
  <c r="P17"/>
  <c r="Q17"/>
  <c r="P18"/>
  <c r="Q18"/>
  <c r="P19"/>
  <c r="Q19"/>
  <c r="P20"/>
  <c r="Q20"/>
  <c r="P21"/>
  <c r="Q21"/>
  <c r="Q8"/>
  <c r="P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O43" s="1"/>
  <c r="Q20" i="29"/>
  <c r="P20"/>
  <c r="Q19"/>
  <c r="P19"/>
  <c r="Q18"/>
  <c r="P18"/>
  <c r="Q17"/>
  <c r="P17"/>
  <c r="Q16"/>
  <c r="P16"/>
  <c r="Q15"/>
  <c r="P15"/>
  <c r="Q14"/>
  <c r="P14"/>
  <c r="Q13"/>
  <c r="P13"/>
  <c r="Q12"/>
  <c r="P12"/>
  <c r="Q11"/>
  <c r="P11"/>
  <c r="Q10"/>
  <c r="P10"/>
  <c r="Q9"/>
  <c r="P9"/>
  <c r="Q8"/>
  <c r="P8"/>
  <c r="Q66" i="22"/>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67"/>
  <c r="P67"/>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P10" i="28"/>
  <c r="P11"/>
  <c r="P13"/>
  <c r="P14"/>
  <c r="P9"/>
  <c r="Q11"/>
  <c r="Q12"/>
  <c r="Q13"/>
  <c r="O179" i="43"/>
  <c r="Q179" s="1"/>
  <c r="I179"/>
  <c r="F179"/>
  <c r="O178"/>
  <c r="I178"/>
  <c r="F178"/>
  <c r="O177"/>
  <c r="Q177" s="1"/>
  <c r="I177"/>
  <c r="F177"/>
  <c r="O176"/>
  <c r="Q176" s="1"/>
  <c r="I176"/>
  <c r="F176"/>
  <c r="O175"/>
  <c r="Q175" s="1"/>
  <c r="I175"/>
  <c r="F175"/>
  <c r="O174"/>
  <c r="I174"/>
  <c r="F174"/>
  <c r="O173"/>
  <c r="Q173" s="1"/>
  <c r="I173"/>
  <c r="F173"/>
  <c r="O172"/>
  <c r="Q172" s="1"/>
  <c r="I172"/>
  <c r="F172"/>
  <c r="O171"/>
  <c r="Q171" s="1"/>
  <c r="I171"/>
  <c r="F171"/>
  <c r="O170"/>
  <c r="I170"/>
  <c r="F170"/>
  <c r="O169"/>
  <c r="Q169" s="1"/>
  <c r="I169"/>
  <c r="F169"/>
  <c r="O168"/>
  <c r="Q168" s="1"/>
  <c r="I168"/>
  <c r="F168"/>
  <c r="O167"/>
  <c r="Q167" s="1"/>
  <c r="I167"/>
  <c r="F167"/>
  <c r="O166"/>
  <c r="I166"/>
  <c r="F166"/>
  <c r="O165"/>
  <c r="Q165" s="1"/>
  <c r="I165"/>
  <c r="F165"/>
  <c r="O164"/>
  <c r="Q164" s="1"/>
  <c r="I164"/>
  <c r="F164"/>
  <c r="O163"/>
  <c r="Q163" s="1"/>
  <c r="I163"/>
  <c r="F163"/>
  <c r="O162"/>
  <c r="I162"/>
  <c r="F162"/>
  <c r="O161"/>
  <c r="Q161" s="1"/>
  <c r="I161"/>
  <c r="F161"/>
  <c r="O160"/>
  <c r="Q160" s="1"/>
  <c r="I160"/>
  <c r="F160"/>
  <c r="O159"/>
  <c r="Q159" s="1"/>
  <c r="I159"/>
  <c r="F159"/>
  <c r="O158"/>
  <c r="I158"/>
  <c r="F158"/>
  <c r="O157"/>
  <c r="I157"/>
  <c r="F157"/>
  <c r="O156"/>
  <c r="Q156" s="1"/>
  <c r="I156"/>
  <c r="F156"/>
  <c r="O155"/>
  <c r="I155"/>
  <c r="F155"/>
  <c r="O154"/>
  <c r="I154"/>
  <c r="F154"/>
  <c r="O153"/>
  <c r="Q153" s="1"/>
  <c r="I153"/>
  <c r="F153"/>
  <c r="O152"/>
  <c r="Q152" s="1"/>
  <c r="I152"/>
  <c r="F152"/>
  <c r="O151"/>
  <c r="I151"/>
  <c r="F151"/>
  <c r="O150"/>
  <c r="Q150" s="1"/>
  <c r="I150"/>
  <c r="F150"/>
  <c r="O149"/>
  <c r="Q149" s="1"/>
  <c r="I149"/>
  <c r="F149"/>
  <c r="O148"/>
  <c r="Q148" s="1"/>
  <c r="I148"/>
  <c r="F148"/>
  <c r="O147"/>
  <c r="Q147" s="1"/>
  <c r="I147"/>
  <c r="F147"/>
  <c r="O146"/>
  <c r="I146"/>
  <c r="F146"/>
  <c r="O136"/>
  <c r="I136"/>
  <c r="F136"/>
  <c r="O135"/>
  <c r="I135"/>
  <c r="F135"/>
  <c r="O134"/>
  <c r="Q134" s="1"/>
  <c r="I134"/>
  <c r="F134"/>
  <c r="O133"/>
  <c r="I133"/>
  <c r="F133"/>
  <c r="O132"/>
  <c r="Q132" s="1"/>
  <c r="I132"/>
  <c r="F132"/>
  <c r="O131"/>
  <c r="Q131" s="1"/>
  <c r="I131"/>
  <c r="F131"/>
  <c r="O130"/>
  <c r="Q130" s="1"/>
  <c r="I130"/>
  <c r="F130"/>
  <c r="O129"/>
  <c r="I129"/>
  <c r="F129"/>
  <c r="O128"/>
  <c r="I128"/>
  <c r="F128"/>
  <c r="O127"/>
  <c r="I127"/>
  <c r="F127"/>
  <c r="O126"/>
  <c r="Q126" s="1"/>
  <c r="I126"/>
  <c r="F126"/>
  <c r="O125"/>
  <c r="I125"/>
  <c r="F125"/>
  <c r="O124"/>
  <c r="Q124" s="1"/>
  <c r="I124"/>
  <c r="F124"/>
  <c r="O123"/>
  <c r="Q123" s="1"/>
  <c r="I123"/>
  <c r="F123"/>
  <c r="O122"/>
  <c r="Q122" s="1"/>
  <c r="I122"/>
  <c r="F122"/>
  <c r="O121"/>
  <c r="Q121" s="1"/>
  <c r="I121"/>
  <c r="F121"/>
  <c r="O120"/>
  <c r="I120"/>
  <c r="F120"/>
  <c r="O119"/>
  <c r="I119"/>
  <c r="F119"/>
  <c r="O118"/>
  <c r="Q118" s="1"/>
  <c r="I118"/>
  <c r="F118"/>
  <c r="O117"/>
  <c r="I117"/>
  <c r="F117"/>
  <c r="O116"/>
  <c r="Q116" s="1"/>
  <c r="I116"/>
  <c r="F116"/>
  <c r="O115"/>
  <c r="Q115" s="1"/>
  <c r="I115"/>
  <c r="F115"/>
  <c r="O114"/>
  <c r="Q114" s="1"/>
  <c r="I114"/>
  <c r="F114"/>
  <c r="O113"/>
  <c r="I113"/>
  <c r="F113"/>
  <c r="O112"/>
  <c r="I112"/>
  <c r="F112"/>
  <c r="O111"/>
  <c r="I111"/>
  <c r="F111"/>
  <c r="O110"/>
  <c r="Q110" s="1"/>
  <c r="I110"/>
  <c r="F110"/>
  <c r="O109"/>
  <c r="Q109" s="1"/>
  <c r="I109"/>
  <c r="F109"/>
  <c r="O108"/>
  <c r="Q108" s="1"/>
  <c r="I108"/>
  <c r="F108"/>
  <c r="O107"/>
  <c r="Q107" s="1"/>
  <c r="I107"/>
  <c r="F107"/>
  <c r="O106"/>
  <c r="Q106" s="1"/>
  <c r="I106"/>
  <c r="F106"/>
  <c r="O105"/>
  <c r="I105"/>
  <c r="F105"/>
  <c r="O104"/>
  <c r="I104"/>
  <c r="F104"/>
  <c r="O103"/>
  <c r="I103"/>
  <c r="F103"/>
  <c r="O93"/>
  <c r="Q93" s="1"/>
  <c r="I93"/>
  <c r="F93"/>
  <c r="O92"/>
  <c r="I92"/>
  <c r="F92"/>
  <c r="O91"/>
  <c r="Q91" s="1"/>
  <c r="P91"/>
  <c r="I91"/>
  <c r="F91"/>
  <c r="O90"/>
  <c r="P90" s="1"/>
  <c r="Q90"/>
  <c r="I90"/>
  <c r="F90"/>
  <c r="O89"/>
  <c r="Q89"/>
  <c r="P89"/>
  <c r="I89"/>
  <c r="F89"/>
  <c r="O88"/>
  <c r="I88"/>
  <c r="F88"/>
  <c r="O87"/>
  <c r="Q87"/>
  <c r="P87"/>
  <c r="I87"/>
  <c r="F87"/>
  <c r="O86"/>
  <c r="I86"/>
  <c r="F86"/>
  <c r="O85"/>
  <c r="Q85" s="1"/>
  <c r="P85"/>
  <c r="I85"/>
  <c r="F85"/>
  <c r="O84"/>
  <c r="I84"/>
  <c r="F84"/>
  <c r="O83"/>
  <c r="I83"/>
  <c r="F83"/>
  <c r="O82"/>
  <c r="I82"/>
  <c r="F82"/>
  <c r="O81"/>
  <c r="Q81"/>
  <c r="P81"/>
  <c r="I81"/>
  <c r="F81"/>
  <c r="O80"/>
  <c r="I80"/>
  <c r="F80"/>
  <c r="O79"/>
  <c r="I79"/>
  <c r="F79"/>
  <c r="O78"/>
  <c r="I78"/>
  <c r="F78"/>
  <c r="O77"/>
  <c r="Q77" s="1"/>
  <c r="P77"/>
  <c r="I77"/>
  <c r="F77"/>
  <c r="O76"/>
  <c r="I76"/>
  <c r="F76"/>
  <c r="O75"/>
  <c r="I75"/>
  <c r="F75"/>
  <c r="O74"/>
  <c r="I74"/>
  <c r="F74"/>
  <c r="O73"/>
  <c r="Q73"/>
  <c r="P73"/>
  <c r="I73"/>
  <c r="F73"/>
  <c r="O72"/>
  <c r="I72"/>
  <c r="F72"/>
  <c r="O71"/>
  <c r="Q71" s="1"/>
  <c r="P71"/>
  <c r="I71"/>
  <c r="F71"/>
  <c r="O70"/>
  <c r="I70"/>
  <c r="F70"/>
  <c r="O69"/>
  <c r="Q69" s="1"/>
  <c r="P69"/>
  <c r="I69"/>
  <c r="F69"/>
  <c r="O68"/>
  <c r="P68" s="1"/>
  <c r="Q68"/>
  <c r="I68"/>
  <c r="F68"/>
  <c r="O67"/>
  <c r="P67" s="1"/>
  <c r="Q67"/>
  <c r="I67"/>
  <c r="F67"/>
  <c r="O66"/>
  <c r="I66"/>
  <c r="F66"/>
  <c r="O65"/>
  <c r="P65" s="1"/>
  <c r="Q65"/>
  <c r="I65"/>
  <c r="F65"/>
  <c r="O64"/>
  <c r="I64"/>
  <c r="F64"/>
  <c r="O63"/>
  <c r="Q63" s="1"/>
  <c r="I63"/>
  <c r="F63"/>
  <c r="O62"/>
  <c r="I62"/>
  <c r="F62"/>
  <c r="O61"/>
  <c r="Q61" s="1"/>
  <c r="P61"/>
  <c r="I61"/>
  <c r="F61"/>
  <c r="O60"/>
  <c r="P60" s="1"/>
  <c r="Q60"/>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D130" s="1"/>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D70" s="1"/>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D40" s="1"/>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D41" s="1"/>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c r="D671"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D539"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D363"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c r="D318"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D274"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D230" s="1"/>
  <c r="I237"/>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D186"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s="1"/>
  <c r="D142" s="1"/>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E61"/>
  <c r="F61" s="1"/>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c r="I237"/>
  <c r="F237"/>
  <c r="I236"/>
  <c r="F236"/>
  <c r="I235"/>
  <c r="F235"/>
  <c r="I234"/>
  <c r="F234"/>
  <c r="I233"/>
  <c r="F233"/>
  <c r="I232"/>
  <c r="F232"/>
  <c r="I231"/>
  <c r="F231"/>
  <c r="I230"/>
  <c r="F230"/>
  <c r="I229"/>
  <c r="F229"/>
  <c r="I228"/>
  <c r="F228"/>
  <c r="I227"/>
  <c r="F227"/>
  <c r="I226"/>
  <c r="F226"/>
  <c r="I225"/>
  <c r="E225"/>
  <c r="F225" s="1"/>
  <c r="D217" s="1"/>
  <c r="I224"/>
  <c r="E224"/>
  <c r="F224" s="1"/>
  <c r="I214"/>
  <c r="F214"/>
  <c r="I213"/>
  <c r="F213"/>
  <c r="I212"/>
  <c r="F212"/>
  <c r="I211"/>
  <c r="F211"/>
  <c r="I210"/>
  <c r="F210"/>
  <c r="I209"/>
  <c r="F209"/>
  <c r="I208"/>
  <c r="F208"/>
  <c r="I207"/>
  <c r="F207"/>
  <c r="I206"/>
  <c r="F206"/>
  <c r="I205"/>
  <c r="F205"/>
  <c r="I204"/>
  <c r="F204"/>
  <c r="I203"/>
  <c r="F203"/>
  <c r="I202"/>
  <c r="E202"/>
  <c r="F202" s="1"/>
  <c r="I201"/>
  <c r="E201"/>
  <c r="F201"/>
  <c r="D194"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c r="D148"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c r="D102"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I41"/>
  <c r="E41"/>
  <c r="F41" s="1"/>
  <c r="I40"/>
  <c r="E40"/>
  <c r="F40"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F131"/>
  <c r="I13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I83"/>
  <c r="F83"/>
  <c r="I82"/>
  <c r="F82"/>
  <c r="I81"/>
  <c r="F81"/>
  <c r="I80"/>
  <c r="F80"/>
  <c r="I79"/>
  <c r="F79"/>
  <c r="I78"/>
  <c r="F78"/>
  <c r="I77"/>
  <c r="F77"/>
  <c r="I76"/>
  <c r="F76"/>
  <c r="I75"/>
  <c r="F75"/>
  <c r="I74"/>
  <c r="F74"/>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c r="G967" s="1"/>
  <c r="J964"/>
  <c r="G964"/>
  <c r="J963"/>
  <c r="G963"/>
  <c r="J962"/>
  <c r="G962"/>
  <c r="J961"/>
  <c r="J960"/>
  <c r="J959"/>
  <c r="G959"/>
  <c r="F961" s="1"/>
  <c r="G961" s="1"/>
  <c r="J958"/>
  <c r="J957"/>
  <c r="J956"/>
  <c r="F956"/>
  <c r="G956" s="1"/>
  <c r="J955"/>
  <c r="J954"/>
  <c r="J953"/>
  <c r="F953"/>
  <c r="G953" s="1"/>
  <c r="J952"/>
  <c r="J951"/>
  <c r="J950"/>
  <c r="F950"/>
  <c r="G950"/>
  <c r="F951" s="1"/>
  <c r="J949"/>
  <c r="J948"/>
  <c r="J947"/>
  <c r="F947"/>
  <c r="G947" s="1"/>
  <c r="F949" s="1"/>
  <c r="G949" s="1"/>
  <c r="J946"/>
  <c r="J945"/>
  <c r="J944"/>
  <c r="F944"/>
  <c r="G944" s="1"/>
  <c r="J943"/>
  <c r="J942"/>
  <c r="J941"/>
  <c r="F941"/>
  <c r="G941"/>
  <c r="F943" s="1"/>
  <c r="G943" s="1"/>
  <c r="J940"/>
  <c r="J939"/>
  <c r="J938"/>
  <c r="F938"/>
  <c r="G938" s="1"/>
  <c r="F939" s="1"/>
  <c r="G939" s="1"/>
  <c r="J937"/>
  <c r="J936"/>
  <c r="J935"/>
  <c r="F935"/>
  <c r="G935" s="1"/>
  <c r="F937" s="1"/>
  <c r="G937" s="1"/>
  <c r="J934"/>
  <c r="J933"/>
  <c r="J932"/>
  <c r="F932"/>
  <c r="G932" s="1"/>
  <c r="F933" s="1"/>
  <c r="G933" s="1"/>
  <c r="J931"/>
  <c r="J930"/>
  <c r="J929"/>
  <c r="F929"/>
  <c r="G929" s="1"/>
  <c r="J928"/>
  <c r="J927"/>
  <c r="J926"/>
  <c r="F926"/>
  <c r="G926"/>
  <c r="F927" s="1"/>
  <c r="J925"/>
  <c r="J924"/>
  <c r="J923"/>
  <c r="F923"/>
  <c r="G923" s="1"/>
  <c r="J922"/>
  <c r="J921"/>
  <c r="J920"/>
  <c r="F920"/>
  <c r="G920" s="1"/>
  <c r="J919"/>
  <c r="J918"/>
  <c r="J917"/>
  <c r="F917"/>
  <c r="G917"/>
  <c r="F918" s="1"/>
  <c r="J907"/>
  <c r="J906"/>
  <c r="J905"/>
  <c r="G905"/>
  <c r="F906" s="1"/>
  <c r="G906" s="1"/>
  <c r="J904"/>
  <c r="G904"/>
  <c r="J903"/>
  <c r="G903"/>
  <c r="J902"/>
  <c r="G902"/>
  <c r="J901"/>
  <c r="J900"/>
  <c r="J899"/>
  <c r="G899"/>
  <c r="F900" s="1"/>
  <c r="G900" s="1"/>
  <c r="J898"/>
  <c r="J897"/>
  <c r="J896"/>
  <c r="F896"/>
  <c r="G896"/>
  <c r="J895"/>
  <c r="J894"/>
  <c r="J893"/>
  <c r="F893"/>
  <c r="G893" s="1"/>
  <c r="F894" s="1"/>
  <c r="G894" s="1"/>
  <c r="J892"/>
  <c r="J891"/>
  <c r="J890"/>
  <c r="F890"/>
  <c r="G890" s="1"/>
  <c r="J889"/>
  <c r="J888"/>
  <c r="J887"/>
  <c r="F887"/>
  <c r="G887" s="1"/>
  <c r="J886"/>
  <c r="J885"/>
  <c r="J884"/>
  <c r="F884"/>
  <c r="G884"/>
  <c r="F885" s="1"/>
  <c r="J883"/>
  <c r="J882"/>
  <c r="J881"/>
  <c r="F881"/>
  <c r="G881" s="1"/>
  <c r="F882" s="1"/>
  <c r="G882" s="1"/>
  <c r="J880"/>
  <c r="J879"/>
  <c r="J878"/>
  <c r="F878"/>
  <c r="G878" s="1"/>
  <c r="F879" s="1"/>
  <c r="G879" s="1"/>
  <c r="J877"/>
  <c r="J876"/>
  <c r="J875"/>
  <c r="F875"/>
  <c r="G875" s="1"/>
  <c r="F876" s="1"/>
  <c r="J874"/>
  <c r="J873"/>
  <c r="J872"/>
  <c r="F872"/>
  <c r="G872"/>
  <c r="F874" s="1"/>
  <c r="G874" s="1"/>
  <c r="J871"/>
  <c r="J870"/>
  <c r="J869"/>
  <c r="F869"/>
  <c r="G869" s="1"/>
  <c r="J868"/>
  <c r="J867"/>
  <c r="J866"/>
  <c r="F866"/>
  <c r="G866" s="1"/>
  <c r="J865"/>
  <c r="J864"/>
  <c r="J863"/>
  <c r="F863"/>
  <c r="G863" s="1"/>
  <c r="J862"/>
  <c r="J861"/>
  <c r="J860"/>
  <c r="F860"/>
  <c r="G860"/>
  <c r="F861" s="1"/>
  <c r="J859"/>
  <c r="J858"/>
  <c r="J857"/>
  <c r="F857"/>
  <c r="G857" s="1"/>
  <c r="F859" s="1"/>
  <c r="G859" s="1"/>
  <c r="J847"/>
  <c r="J846"/>
  <c r="J845"/>
  <c r="G845"/>
  <c r="F847" s="1"/>
  <c r="G847" s="1"/>
  <c r="J844"/>
  <c r="G844"/>
  <c r="J843"/>
  <c r="G843"/>
  <c r="J842"/>
  <c r="G842"/>
  <c r="J841"/>
  <c r="J840"/>
  <c r="J839"/>
  <c r="G839"/>
  <c r="F841" s="1"/>
  <c r="G841" s="1"/>
  <c r="J838"/>
  <c r="J837"/>
  <c r="J836"/>
  <c r="F836"/>
  <c r="G836"/>
  <c r="F837" s="1"/>
  <c r="G837" s="1"/>
  <c r="J835"/>
  <c r="J834"/>
  <c r="J833"/>
  <c r="F833"/>
  <c r="G833" s="1"/>
  <c r="F835" s="1"/>
  <c r="G835" s="1"/>
  <c r="J832"/>
  <c r="J831"/>
  <c r="J830"/>
  <c r="F830"/>
  <c r="G830" s="1"/>
  <c r="F831" s="1"/>
  <c r="J829"/>
  <c r="J828"/>
  <c r="J827"/>
  <c r="F827"/>
  <c r="G827" s="1"/>
  <c r="F828" s="1"/>
  <c r="J826"/>
  <c r="J825"/>
  <c r="J824"/>
  <c r="F824"/>
  <c r="G824"/>
  <c r="F826" s="1"/>
  <c r="G826" s="1"/>
  <c r="J823"/>
  <c r="J822"/>
  <c r="J821"/>
  <c r="F821"/>
  <c r="G821" s="1"/>
  <c r="J820"/>
  <c r="J819"/>
  <c r="J818"/>
  <c r="F818"/>
  <c r="G818" s="1"/>
  <c r="J817"/>
  <c r="J816"/>
  <c r="J815"/>
  <c r="F815"/>
  <c r="G815" s="1"/>
  <c r="J814"/>
  <c r="J813"/>
  <c r="J812"/>
  <c r="F812"/>
  <c r="G812"/>
  <c r="F814" s="1"/>
  <c r="J811"/>
  <c r="J810"/>
  <c r="J809"/>
  <c r="F809"/>
  <c r="G809" s="1"/>
  <c r="F810" s="1"/>
  <c r="J808"/>
  <c r="J807"/>
  <c r="J806"/>
  <c r="F806"/>
  <c r="G806" s="1"/>
  <c r="F808" s="1"/>
  <c r="J805"/>
  <c r="J804"/>
  <c r="J803"/>
  <c r="F803"/>
  <c r="G803" s="1"/>
  <c r="J802"/>
  <c r="J801"/>
  <c r="J800"/>
  <c r="F800"/>
  <c r="G800" s="1"/>
  <c r="F801" s="1"/>
  <c r="G801"/>
  <c r="J799"/>
  <c r="J798"/>
  <c r="J797"/>
  <c r="F797"/>
  <c r="G797" s="1"/>
  <c r="J787"/>
  <c r="J786"/>
  <c r="J785"/>
  <c r="G785"/>
  <c r="F786" s="1"/>
  <c r="G786" s="1"/>
  <c r="J784"/>
  <c r="G784"/>
  <c r="J783"/>
  <c r="G783"/>
  <c r="J782"/>
  <c r="G782"/>
  <c r="J781"/>
  <c r="J780"/>
  <c r="J779"/>
  <c r="G779"/>
  <c r="F781" s="1"/>
  <c r="G781" s="1"/>
  <c r="J778"/>
  <c r="J777"/>
  <c r="J776"/>
  <c r="F776"/>
  <c r="G776" s="1"/>
  <c r="F778" s="1"/>
  <c r="G778" s="1"/>
  <c r="J775"/>
  <c r="J774"/>
  <c r="J773"/>
  <c r="F773"/>
  <c r="G773" s="1"/>
  <c r="J772"/>
  <c r="J771"/>
  <c r="J770"/>
  <c r="F770"/>
  <c r="G770"/>
  <c r="F771" s="1"/>
  <c r="G771" s="1"/>
  <c r="J769"/>
  <c r="J768"/>
  <c r="J767"/>
  <c r="F767"/>
  <c r="G767" s="1"/>
  <c r="F769"/>
  <c r="G769" s="1"/>
  <c r="J766"/>
  <c r="J765"/>
  <c r="J764"/>
  <c r="F764"/>
  <c r="G764" s="1"/>
  <c r="F765" s="1"/>
  <c r="G765" s="1"/>
  <c r="J763"/>
  <c r="J762"/>
  <c r="J761"/>
  <c r="F761"/>
  <c r="G761"/>
  <c r="F763" s="1"/>
  <c r="G763" s="1"/>
  <c r="J760"/>
  <c r="J759"/>
  <c r="J758"/>
  <c r="F758"/>
  <c r="G758" s="1"/>
  <c r="F759" s="1"/>
  <c r="G759"/>
  <c r="J757"/>
  <c r="J756"/>
  <c r="J755"/>
  <c r="F755"/>
  <c r="G755" s="1"/>
  <c r="J754"/>
  <c r="J753"/>
  <c r="J752"/>
  <c r="F752"/>
  <c r="G752" s="1"/>
  <c r="J751"/>
  <c r="J750"/>
  <c r="J749"/>
  <c r="F749"/>
  <c r="G749" s="1"/>
  <c r="F751" s="1"/>
  <c r="G751" s="1"/>
  <c r="J748"/>
  <c r="J747"/>
  <c r="J746"/>
  <c r="F746"/>
  <c r="G746" s="1"/>
  <c r="F747" s="1"/>
  <c r="G747" s="1"/>
  <c r="J745"/>
  <c r="J744"/>
  <c r="J743"/>
  <c r="F743"/>
  <c r="G743" s="1"/>
  <c r="F744" s="1"/>
  <c r="G744" s="1"/>
  <c r="J742"/>
  <c r="J741"/>
  <c r="J740"/>
  <c r="F740"/>
  <c r="G740"/>
  <c r="J739"/>
  <c r="J738"/>
  <c r="J737"/>
  <c r="F737"/>
  <c r="G737" s="1"/>
  <c r="J727"/>
  <c r="J726"/>
  <c r="J725"/>
  <c r="G725"/>
  <c r="F727"/>
  <c r="G727" s="1"/>
  <c r="J724"/>
  <c r="G724"/>
  <c r="J723"/>
  <c r="G723"/>
  <c r="J722"/>
  <c r="G722"/>
  <c r="J721"/>
  <c r="J720"/>
  <c r="J719"/>
  <c r="G719"/>
  <c r="F721" s="1"/>
  <c r="G721" s="1"/>
  <c r="J718"/>
  <c r="J717"/>
  <c r="J716"/>
  <c r="F716"/>
  <c r="G716"/>
  <c r="F718" s="1"/>
  <c r="G718" s="1"/>
  <c r="J715"/>
  <c r="J714"/>
  <c r="J713"/>
  <c r="F713"/>
  <c r="G713" s="1"/>
  <c r="F715" s="1"/>
  <c r="G715" s="1"/>
  <c r="J712"/>
  <c r="J711"/>
  <c r="J710"/>
  <c r="F710"/>
  <c r="G710"/>
  <c r="F712" s="1"/>
  <c r="G712" s="1"/>
  <c r="J709"/>
  <c r="J708"/>
  <c r="J707"/>
  <c r="F707"/>
  <c r="G707" s="1"/>
  <c r="J706"/>
  <c r="J705"/>
  <c r="J704"/>
  <c r="F704"/>
  <c r="G704" s="1"/>
  <c r="F706" s="1"/>
  <c r="G706"/>
  <c r="J703"/>
  <c r="J702"/>
  <c r="J701"/>
  <c r="F701"/>
  <c r="G701" s="1"/>
  <c r="F702" s="1"/>
  <c r="G702" s="1"/>
  <c r="J700"/>
  <c r="J699"/>
  <c r="J698"/>
  <c r="F698"/>
  <c r="G698" s="1"/>
  <c r="F700" s="1"/>
  <c r="G700" s="1"/>
  <c r="J697"/>
  <c r="J696"/>
  <c r="J695"/>
  <c r="F695"/>
  <c r="G695" s="1"/>
  <c r="F697" s="1"/>
  <c r="G697" s="1"/>
  <c r="J694"/>
  <c r="J693"/>
  <c r="J692"/>
  <c r="F692"/>
  <c r="G692"/>
  <c r="F694" s="1"/>
  <c r="G694" s="1"/>
  <c r="J691"/>
  <c r="J690"/>
  <c r="J689"/>
  <c r="F689"/>
  <c r="G689" s="1"/>
  <c r="J688"/>
  <c r="J687"/>
  <c r="J686"/>
  <c r="F686"/>
  <c r="G686"/>
  <c r="F688" s="1"/>
  <c r="G688" s="1"/>
  <c r="J685"/>
  <c r="J684"/>
  <c r="J683"/>
  <c r="F683"/>
  <c r="G683" s="1"/>
  <c r="F685" s="1"/>
  <c r="G685" s="1"/>
  <c r="J682"/>
  <c r="J681"/>
  <c r="J680"/>
  <c r="F680"/>
  <c r="G680" s="1"/>
  <c r="F682" s="1"/>
  <c r="G682"/>
  <c r="J679"/>
  <c r="J678"/>
  <c r="J677"/>
  <c r="F677"/>
  <c r="G677" s="1"/>
  <c r="J667"/>
  <c r="J666"/>
  <c r="J665"/>
  <c r="G665"/>
  <c r="F666" s="1"/>
  <c r="G666" s="1"/>
  <c r="J664"/>
  <c r="G664"/>
  <c r="J663"/>
  <c r="G663"/>
  <c r="J662"/>
  <c r="G662"/>
  <c r="J661"/>
  <c r="J660"/>
  <c r="J659"/>
  <c r="G659"/>
  <c r="F660" s="1"/>
  <c r="G660" s="1"/>
  <c r="J658"/>
  <c r="J657"/>
  <c r="J656"/>
  <c r="F656"/>
  <c r="G656"/>
  <c r="J655"/>
  <c r="J654"/>
  <c r="J653"/>
  <c r="F653"/>
  <c r="G653" s="1"/>
  <c r="F655" s="1"/>
  <c r="G655" s="1"/>
  <c r="J652"/>
  <c r="J651"/>
  <c r="J650"/>
  <c r="F650"/>
  <c r="G650" s="1"/>
  <c r="F652" s="1"/>
  <c r="G652" s="1"/>
  <c r="J649"/>
  <c r="J648"/>
  <c r="J647"/>
  <c r="F647"/>
  <c r="G647" s="1"/>
  <c r="F649"/>
  <c r="G649" s="1"/>
  <c r="J646"/>
  <c r="J645"/>
  <c r="J644"/>
  <c r="F644"/>
  <c r="G644" s="1"/>
  <c r="F646" s="1"/>
  <c r="G646" s="1"/>
  <c r="J643"/>
  <c r="J642"/>
  <c r="J641"/>
  <c r="F641"/>
  <c r="G641" s="1"/>
  <c r="F643" s="1"/>
  <c r="G643" s="1"/>
  <c r="J640"/>
  <c r="J639"/>
  <c r="J638"/>
  <c r="F638"/>
  <c r="G638"/>
  <c r="J637"/>
  <c r="J636"/>
  <c r="J635"/>
  <c r="F635"/>
  <c r="G635" s="1"/>
  <c r="F637" s="1"/>
  <c r="G637" s="1"/>
  <c r="J634"/>
  <c r="J633"/>
  <c r="J632"/>
  <c r="F632"/>
  <c r="G632"/>
  <c r="F634" s="1"/>
  <c r="G634" s="1"/>
  <c r="J631"/>
  <c r="J630"/>
  <c r="J629"/>
  <c r="F629"/>
  <c r="G629" s="1"/>
  <c r="F631" s="1"/>
  <c r="G631" s="1"/>
  <c r="J628"/>
  <c r="J627"/>
  <c r="J626"/>
  <c r="F626"/>
  <c r="G626" s="1"/>
  <c r="J625"/>
  <c r="J624"/>
  <c r="J623"/>
  <c r="F623"/>
  <c r="G623"/>
  <c r="F625" s="1"/>
  <c r="G625" s="1"/>
  <c r="J622"/>
  <c r="J621"/>
  <c r="J620"/>
  <c r="F620"/>
  <c r="G620" s="1"/>
  <c r="F622" s="1"/>
  <c r="G622" s="1"/>
  <c r="J619"/>
  <c r="J618"/>
  <c r="J617"/>
  <c r="F617"/>
  <c r="G617"/>
  <c r="J607"/>
  <c r="J606"/>
  <c r="J605"/>
  <c r="G605"/>
  <c r="J604"/>
  <c r="G604"/>
  <c r="J603"/>
  <c r="G603"/>
  <c r="J602"/>
  <c r="G602"/>
  <c r="J601"/>
  <c r="J600"/>
  <c r="J599"/>
  <c r="G599"/>
  <c r="J598"/>
  <c r="J597"/>
  <c r="J596"/>
  <c r="F596"/>
  <c r="G596" s="1"/>
  <c r="J595"/>
  <c r="J594"/>
  <c r="J593"/>
  <c r="F593"/>
  <c r="G593"/>
  <c r="F595" s="1"/>
  <c r="G595" s="1"/>
  <c r="J592"/>
  <c r="J591"/>
  <c r="J590"/>
  <c r="F590"/>
  <c r="G590" s="1"/>
  <c r="F591" s="1"/>
  <c r="G591" s="1"/>
  <c r="J589"/>
  <c r="J588"/>
  <c r="J587"/>
  <c r="F587"/>
  <c r="G587" s="1"/>
  <c r="F588" s="1"/>
  <c r="G588" s="1"/>
  <c r="J586"/>
  <c r="J585"/>
  <c r="J584"/>
  <c r="F584"/>
  <c r="G584" s="1"/>
  <c r="J583"/>
  <c r="J582"/>
  <c r="J581"/>
  <c r="F581"/>
  <c r="G581"/>
  <c r="J580"/>
  <c r="J579"/>
  <c r="J578"/>
  <c r="F578"/>
  <c r="G578" s="1"/>
  <c r="J577"/>
  <c r="J576"/>
  <c r="J575"/>
  <c r="F575"/>
  <c r="G575" s="1"/>
  <c r="J574"/>
  <c r="J573"/>
  <c r="J572"/>
  <c r="F572"/>
  <c r="G572" s="1"/>
  <c r="F574"/>
  <c r="G574" s="1"/>
  <c r="J571"/>
  <c r="J570"/>
  <c r="J569"/>
  <c r="F569"/>
  <c r="G569" s="1"/>
  <c r="F571" s="1"/>
  <c r="G571"/>
  <c r="J568"/>
  <c r="J567"/>
  <c r="J566"/>
  <c r="F566"/>
  <c r="G566" s="1"/>
  <c r="J565"/>
  <c r="J564"/>
  <c r="J563"/>
  <c r="F563"/>
  <c r="G563" s="1"/>
  <c r="F565" s="1"/>
  <c r="G565" s="1"/>
  <c r="J562"/>
  <c r="J561"/>
  <c r="J560"/>
  <c r="F560"/>
  <c r="G560" s="1"/>
  <c r="F562"/>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c r="J532"/>
  <c r="J531"/>
  <c r="J530"/>
  <c r="F530"/>
  <c r="G530" s="1"/>
  <c r="F532" s="1"/>
  <c r="G532" s="1"/>
  <c r="J529"/>
  <c r="J528"/>
  <c r="J527"/>
  <c r="F527"/>
  <c r="G527"/>
  <c r="F529" s="1"/>
  <c r="G529" s="1"/>
  <c r="J526"/>
  <c r="J525"/>
  <c r="J524"/>
  <c r="F524"/>
  <c r="G524" s="1"/>
  <c r="J523"/>
  <c r="J522"/>
  <c r="J521"/>
  <c r="F521"/>
  <c r="G521"/>
  <c r="F523" s="1"/>
  <c r="G523" s="1"/>
  <c r="J520"/>
  <c r="J519"/>
  <c r="J518"/>
  <c r="F518"/>
  <c r="G518" s="1"/>
  <c r="F520" s="1"/>
  <c r="G520" s="1"/>
  <c r="J517"/>
  <c r="J516"/>
  <c r="J515"/>
  <c r="F515"/>
  <c r="G515"/>
  <c r="F517" s="1"/>
  <c r="G517" s="1"/>
  <c r="J514"/>
  <c r="J513"/>
  <c r="J512"/>
  <c r="F512"/>
  <c r="G512" s="1"/>
  <c r="F514" s="1"/>
  <c r="G514" s="1"/>
  <c r="J511"/>
  <c r="J510"/>
  <c r="J509"/>
  <c r="F509"/>
  <c r="G509"/>
  <c r="J508"/>
  <c r="J507"/>
  <c r="J506"/>
  <c r="F506"/>
  <c r="G506" s="1"/>
  <c r="F508" s="1"/>
  <c r="G508" s="1"/>
  <c r="J505"/>
  <c r="J504"/>
  <c r="J503"/>
  <c r="F503"/>
  <c r="G503"/>
  <c r="F505" s="1"/>
  <c r="G505" s="1"/>
  <c r="J502"/>
  <c r="J501"/>
  <c r="J500"/>
  <c r="F500"/>
  <c r="G500" s="1"/>
  <c r="J499"/>
  <c r="J498"/>
  <c r="J497"/>
  <c r="F497"/>
  <c r="G497"/>
  <c r="F499" s="1"/>
  <c r="G499" s="1"/>
  <c r="J487"/>
  <c r="J486"/>
  <c r="J485"/>
  <c r="G485"/>
  <c r="F486" s="1"/>
  <c r="G486" s="1"/>
  <c r="J484"/>
  <c r="G484"/>
  <c r="J483"/>
  <c r="G483"/>
  <c r="J482"/>
  <c r="G482"/>
  <c r="J481"/>
  <c r="J480"/>
  <c r="J479"/>
  <c r="G479"/>
  <c r="F480" s="1"/>
  <c r="G480" s="1"/>
  <c r="J478"/>
  <c r="J477"/>
  <c r="J476"/>
  <c r="F476"/>
  <c r="G476" s="1"/>
  <c r="J475"/>
  <c r="J474"/>
  <c r="J473"/>
  <c r="F473"/>
  <c r="G473"/>
  <c r="J472"/>
  <c r="J471"/>
  <c r="J470"/>
  <c r="F470"/>
  <c r="G470" s="1"/>
  <c r="J469"/>
  <c r="J468"/>
  <c r="J467"/>
  <c r="F467"/>
  <c r="G467" s="1"/>
  <c r="J466"/>
  <c r="J465"/>
  <c r="J464"/>
  <c r="F464"/>
  <c r="G464" s="1"/>
  <c r="J463"/>
  <c r="J462"/>
  <c r="J461"/>
  <c r="F461"/>
  <c r="G461"/>
  <c r="F463" s="1"/>
  <c r="G463" s="1"/>
  <c r="J460"/>
  <c r="J459"/>
  <c r="J458"/>
  <c r="F458"/>
  <c r="G458" s="1"/>
  <c r="F460" s="1"/>
  <c r="G460" s="1"/>
  <c r="J457"/>
  <c r="J456"/>
  <c r="J455"/>
  <c r="F455"/>
  <c r="G455" s="1"/>
  <c r="F457" s="1"/>
  <c r="G457" s="1"/>
  <c r="J454"/>
  <c r="J453"/>
  <c r="J452"/>
  <c r="F452"/>
  <c r="G452" s="1"/>
  <c r="J451"/>
  <c r="J450"/>
  <c r="J449"/>
  <c r="F449"/>
  <c r="G449"/>
  <c r="J448"/>
  <c r="J447"/>
  <c r="J446"/>
  <c r="F446"/>
  <c r="G446" s="1"/>
  <c r="J445"/>
  <c r="J444"/>
  <c r="J443"/>
  <c r="F443"/>
  <c r="G443" s="1"/>
  <c r="F445" s="1"/>
  <c r="G445" s="1"/>
  <c r="J442"/>
  <c r="J441"/>
  <c r="J440"/>
  <c r="F440"/>
  <c r="G440" s="1"/>
  <c r="J439"/>
  <c r="J438"/>
  <c r="J437"/>
  <c r="F437"/>
  <c r="G437"/>
  <c r="F439" s="1"/>
  <c r="G439" s="1"/>
  <c r="J427"/>
  <c r="J426"/>
  <c r="J425"/>
  <c r="G425"/>
  <c r="F427" s="1"/>
  <c r="G427" s="1"/>
  <c r="J424"/>
  <c r="G424"/>
  <c r="J423"/>
  <c r="G423"/>
  <c r="J422"/>
  <c r="G422"/>
  <c r="J421"/>
  <c r="J420"/>
  <c r="G419"/>
  <c r="F420"/>
  <c r="G420" s="1"/>
  <c r="J419"/>
  <c r="F421"/>
  <c r="G421" s="1"/>
  <c r="J418"/>
  <c r="J417"/>
  <c r="J416"/>
  <c r="F416"/>
  <c r="G416" s="1"/>
  <c r="J415"/>
  <c r="J414"/>
  <c r="J413"/>
  <c r="F413"/>
  <c r="G413"/>
  <c r="J412"/>
  <c r="J411"/>
  <c r="J410"/>
  <c r="F410"/>
  <c r="G410" s="1"/>
  <c r="J409"/>
  <c r="J408"/>
  <c r="J407"/>
  <c r="F407"/>
  <c r="G407" s="1"/>
  <c r="F409" s="1"/>
  <c r="G409" s="1"/>
  <c r="J406"/>
  <c r="J405"/>
  <c r="J404"/>
  <c r="F404"/>
  <c r="G404" s="1"/>
  <c r="F406" s="1"/>
  <c r="G406" s="1"/>
  <c r="J403"/>
  <c r="J402"/>
  <c r="J401"/>
  <c r="F401"/>
  <c r="G401"/>
  <c r="F403" s="1"/>
  <c r="G403" s="1"/>
  <c r="J400"/>
  <c r="J399"/>
  <c r="J398"/>
  <c r="F398"/>
  <c r="G398" s="1"/>
  <c r="F400" s="1"/>
  <c r="G400" s="1"/>
  <c r="J397"/>
  <c r="J396"/>
  <c r="J395"/>
  <c r="F395"/>
  <c r="G395" s="1"/>
  <c r="J394"/>
  <c r="J393"/>
  <c r="J392"/>
  <c r="F392"/>
  <c r="G392" s="1"/>
  <c r="J391"/>
  <c r="J390"/>
  <c r="J389"/>
  <c r="F389"/>
  <c r="G389"/>
  <c r="F391" s="1"/>
  <c r="G391" s="1"/>
  <c r="J388"/>
  <c r="J387"/>
  <c r="J386"/>
  <c r="F386"/>
  <c r="G386" s="1"/>
  <c r="F388" s="1"/>
  <c r="G388" s="1"/>
  <c r="J385"/>
  <c r="J384"/>
  <c r="J383"/>
  <c r="F383"/>
  <c r="G383" s="1"/>
  <c r="F385" s="1"/>
  <c r="G385" s="1"/>
  <c r="J382"/>
  <c r="J381"/>
  <c r="J380"/>
  <c r="F380"/>
  <c r="G380" s="1"/>
  <c r="F382" s="1"/>
  <c r="G382" s="1"/>
  <c r="J379"/>
  <c r="J378"/>
  <c r="J377"/>
  <c r="F377"/>
  <c r="G377"/>
  <c r="F379" s="1"/>
  <c r="G379" s="1"/>
  <c r="J367"/>
  <c r="J366"/>
  <c r="J365"/>
  <c r="G365"/>
  <c r="J364"/>
  <c r="G364"/>
  <c r="J363"/>
  <c r="G363"/>
  <c r="J362"/>
  <c r="G362"/>
  <c r="J361"/>
  <c r="J360"/>
  <c r="J359"/>
  <c r="G359"/>
  <c r="F360" s="1"/>
  <c r="G360" s="1"/>
  <c r="J358"/>
  <c r="J357"/>
  <c r="J356"/>
  <c r="F356"/>
  <c r="G356" s="1"/>
  <c r="J355"/>
  <c r="J354"/>
  <c r="J353"/>
  <c r="F353"/>
  <c r="G353"/>
  <c r="J352"/>
  <c r="J351"/>
  <c r="J350"/>
  <c r="F350"/>
  <c r="G350" s="1"/>
  <c r="J349"/>
  <c r="J348"/>
  <c r="J347"/>
  <c r="F347"/>
  <c r="G347" s="1"/>
  <c r="F349" s="1"/>
  <c r="G349" s="1"/>
  <c r="J346"/>
  <c r="J345"/>
  <c r="J344"/>
  <c r="F344"/>
  <c r="G344" s="1"/>
  <c r="J343"/>
  <c r="J342"/>
  <c r="J341"/>
  <c r="F341"/>
  <c r="G341"/>
  <c r="F343" s="1"/>
  <c r="G343" s="1"/>
  <c r="J340"/>
  <c r="J339"/>
  <c r="J338"/>
  <c r="F338"/>
  <c r="G338" s="1"/>
  <c r="F340" s="1"/>
  <c r="G340" s="1"/>
  <c r="J337"/>
  <c r="J336"/>
  <c r="J335"/>
  <c r="F335"/>
  <c r="G335" s="1"/>
  <c r="F337" s="1"/>
  <c r="G337" s="1"/>
  <c r="J334"/>
  <c r="J333"/>
  <c r="J332"/>
  <c r="F332"/>
  <c r="G332" s="1"/>
  <c r="J331"/>
  <c r="J330"/>
  <c r="J329"/>
  <c r="F329"/>
  <c r="G329"/>
  <c r="J328"/>
  <c r="J327"/>
  <c r="J326"/>
  <c r="F326"/>
  <c r="G326" s="1"/>
  <c r="J325"/>
  <c r="J324"/>
  <c r="J323"/>
  <c r="F323"/>
  <c r="G323" s="1"/>
  <c r="J322"/>
  <c r="J321"/>
  <c r="J320"/>
  <c r="F320"/>
  <c r="G320" s="1"/>
  <c r="J319"/>
  <c r="J318"/>
  <c r="J317"/>
  <c r="F317"/>
  <c r="G317"/>
  <c r="F319" s="1"/>
  <c r="G319" s="1"/>
  <c r="J307"/>
  <c r="J306"/>
  <c r="J305"/>
  <c r="G305"/>
  <c r="F307" s="1"/>
  <c r="G307" s="1"/>
  <c r="J304"/>
  <c r="G304"/>
  <c r="J303"/>
  <c r="G303"/>
  <c r="J302"/>
  <c r="G302"/>
  <c r="J301"/>
  <c r="J300"/>
  <c r="J299"/>
  <c r="G299"/>
  <c r="F301" s="1"/>
  <c r="G301" s="1"/>
  <c r="J298"/>
  <c r="J297"/>
  <c r="J296"/>
  <c r="F296"/>
  <c r="G296" s="1"/>
  <c r="F298" s="1"/>
  <c r="G298" s="1"/>
  <c r="J295"/>
  <c r="J294"/>
  <c r="J293"/>
  <c r="F293"/>
  <c r="G293"/>
  <c r="J292"/>
  <c r="J291"/>
  <c r="J290"/>
  <c r="F290"/>
  <c r="G290" s="1"/>
  <c r="J289"/>
  <c r="J288"/>
  <c r="J287"/>
  <c r="F287"/>
  <c r="G287" s="1"/>
  <c r="J286"/>
  <c r="J285"/>
  <c r="J284"/>
  <c r="F284"/>
  <c r="G284" s="1"/>
  <c r="J283"/>
  <c r="J282"/>
  <c r="J281"/>
  <c r="F281"/>
  <c r="G281"/>
  <c r="F283" s="1"/>
  <c r="G283" s="1"/>
  <c r="J280"/>
  <c r="J279"/>
  <c r="J278"/>
  <c r="F278"/>
  <c r="G278" s="1"/>
  <c r="F280" s="1"/>
  <c r="G280" s="1"/>
  <c r="J277"/>
  <c r="J276"/>
  <c r="J275"/>
  <c r="F275"/>
  <c r="G275" s="1"/>
  <c r="F277" s="1"/>
  <c r="G277" s="1"/>
  <c r="J274"/>
  <c r="J273"/>
  <c r="J272"/>
  <c r="F272"/>
  <c r="G272" s="1"/>
  <c r="F274" s="1"/>
  <c r="G274" s="1"/>
  <c r="J271"/>
  <c r="J270"/>
  <c r="J269"/>
  <c r="F269"/>
  <c r="G269"/>
  <c r="F271" s="1"/>
  <c r="G271" s="1"/>
  <c r="J268"/>
  <c r="J267"/>
  <c r="J266"/>
  <c r="F266"/>
  <c r="G266" s="1"/>
  <c r="F268" s="1"/>
  <c r="G268" s="1"/>
  <c r="J265"/>
  <c r="J264"/>
  <c r="J263"/>
  <c r="F263"/>
  <c r="G263" s="1"/>
  <c r="J262"/>
  <c r="J261"/>
  <c r="J260"/>
  <c r="F260"/>
  <c r="G260" s="1"/>
  <c r="J259"/>
  <c r="J258"/>
  <c r="J257"/>
  <c r="F257"/>
  <c r="G257"/>
  <c r="F259" s="1"/>
  <c r="G259" s="1"/>
  <c r="J247"/>
  <c r="J246"/>
  <c r="J245"/>
  <c r="G245"/>
  <c r="F246" s="1"/>
  <c r="G246" s="1"/>
  <c r="J244"/>
  <c r="G244"/>
  <c r="J243"/>
  <c r="G243"/>
  <c r="J242"/>
  <c r="G242"/>
  <c r="J241"/>
  <c r="J240"/>
  <c r="J239"/>
  <c r="G239"/>
  <c r="J238"/>
  <c r="J237"/>
  <c r="J236"/>
  <c r="F236"/>
  <c r="G236" s="1"/>
  <c r="F238"/>
  <c r="G238" s="1"/>
  <c r="J235"/>
  <c r="J234"/>
  <c r="J233"/>
  <c r="F233"/>
  <c r="G233" s="1"/>
  <c r="F235" s="1"/>
  <c r="G235"/>
  <c r="J232"/>
  <c r="J231"/>
  <c r="J230"/>
  <c r="F230"/>
  <c r="G230" s="1"/>
  <c r="J229"/>
  <c r="J228"/>
  <c r="J227"/>
  <c r="F227"/>
  <c r="G227" s="1"/>
  <c r="F229" s="1"/>
  <c r="G229" s="1"/>
  <c r="J226"/>
  <c r="J225"/>
  <c r="J224"/>
  <c r="F224"/>
  <c r="G224" s="1"/>
  <c r="F226"/>
  <c r="G226" s="1"/>
  <c r="J223"/>
  <c r="J222"/>
  <c r="J221"/>
  <c r="F221"/>
  <c r="G221" s="1"/>
  <c r="F223" s="1"/>
  <c r="G223"/>
  <c r="J220"/>
  <c r="J219"/>
  <c r="J218"/>
  <c r="F218"/>
  <c r="G218" s="1"/>
  <c r="F220" s="1"/>
  <c r="G220" s="1"/>
  <c r="J217"/>
  <c r="J216"/>
  <c r="J215"/>
  <c r="F215"/>
  <c r="G215" s="1"/>
  <c r="J214"/>
  <c r="J213"/>
  <c r="J212"/>
  <c r="F212"/>
  <c r="G212" s="1"/>
  <c r="F214"/>
  <c r="G214" s="1"/>
  <c r="J211"/>
  <c r="J210"/>
  <c r="J209"/>
  <c r="F209"/>
  <c r="G209" s="1"/>
  <c r="F211" s="1"/>
  <c r="G211"/>
  <c r="J208"/>
  <c r="J207"/>
  <c r="J206"/>
  <c r="F206"/>
  <c r="G206" s="1"/>
  <c r="J205"/>
  <c r="J204"/>
  <c r="J203"/>
  <c r="F203"/>
  <c r="G203" s="1"/>
  <c r="F205" s="1"/>
  <c r="G205" s="1"/>
  <c r="J202"/>
  <c r="J201"/>
  <c r="J200"/>
  <c r="F200"/>
  <c r="G200" s="1"/>
  <c r="F202"/>
  <c r="G202" s="1"/>
  <c r="J199"/>
  <c r="J198"/>
  <c r="J197"/>
  <c r="F197"/>
  <c r="G197" s="1"/>
  <c r="J187"/>
  <c r="J186"/>
  <c r="J185"/>
  <c r="G185"/>
  <c r="F187" s="1"/>
  <c r="G187" s="1"/>
  <c r="J184"/>
  <c r="G184"/>
  <c r="J183"/>
  <c r="G183"/>
  <c r="J182"/>
  <c r="G182"/>
  <c r="J181"/>
  <c r="J180"/>
  <c r="J179"/>
  <c r="G179"/>
  <c r="J178"/>
  <c r="J177"/>
  <c r="J176"/>
  <c r="F176"/>
  <c r="G176" s="1"/>
  <c r="F178" s="1"/>
  <c r="G178" s="1"/>
  <c r="J175"/>
  <c r="J174"/>
  <c r="J173"/>
  <c r="F173"/>
  <c r="G173"/>
  <c r="F175" s="1"/>
  <c r="G175" s="1"/>
  <c r="J172"/>
  <c r="J171"/>
  <c r="J170"/>
  <c r="F170"/>
  <c r="G170" s="1"/>
  <c r="J169"/>
  <c r="J168"/>
  <c r="J167"/>
  <c r="F167"/>
  <c r="G167" s="1"/>
  <c r="F169" s="1"/>
  <c r="G169" s="1"/>
  <c r="J166"/>
  <c r="J165"/>
  <c r="J164"/>
  <c r="F164"/>
  <c r="G164" s="1"/>
  <c r="F166" s="1"/>
  <c r="G166" s="1"/>
  <c r="J163"/>
  <c r="J162"/>
  <c r="J161"/>
  <c r="F161"/>
  <c r="G161"/>
  <c r="F163" s="1"/>
  <c r="G163" s="1"/>
  <c r="J160"/>
  <c r="J159"/>
  <c r="J158"/>
  <c r="F158"/>
  <c r="G158" s="1"/>
  <c r="F159" s="1"/>
  <c r="G159" s="1"/>
  <c r="J157"/>
  <c r="J156"/>
  <c r="J155"/>
  <c r="F155"/>
  <c r="G155" s="1"/>
  <c r="J154"/>
  <c r="J153"/>
  <c r="J152"/>
  <c r="F152"/>
  <c r="G152" s="1"/>
  <c r="F154" s="1"/>
  <c r="G154" s="1"/>
  <c r="J151"/>
  <c r="J150"/>
  <c r="J149"/>
  <c r="F149"/>
  <c r="G149"/>
  <c r="F151" s="1"/>
  <c r="G151" s="1"/>
  <c r="J148"/>
  <c r="J147"/>
  <c r="J146"/>
  <c r="F146"/>
  <c r="G146" s="1"/>
  <c r="J145"/>
  <c r="J144"/>
  <c r="J143"/>
  <c r="F143"/>
  <c r="G143" s="1"/>
  <c r="F145" s="1"/>
  <c r="G145" s="1"/>
  <c r="J142"/>
  <c r="J141"/>
  <c r="J140"/>
  <c r="F140"/>
  <c r="G140" s="1"/>
  <c r="F141" s="1"/>
  <c r="G141" s="1"/>
  <c r="F142"/>
  <c r="G142" s="1"/>
  <c r="J139"/>
  <c r="J138"/>
  <c r="J137"/>
  <c r="F137"/>
  <c r="G137" s="1"/>
  <c r="J127"/>
  <c r="J126"/>
  <c r="J125"/>
  <c r="G125"/>
  <c r="J124"/>
  <c r="G124"/>
  <c r="J123"/>
  <c r="G123"/>
  <c r="J122"/>
  <c r="G122"/>
  <c r="J121"/>
  <c r="J120"/>
  <c r="J119"/>
  <c r="G119"/>
  <c r="J118"/>
  <c r="J117"/>
  <c r="J116"/>
  <c r="F116"/>
  <c r="G116" s="1"/>
  <c r="F117" s="1"/>
  <c r="G117" s="1"/>
  <c r="J115"/>
  <c r="J114"/>
  <c r="J113"/>
  <c r="F113"/>
  <c r="G113" s="1"/>
  <c r="F115" s="1"/>
  <c r="G115" s="1"/>
  <c r="J112"/>
  <c r="J111"/>
  <c r="J110"/>
  <c r="F110"/>
  <c r="G110" s="1"/>
  <c r="J109"/>
  <c r="J108"/>
  <c r="J107"/>
  <c r="F107"/>
  <c r="G107"/>
  <c r="F109" s="1"/>
  <c r="G109" s="1"/>
  <c r="J106"/>
  <c r="J105"/>
  <c r="J104"/>
  <c r="F104"/>
  <c r="G104" s="1"/>
  <c r="F105" s="1"/>
  <c r="G105" s="1"/>
  <c r="J103"/>
  <c r="J102"/>
  <c r="J101"/>
  <c r="F101"/>
  <c r="G101" s="1"/>
  <c r="F103" s="1"/>
  <c r="G103"/>
  <c r="J100"/>
  <c r="J99"/>
  <c r="J98"/>
  <c r="F98"/>
  <c r="G98" s="1"/>
  <c r="F99" s="1"/>
  <c r="G99" s="1"/>
  <c r="J97"/>
  <c r="J96"/>
  <c r="J95"/>
  <c r="F95"/>
  <c r="G95" s="1"/>
  <c r="J94"/>
  <c r="J93"/>
  <c r="J92"/>
  <c r="F92"/>
  <c r="G92" s="1"/>
  <c r="F94" s="1"/>
  <c r="G94" s="1"/>
  <c r="J91"/>
  <c r="J90"/>
  <c r="J89"/>
  <c r="F89"/>
  <c r="G89" s="1"/>
  <c r="F91" s="1"/>
  <c r="G91"/>
  <c r="J88"/>
  <c r="J87"/>
  <c r="J86"/>
  <c r="F86"/>
  <c r="G86" s="1"/>
  <c r="J85"/>
  <c r="J84"/>
  <c r="J83"/>
  <c r="F83"/>
  <c r="G83" s="1"/>
  <c r="J82"/>
  <c r="J81"/>
  <c r="J80"/>
  <c r="F80"/>
  <c r="G80" s="1"/>
  <c r="F82" s="1"/>
  <c r="G82" s="1"/>
  <c r="J79"/>
  <c r="J78"/>
  <c r="J77"/>
  <c r="F77"/>
  <c r="G77" s="1"/>
  <c r="K105" i="7"/>
  <c r="K104"/>
  <c r="K103"/>
  <c r="K102"/>
  <c r="K101"/>
  <c r="K100"/>
  <c r="K99"/>
  <c r="K98"/>
  <c r="K97"/>
  <c r="K85"/>
  <c r="K84"/>
  <c r="K83"/>
  <c r="K82"/>
  <c r="K81"/>
  <c r="K80"/>
  <c r="K79"/>
  <c r="K78"/>
  <c r="K67"/>
  <c r="K66"/>
  <c r="K64"/>
  <c r="K63"/>
  <c r="K61"/>
  <c r="K60"/>
  <c r="K62"/>
  <c r="K46"/>
  <c r="K45"/>
  <c r="K44"/>
  <c r="K43"/>
  <c r="K42"/>
  <c r="K41"/>
  <c r="K40"/>
  <c r="K39"/>
  <c r="J105"/>
  <c r="G105"/>
  <c r="J104"/>
  <c r="G104"/>
  <c r="J103"/>
  <c r="G103"/>
  <c r="J102"/>
  <c r="G102"/>
  <c r="J101"/>
  <c r="G101"/>
  <c r="J100"/>
  <c r="G100"/>
  <c r="J99"/>
  <c r="G99"/>
  <c r="J98"/>
  <c r="G98"/>
  <c r="J97"/>
  <c r="G97"/>
  <c r="J96"/>
  <c r="G96"/>
  <c r="J85"/>
  <c r="G85"/>
  <c r="J84"/>
  <c r="G84"/>
  <c r="J83"/>
  <c r="G83"/>
  <c r="J82"/>
  <c r="E82"/>
  <c r="G82"/>
  <c r="J81"/>
  <c r="G81"/>
  <c r="J80"/>
  <c r="G80"/>
  <c r="D193" i="38" s="1"/>
  <c r="J79" i="7"/>
  <c r="G79"/>
  <c r="J78"/>
  <c r="G78"/>
  <c r="J77"/>
  <c r="G77"/>
  <c r="J67"/>
  <c r="J66"/>
  <c r="J65"/>
  <c r="J64"/>
  <c r="J63"/>
  <c r="J62"/>
  <c r="J61"/>
  <c r="J60"/>
  <c r="G60"/>
  <c r="J59"/>
  <c r="G59"/>
  <c r="J46"/>
  <c r="J45"/>
  <c r="J44"/>
  <c r="J43"/>
  <c r="J42"/>
  <c r="J41"/>
  <c r="J40"/>
  <c r="J39"/>
  <c r="J38"/>
  <c r="G38"/>
  <c r="D32" s="1"/>
  <c r="D143" i="9"/>
  <c r="D200"/>
  <c r="D219"/>
  <c r="D54" i="12"/>
  <c r="D495"/>
  <c r="D847"/>
  <c r="D181" i="9"/>
  <c r="D105"/>
  <c r="D29"/>
  <c r="D48"/>
  <c r="D162"/>
  <c r="F306" i="8"/>
  <c r="G306" s="1"/>
  <c r="F186"/>
  <c r="G186" s="1"/>
  <c r="F247"/>
  <c r="G247" s="1"/>
  <c r="F361"/>
  <c r="G361" s="1"/>
  <c r="F487"/>
  <c r="G487" s="1"/>
  <c r="F547"/>
  <c r="G547" s="1"/>
  <c r="F661"/>
  <c r="G661" s="1"/>
  <c r="F720"/>
  <c r="G720" s="1"/>
  <c r="F726"/>
  <c r="G726" s="1"/>
  <c r="F907"/>
  <c r="G907" s="1"/>
  <c r="F960"/>
  <c r="G960" s="1"/>
  <c r="F966"/>
  <c r="G966" s="1"/>
  <c r="F750"/>
  <c r="G750" s="1"/>
  <c r="D240" i="10"/>
  <c r="D263"/>
  <c r="F768" i="8"/>
  <c r="G768" s="1"/>
  <c r="F745"/>
  <c r="G745" s="1"/>
  <c r="F766"/>
  <c r="G766"/>
  <c r="P150" i="43"/>
  <c r="P167"/>
  <c r="P159"/>
  <c r="P147"/>
  <c r="P163"/>
  <c r="P171"/>
  <c r="P149"/>
  <c r="P165"/>
  <c r="P175"/>
  <c r="P115"/>
  <c r="P131"/>
  <c r="P152"/>
  <c r="P160"/>
  <c r="P161"/>
  <c r="P168"/>
  <c r="P176"/>
  <c r="P177"/>
  <c r="P179"/>
  <c r="P106"/>
  <c r="P108"/>
  <c r="P110"/>
  <c r="P114"/>
  <c r="P116"/>
  <c r="P118"/>
  <c r="P122"/>
  <c r="P126"/>
  <c r="P130"/>
  <c r="P134"/>
  <c r="P93"/>
  <c r="D407" i="12"/>
  <c r="D759"/>
  <c r="D171" i="10"/>
  <c r="D79"/>
  <c r="F772" i="8"/>
  <c r="G772"/>
  <c r="F802"/>
  <c r="G802" s="1"/>
  <c r="G808"/>
  <c r="G814"/>
  <c r="F813"/>
  <c r="G813" s="1"/>
  <c r="F748"/>
  <c r="G748" s="1"/>
  <c r="F787"/>
  <c r="G787"/>
  <c r="F811"/>
  <c r="G811"/>
  <c r="G810"/>
  <c r="G918"/>
  <c r="F825"/>
  <c r="G825" s="1"/>
  <c r="G831"/>
  <c r="F838"/>
  <c r="G838" s="1"/>
  <c r="G861"/>
  <c r="F880"/>
  <c r="G880" s="1"/>
  <c r="F886"/>
  <c r="G886"/>
  <c r="G885"/>
  <c r="F898"/>
  <c r="G898"/>
  <c r="F897"/>
  <c r="G897"/>
  <c r="F922"/>
  <c r="G922"/>
  <c r="F921"/>
  <c r="G921"/>
  <c r="F928"/>
  <c r="G928"/>
  <c r="G927"/>
  <c r="F940"/>
  <c r="G940" s="1"/>
  <c r="F946"/>
  <c r="G946" s="1"/>
  <c r="F945"/>
  <c r="G945" s="1"/>
  <c r="G951"/>
  <c r="F817"/>
  <c r="G817" s="1"/>
  <c r="F816"/>
  <c r="G816"/>
  <c r="F829"/>
  <c r="G829" s="1"/>
  <c r="G828"/>
  <c r="F865"/>
  <c r="G865"/>
  <c r="F864"/>
  <c r="G864"/>
  <c r="F877"/>
  <c r="G877" s="1"/>
  <c r="G876"/>
  <c r="F883"/>
  <c r="G883"/>
  <c r="F889"/>
  <c r="G889" s="1"/>
  <c r="F888"/>
  <c r="G888"/>
  <c r="F925"/>
  <c r="G925"/>
  <c r="F924"/>
  <c r="G924"/>
  <c r="F948"/>
  <c r="G948"/>
  <c r="F834"/>
  <c r="G834"/>
  <c r="F586"/>
  <c r="G586"/>
  <c r="F585"/>
  <c r="G585"/>
  <c r="F598"/>
  <c r="G598"/>
  <c r="F597"/>
  <c r="G597"/>
  <c r="F504"/>
  <c r="G504"/>
  <c r="F516"/>
  <c r="G516"/>
  <c r="F528"/>
  <c r="G528"/>
  <c r="F561"/>
  <c r="G561"/>
  <c r="F570"/>
  <c r="G570"/>
  <c r="F573"/>
  <c r="G573"/>
  <c r="F577"/>
  <c r="G577"/>
  <c r="F576"/>
  <c r="G576"/>
  <c r="F619"/>
  <c r="G619"/>
  <c r="F618"/>
  <c r="G618"/>
  <c r="F636"/>
  <c r="G636"/>
  <c r="F642"/>
  <c r="G642"/>
  <c r="F648"/>
  <c r="G648"/>
  <c r="F654"/>
  <c r="G654"/>
  <c r="F681"/>
  <c r="G681"/>
  <c r="F687"/>
  <c r="G687"/>
  <c r="F696"/>
  <c r="G696"/>
  <c r="F705"/>
  <c r="G705"/>
  <c r="F717"/>
  <c r="G717"/>
  <c r="F270"/>
  <c r="G270"/>
  <c r="F282"/>
  <c r="G282"/>
  <c r="F295"/>
  <c r="G295"/>
  <c r="F294"/>
  <c r="G294"/>
  <c r="F267"/>
  <c r="G267"/>
  <c r="F279"/>
  <c r="G279"/>
  <c r="F292"/>
  <c r="G292"/>
  <c r="F291"/>
  <c r="G291"/>
  <c r="F325"/>
  <c r="G325"/>
  <c r="F324"/>
  <c r="G324"/>
  <c r="F322"/>
  <c r="G322"/>
  <c r="F321"/>
  <c r="G321"/>
  <c r="F334"/>
  <c r="G334"/>
  <c r="F333"/>
  <c r="G333"/>
  <c r="F442"/>
  <c r="G442"/>
  <c r="F441"/>
  <c r="G441"/>
  <c r="F454"/>
  <c r="G454"/>
  <c r="F453"/>
  <c r="G453"/>
  <c r="F466"/>
  <c r="G466"/>
  <c r="F465"/>
  <c r="G465"/>
  <c r="F478"/>
  <c r="G478"/>
  <c r="F477"/>
  <c r="G477"/>
  <c r="F346"/>
  <c r="G346"/>
  <c r="F345"/>
  <c r="G345"/>
  <c r="F358"/>
  <c r="G358"/>
  <c r="F357"/>
  <c r="G357"/>
  <c r="F387"/>
  <c r="G387"/>
  <c r="F399"/>
  <c r="G399"/>
  <c r="F412"/>
  <c r="G412"/>
  <c r="F411"/>
  <c r="G411"/>
  <c r="F444"/>
  <c r="G444"/>
  <c r="F456"/>
  <c r="G456"/>
  <c r="F469"/>
  <c r="G469"/>
  <c r="F468"/>
  <c r="G468"/>
  <c r="F348"/>
  <c r="G348"/>
  <c r="F390"/>
  <c r="G390"/>
  <c r="F402"/>
  <c r="G402"/>
  <c r="F415"/>
  <c r="G415"/>
  <c r="F414"/>
  <c r="G414"/>
  <c r="F199"/>
  <c r="G199"/>
  <c r="F198"/>
  <c r="G198"/>
  <c r="F150"/>
  <c r="G150" s="1"/>
  <c r="F162"/>
  <c r="G162" s="1"/>
  <c r="F174"/>
  <c r="G174" s="1"/>
  <c r="F201"/>
  <c r="G201"/>
  <c r="F213"/>
  <c r="G213"/>
  <c r="F222"/>
  <c r="G222"/>
  <c r="F225"/>
  <c r="G225"/>
  <c r="F237"/>
  <c r="G237"/>
  <c r="F78"/>
  <c r="G78" s="1"/>
  <c r="F79"/>
  <c r="G79" s="1"/>
  <c r="F90"/>
  <c r="G90" s="1"/>
  <c r="F93"/>
  <c r="G93" s="1"/>
  <c r="F102"/>
  <c r="G102" s="1"/>
  <c r="G36" i="46"/>
  <c r="H36"/>
  <c r="I36"/>
  <c r="J36"/>
  <c r="K36"/>
  <c r="L36"/>
  <c r="M36"/>
  <c r="N36"/>
  <c r="O36"/>
  <c r="P36"/>
  <c r="I21" i="27" s="1"/>
  <c r="H9" i="45"/>
  <c r="I9"/>
  <c r="J9"/>
  <c r="K9"/>
  <c r="L9"/>
  <c r="M9"/>
  <c r="N9"/>
  <c r="G47" i="21"/>
  <c r="H47"/>
  <c r="I47"/>
  <c r="J47"/>
  <c r="K47"/>
  <c r="L47"/>
  <c r="M47"/>
  <c r="N47"/>
  <c r="O47"/>
  <c r="I68" i="22"/>
  <c r="J68"/>
  <c r="K68"/>
  <c r="L68"/>
  <c r="M68"/>
  <c r="N68"/>
  <c r="O68"/>
  <c r="H68"/>
  <c r="J36" i="42"/>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25" i="9"/>
  <c r="J24"/>
  <c r="J23"/>
  <c r="J22"/>
  <c r="J21"/>
  <c r="J20"/>
  <c r="J19"/>
  <c r="K64" i="8"/>
  <c r="K63"/>
  <c r="K62"/>
  <c r="K61"/>
  <c r="K60"/>
  <c r="K59"/>
  <c r="K58"/>
  <c r="K57"/>
  <c r="K56"/>
  <c r="K55"/>
  <c r="K54"/>
  <c r="K53"/>
  <c r="K52"/>
  <c r="K51"/>
  <c r="K50"/>
  <c r="K49"/>
  <c r="K48"/>
  <c r="K47"/>
  <c r="K46"/>
  <c r="K45"/>
  <c r="K44"/>
  <c r="K43"/>
  <c r="K42"/>
  <c r="K41"/>
  <c r="K40"/>
  <c r="K39"/>
  <c r="K38"/>
  <c r="K37"/>
  <c r="K36"/>
  <c r="K35"/>
  <c r="K34"/>
  <c r="K33"/>
  <c r="K32"/>
  <c r="K31"/>
  <c r="K30"/>
  <c r="K29"/>
  <c r="K28"/>
  <c r="K27"/>
  <c r="K26"/>
  <c r="K22"/>
  <c r="K21"/>
  <c r="K20"/>
  <c r="K19"/>
  <c r="K25" i="7"/>
  <c r="K24"/>
  <c r="K23"/>
  <c r="K22"/>
  <c r="K21"/>
  <c r="K20"/>
  <c r="K19"/>
  <c r="K18"/>
  <c r="P43" i="48"/>
  <c r="I13" i="27"/>
  <c r="O43" i="48"/>
  <c r="N43"/>
  <c r="M43"/>
  <c r="L43"/>
  <c r="K43"/>
  <c r="J43"/>
  <c r="I43"/>
  <c r="H43"/>
  <c r="G43"/>
  <c r="K126" i="8"/>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11" i="47"/>
  <c r="O11"/>
  <c r="N11"/>
  <c r="M11"/>
  <c r="L11"/>
  <c r="K11"/>
  <c r="J11"/>
  <c r="I11"/>
  <c r="H11"/>
  <c r="D341" i="38"/>
  <c r="E341"/>
  <c r="AB341"/>
  <c r="AC341"/>
  <c r="AD341"/>
  <c r="AF341"/>
  <c r="AG341"/>
  <c r="AH341"/>
  <c r="AJ341"/>
  <c r="AK341"/>
  <c r="AL341"/>
  <c r="AN341"/>
  <c r="AO341"/>
  <c r="AP341"/>
  <c r="J17"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E201"/>
  <c r="D202"/>
  <c r="E202"/>
  <c r="D203"/>
  <c r="E203"/>
  <c r="D204"/>
  <c r="E204"/>
  <c r="D205"/>
  <c r="E205"/>
  <c r="D206"/>
  <c r="E206"/>
  <c r="E193"/>
  <c r="D194"/>
  <c r="E194"/>
  <c r="D195"/>
  <c r="E195"/>
  <c r="D196"/>
  <c r="E196"/>
  <c r="D197"/>
  <c r="E197"/>
  <c r="D198"/>
  <c r="E198"/>
  <c r="D166"/>
  <c r="E166"/>
  <c r="D167"/>
  <c r="E167"/>
  <c r="D168"/>
  <c r="E168"/>
  <c r="D169"/>
  <c r="E169"/>
  <c r="D170"/>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6"/>
  <c r="E16"/>
  <c r="D17"/>
  <c r="E17"/>
  <c r="D18"/>
  <c r="E18"/>
  <c r="D19"/>
  <c r="E19"/>
  <c r="D20"/>
  <c r="E20"/>
  <c r="D21"/>
  <c r="E21"/>
  <c r="D22"/>
  <c r="E22"/>
  <c r="D23"/>
  <c r="E23"/>
  <c r="D24"/>
  <c r="E24"/>
  <c r="D25"/>
  <c r="E25"/>
  <c r="D26"/>
  <c r="E26"/>
  <c r="D27"/>
  <c r="E27"/>
  <c r="E29"/>
  <c r="D30"/>
  <c r="E30"/>
  <c r="D31"/>
  <c r="E31"/>
  <c r="D32"/>
  <c r="E32"/>
  <c r="D33"/>
  <c r="E33"/>
  <c r="D34"/>
  <c r="E34"/>
  <c r="D35"/>
  <c r="E35"/>
  <c r="D36"/>
  <c r="E36"/>
  <c r="D37"/>
  <c r="E37"/>
  <c r="D38"/>
  <c r="E38"/>
  <c r="D39"/>
  <c r="E39"/>
  <c r="D40"/>
  <c r="E40"/>
  <c r="D41"/>
  <c r="E41"/>
  <c r="D42"/>
  <c r="E42"/>
  <c r="D43"/>
  <c r="E43"/>
  <c r="D44"/>
  <c r="E44"/>
  <c r="D45"/>
  <c r="E45"/>
  <c r="D46"/>
  <c r="E46"/>
  <c r="K184" i="8"/>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P22" i="23"/>
  <c r="P43" i="30"/>
  <c r="I8" i="27" s="1"/>
  <c r="Q21" i="29"/>
  <c r="I7" i="27" s="1"/>
  <c r="K246" i="8"/>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J38" i="40"/>
  <c r="K304" i="8"/>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O13" i="24"/>
  <c r="N13"/>
  <c r="M13"/>
  <c r="L13"/>
  <c r="K13"/>
  <c r="J13"/>
  <c r="I13"/>
  <c r="H13"/>
  <c r="K366" i="8"/>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AO348"/>
  <c r="AN348"/>
  <c r="AL348"/>
  <c r="AK348"/>
  <c r="AJ348"/>
  <c r="AH348"/>
  <c r="AG348"/>
  <c r="AF348"/>
  <c r="AB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J315"/>
  <c r="AH315"/>
  <c r="AG315"/>
  <c r="AF315"/>
  <c r="AD315"/>
  <c r="AB315"/>
  <c r="E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C15"/>
  <c r="AB23"/>
  <c r="AC23"/>
  <c r="AD23"/>
  <c r="AF23"/>
  <c r="AG23"/>
  <c r="AH23"/>
  <c r="AJ23"/>
  <c r="AK23"/>
  <c r="AL23"/>
  <c r="AN23"/>
  <c r="AO23"/>
  <c r="AP23"/>
  <c r="K424" i="8"/>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AD560"/>
  <c r="AJ560"/>
  <c r="AO560"/>
  <c r="AQ545"/>
  <c r="AM563"/>
  <c r="AM543"/>
  <c r="AM555"/>
  <c r="AE551"/>
  <c r="AI556"/>
  <c r="AQ562"/>
  <c r="AE543"/>
  <c r="AI544"/>
  <c r="AM548"/>
  <c r="AE552"/>
  <c r="AE547"/>
  <c r="AE549"/>
  <c r="AI550"/>
  <c r="AQ552"/>
  <c r="AM561"/>
  <c r="AQ565"/>
  <c r="AI553"/>
  <c r="AE556"/>
  <c r="AM564"/>
  <c r="AM544"/>
  <c r="AQ548"/>
  <c r="AM557"/>
  <c r="AM559"/>
  <c r="AI564"/>
  <c r="AM545"/>
  <c r="AQ546"/>
  <c r="AQ549"/>
  <c r="AE553"/>
  <c r="AI554"/>
  <c r="AI557"/>
  <c r="AM549"/>
  <c r="AM552"/>
  <c r="AQ556"/>
  <c r="AE557"/>
  <c r="AI558"/>
  <c r="AI561"/>
  <c r="AM565"/>
  <c r="AE544"/>
  <c r="AI545"/>
  <c r="AM547"/>
  <c r="AI548"/>
  <c r="AQ550"/>
  <c r="AQ553"/>
  <c r="AE555"/>
  <c r="AQ544"/>
  <c r="AE545"/>
  <c r="AI546"/>
  <c r="AE548"/>
  <c r="AI549"/>
  <c r="AM551"/>
  <c r="AI552"/>
  <c r="AM553"/>
  <c r="AQ554"/>
  <c r="AM556"/>
  <c r="AQ557"/>
  <c r="AE559"/>
  <c r="AI562"/>
  <c r="AE564"/>
  <c r="AQ558"/>
  <c r="AQ561"/>
  <c r="AE563"/>
  <c r="AQ564"/>
  <c r="AQ543"/>
  <c r="AM546"/>
  <c r="AQ547"/>
  <c r="AM550"/>
  <c r="AQ551"/>
  <c r="AM554"/>
  <c r="AQ555"/>
  <c r="AM558"/>
  <c r="AQ559"/>
  <c r="AM562"/>
  <c r="AQ563"/>
  <c r="AI543"/>
  <c r="AE546"/>
  <c r="AI547"/>
  <c r="AE550"/>
  <c r="AI551"/>
  <c r="AE554"/>
  <c r="AI555"/>
  <c r="AE558"/>
  <c r="AI559"/>
  <c r="AE562"/>
  <c r="AI563"/>
  <c r="AQ540"/>
  <c r="AI538"/>
  <c r="AI536"/>
  <c r="AE537"/>
  <c r="AI539"/>
  <c r="AM532"/>
  <c r="AM538"/>
  <c r="AE536"/>
  <c r="AQ513"/>
  <c r="AI530"/>
  <c r="AM531"/>
  <c r="AI532"/>
  <c r="AQ538"/>
  <c r="AQ536"/>
  <c r="AQ537"/>
  <c r="AE538"/>
  <c r="AQ535"/>
  <c r="AM536"/>
  <c r="AE540"/>
  <c r="AE539"/>
  <c r="AM535"/>
  <c r="AI540"/>
  <c r="AM540"/>
  <c r="AM539"/>
  <c r="AI535"/>
  <c r="AM537"/>
  <c r="AQ539"/>
  <c r="AE535"/>
  <c r="AI537"/>
  <c r="AM530"/>
  <c r="AQ531"/>
  <c r="AM513"/>
  <c r="AE532"/>
  <c r="AE533"/>
  <c r="AQ532"/>
  <c r="AQ533"/>
  <c r="AQ529"/>
  <c r="AE530"/>
  <c r="AI531"/>
  <c r="AM533"/>
  <c r="AQ530"/>
  <c r="AE531"/>
  <c r="AI533"/>
  <c r="AI534"/>
  <c r="AE529"/>
  <c r="AM534"/>
  <c r="AM529"/>
  <c r="AQ534"/>
  <c r="AE534"/>
  <c r="AI529"/>
  <c r="AQ514"/>
  <c r="AE515"/>
  <c r="AI516"/>
  <c r="AQ518"/>
  <c r="AI513"/>
  <c r="AE513"/>
  <c r="AE517"/>
  <c r="AM516"/>
  <c r="AI511"/>
  <c r="AM512"/>
  <c r="AM518"/>
  <c r="AQ516"/>
  <c r="AM523"/>
  <c r="AM521"/>
  <c r="AQ511"/>
  <c r="AE512"/>
  <c r="AI514"/>
  <c r="AM515"/>
  <c r="AI517"/>
  <c r="AE518"/>
  <c r="AM511"/>
  <c r="AQ512"/>
  <c r="AE514"/>
  <c r="AI515"/>
  <c r="AQ517"/>
  <c r="AI520"/>
  <c r="AE511"/>
  <c r="AI512"/>
  <c r="AM514"/>
  <c r="AQ515"/>
  <c r="AE516"/>
  <c r="AM517"/>
  <c r="AI518"/>
  <c r="AM504"/>
  <c r="AQ510"/>
  <c r="AI522"/>
  <c r="AE520"/>
  <c r="AI523"/>
  <c r="AI521"/>
  <c r="AE522"/>
  <c r="AE523"/>
  <c r="AQ519"/>
  <c r="AE521"/>
  <c r="AQ520"/>
  <c r="AQ523"/>
  <c r="AQ521"/>
  <c r="AM520"/>
  <c r="AE505"/>
  <c r="AM524"/>
  <c r="AE510"/>
  <c r="AE519"/>
  <c r="AM510"/>
  <c r="AM519"/>
  <c r="AQ522"/>
  <c r="AQ524"/>
  <c r="AI510"/>
  <c r="AI519"/>
  <c r="AM522"/>
  <c r="AQ505"/>
  <c r="AI525"/>
  <c r="AE524"/>
  <c r="AI505"/>
  <c r="AM505"/>
  <c r="AI524"/>
  <c r="AQ504"/>
  <c r="AM525"/>
  <c r="AI504"/>
  <c r="AE525"/>
  <c r="AE504"/>
  <c r="AI508"/>
  <c r="AE507"/>
  <c r="AQ506"/>
  <c r="AQ525"/>
  <c r="AM508"/>
  <c r="AI507"/>
  <c r="AE506"/>
  <c r="AQ508"/>
  <c r="AM507"/>
  <c r="AI506"/>
  <c r="AQ491"/>
  <c r="AQ503"/>
  <c r="AE508"/>
  <c r="AQ507"/>
  <c r="AM506"/>
  <c r="AE502"/>
  <c r="AE503"/>
  <c r="AM502"/>
  <c r="AM503"/>
  <c r="AQ502"/>
  <c r="AI502"/>
  <c r="AI503"/>
  <c r="AI493"/>
  <c r="AM493"/>
  <c r="AI495"/>
  <c r="AI490"/>
  <c r="AM492"/>
  <c r="AE493"/>
  <c r="AM491"/>
  <c r="AE490"/>
  <c r="AQ493"/>
  <c r="AQ496"/>
  <c r="AQ494"/>
  <c r="AE491"/>
  <c r="AM494"/>
  <c r="AI492"/>
  <c r="AI491"/>
  <c r="AE495"/>
  <c r="AQ490"/>
  <c r="AE492"/>
  <c r="AI494"/>
  <c r="AM490"/>
  <c r="AQ492"/>
  <c r="AE494"/>
  <c r="AI497"/>
  <c r="AE496"/>
  <c r="AQ495"/>
  <c r="AM496"/>
  <c r="AM497"/>
  <c r="AM495"/>
  <c r="AI496"/>
  <c r="AE497"/>
  <c r="AM487"/>
  <c r="AQ486"/>
  <c r="AQ497"/>
  <c r="AE486"/>
  <c r="AM486"/>
  <c r="AI486"/>
  <c r="AQ487"/>
  <c r="AI487"/>
  <c r="AM479"/>
  <c r="AE481"/>
  <c r="AI470"/>
  <c r="AM471"/>
  <c r="AM475"/>
  <c r="AE487"/>
  <c r="AQ479"/>
  <c r="AM470"/>
  <c r="AQ471"/>
  <c r="AI473"/>
  <c r="AM474"/>
  <c r="AQ475"/>
  <c r="AI476"/>
  <c r="AI479"/>
  <c r="AE470"/>
  <c r="AI471"/>
  <c r="AI475"/>
  <c r="AE476"/>
  <c r="AQ477"/>
  <c r="AE479"/>
  <c r="AQ470"/>
  <c r="AE471"/>
  <c r="AQ472"/>
  <c r="AM473"/>
  <c r="AQ474"/>
  <c r="AE475"/>
  <c r="AI480"/>
  <c r="AQ478"/>
  <c r="AE472"/>
  <c r="AQ473"/>
  <c r="AE474"/>
  <c r="AE477"/>
  <c r="AQ476"/>
  <c r="AM477"/>
  <c r="AM472"/>
  <c r="AQ483"/>
  <c r="AE478"/>
  <c r="AQ481"/>
  <c r="AI472"/>
  <c r="AE473"/>
  <c r="AI474"/>
  <c r="AM476"/>
  <c r="AI477"/>
  <c r="AE480"/>
  <c r="AM478"/>
  <c r="AQ480"/>
  <c r="AM481"/>
  <c r="AM484"/>
  <c r="AE483"/>
  <c r="AI478"/>
  <c r="AM480"/>
  <c r="AI481"/>
  <c r="AQ482"/>
  <c r="AM482"/>
  <c r="AM483"/>
  <c r="AQ484"/>
  <c r="AE482"/>
  <c r="AI482"/>
  <c r="AI483"/>
  <c r="AI484"/>
  <c r="AQ460"/>
  <c r="AM468"/>
  <c r="AE484"/>
  <c r="AE460"/>
  <c r="AQ468"/>
  <c r="AM460"/>
  <c r="AI468"/>
  <c r="AI460"/>
  <c r="AE468"/>
  <c r="AE463"/>
  <c r="AQ464"/>
  <c r="AM461"/>
  <c r="AI462"/>
  <c r="AI461"/>
  <c r="AE462"/>
  <c r="AE461"/>
  <c r="AQ462"/>
  <c r="AI465"/>
  <c r="AQ463"/>
  <c r="AI463"/>
  <c r="AM463"/>
  <c r="AQ461"/>
  <c r="AM462"/>
  <c r="AM464"/>
  <c r="AE465"/>
  <c r="AI464"/>
  <c r="AM400"/>
  <c r="AE464"/>
  <c r="AQ402"/>
  <c r="AM465"/>
  <c r="AQ465"/>
  <c r="AI414"/>
  <c r="AQ400"/>
  <c r="AM453"/>
  <c r="AQ456"/>
  <c r="AI400"/>
  <c r="AE400"/>
  <c r="AQ401"/>
  <c r="AQ453"/>
  <c r="AE456"/>
  <c r="AM456"/>
  <c r="AI456"/>
  <c r="AI435"/>
  <c r="AM401"/>
  <c r="AM402"/>
  <c r="AI450"/>
  <c r="AI430"/>
  <c r="AQ432"/>
  <c r="AI434"/>
  <c r="AQ414"/>
  <c r="AI401"/>
  <c r="AI402"/>
  <c r="AI453"/>
  <c r="AM414"/>
  <c r="AE401"/>
  <c r="AE402"/>
  <c r="AE453"/>
  <c r="AE434"/>
  <c r="AI406"/>
  <c r="AI410"/>
  <c r="AM411"/>
  <c r="AI422"/>
  <c r="AI426"/>
  <c r="AE427"/>
  <c r="AQ428"/>
  <c r="AQ434"/>
  <c r="AI418"/>
  <c r="AM418"/>
  <c r="AM424"/>
  <c r="AQ425"/>
  <c r="AE426"/>
  <c r="AM428"/>
  <c r="AM434"/>
  <c r="AE436"/>
  <c r="AI437"/>
  <c r="AQ438"/>
  <c r="AM442"/>
  <c r="AM404"/>
  <c r="AI407"/>
  <c r="AQ408"/>
  <c r="AQ409"/>
  <c r="AQ418"/>
  <c r="AI421"/>
  <c r="AM422"/>
  <c r="AM426"/>
  <c r="AM405"/>
  <c r="AQ406"/>
  <c r="AQ410"/>
  <c r="AE447"/>
  <c r="AE431"/>
  <c r="AE433"/>
  <c r="AI442"/>
  <c r="AQ444"/>
  <c r="AI405"/>
  <c r="AM406"/>
  <c r="AM410"/>
  <c r="AM415"/>
  <c r="AQ423"/>
  <c r="AM448"/>
  <c r="AQ449"/>
  <c r="AE450"/>
  <c r="AQ429"/>
  <c r="AE430"/>
  <c r="AI415"/>
  <c r="AI417"/>
  <c r="AM419"/>
  <c r="AI420"/>
  <c r="AM421"/>
  <c r="AQ422"/>
  <c r="AI424"/>
  <c r="AM425"/>
  <c r="AQ426"/>
  <c r="AM450"/>
  <c r="AM430"/>
  <c r="AI431"/>
  <c r="AM435"/>
  <c r="AE438"/>
  <c r="AQ442"/>
  <c r="AQ404"/>
  <c r="AQ405"/>
  <c r="AM407"/>
  <c r="AE409"/>
  <c r="AQ411"/>
  <c r="AI412"/>
  <c r="AI413"/>
  <c r="AI416"/>
  <c r="AM417"/>
  <c r="AQ419"/>
  <c r="AM420"/>
  <c r="AQ421"/>
  <c r="AQ424"/>
  <c r="AE425"/>
  <c r="AI427"/>
  <c r="AE428"/>
  <c r="AQ445"/>
  <c r="AE446"/>
  <c r="AM438"/>
  <c r="AE443"/>
  <c r="AI404"/>
  <c r="AM408"/>
  <c r="AI411"/>
  <c r="AQ412"/>
  <c r="AQ413"/>
  <c r="AQ416"/>
  <c r="AI419"/>
  <c r="AM423"/>
  <c r="AQ427"/>
  <c r="AQ450"/>
  <c r="AQ430"/>
  <c r="AI438"/>
  <c r="AQ439"/>
  <c r="AM440"/>
  <c r="AQ441"/>
  <c r="AE442"/>
  <c r="AQ407"/>
  <c r="AI408"/>
  <c r="AI409"/>
  <c r="AM412"/>
  <c r="AM413"/>
  <c r="AQ415"/>
  <c r="AM416"/>
  <c r="AQ417"/>
  <c r="AQ420"/>
  <c r="AI423"/>
  <c r="AI425"/>
  <c r="AM427"/>
  <c r="AI428"/>
  <c r="AI446"/>
  <c r="AQ448"/>
  <c r="AE449"/>
  <c r="AQ452"/>
  <c r="AE429"/>
  <c r="AE432"/>
  <c r="AI433"/>
  <c r="AI436"/>
  <c r="AM437"/>
  <c r="AM439"/>
  <c r="AI440"/>
  <c r="AM441"/>
  <c r="AQ443"/>
  <c r="AM444"/>
  <c r="AM445"/>
  <c r="AQ446"/>
  <c r="AM429"/>
  <c r="AQ431"/>
  <c r="AM432"/>
  <c r="AQ433"/>
  <c r="AE435"/>
  <c r="AQ436"/>
  <c r="AE437"/>
  <c r="AI439"/>
  <c r="AE440"/>
  <c r="AI441"/>
  <c r="AM443"/>
  <c r="AI444"/>
  <c r="AM446"/>
  <c r="AI451"/>
  <c r="AE452"/>
  <c r="AI429"/>
  <c r="AM431"/>
  <c r="AI432"/>
  <c r="AM433"/>
  <c r="AQ435"/>
  <c r="AM436"/>
  <c r="AQ437"/>
  <c r="AE439"/>
  <c r="AQ440"/>
  <c r="AE441"/>
  <c r="AI443"/>
  <c r="AE444"/>
  <c r="AQ447"/>
  <c r="AE451"/>
  <c r="AI445"/>
  <c r="AM447"/>
  <c r="AI448"/>
  <c r="AM449"/>
  <c r="AQ451"/>
  <c r="AM452"/>
  <c r="AE445"/>
  <c r="AI447"/>
  <c r="AE448"/>
  <c r="AI449"/>
  <c r="AM451"/>
  <c r="AI452"/>
  <c r="AQ455"/>
  <c r="AE372"/>
  <c r="AE455"/>
  <c r="AM454"/>
  <c r="AM455"/>
  <c r="AQ454"/>
  <c r="AE454"/>
  <c r="AI454"/>
  <c r="AI455"/>
  <c r="AI396"/>
  <c r="AE396"/>
  <c r="AM394"/>
  <c r="AQ396"/>
  <c r="AM396"/>
  <c r="AQ384"/>
  <c r="AE393"/>
  <c r="AQ394"/>
  <c r="AE384"/>
  <c r="AI391"/>
  <c r="AI393"/>
  <c r="AE394"/>
  <c r="AQ393"/>
  <c r="AM393"/>
  <c r="AI394"/>
  <c r="AM388"/>
  <c r="AM384"/>
  <c r="AQ386"/>
  <c r="AI392"/>
  <c r="AI384"/>
  <c r="AM391"/>
  <c r="AE392"/>
  <c r="AQ392"/>
  <c r="AM392"/>
  <c r="AE391"/>
  <c r="AQ391"/>
  <c r="AB383"/>
  <c r="AG383"/>
  <c r="AL383"/>
  <c r="AM386"/>
  <c r="AC383"/>
  <c r="AH383"/>
  <c r="AQ385"/>
  <c r="AD383"/>
  <c r="AO383"/>
  <c r="AM372"/>
  <c r="AI388"/>
  <c r="AI385"/>
  <c r="AK383"/>
  <c r="AP383"/>
  <c r="AE385"/>
  <c r="AN383"/>
  <c r="AQ388"/>
  <c r="AM387"/>
  <c r="AE388"/>
  <c r="AF383"/>
  <c r="AQ387"/>
  <c r="AE387"/>
  <c r="AI386"/>
  <c r="AI368"/>
  <c r="AE369"/>
  <c r="AE370"/>
  <c r="AE371"/>
  <c r="AE375"/>
  <c r="AQ378"/>
  <c r="AE347"/>
  <c r="AI387"/>
  <c r="AE386"/>
  <c r="AQ352"/>
  <c r="AE368"/>
  <c r="AQ371"/>
  <c r="AM360"/>
  <c r="AM364"/>
  <c r="AI356"/>
  <c r="AQ358"/>
  <c r="AE359"/>
  <c r="AQ360"/>
  <c r="AQ362"/>
  <c r="AI360"/>
  <c r="AI351"/>
  <c r="AM356"/>
  <c r="AE360"/>
  <c r="AI361"/>
  <c r="AE362"/>
  <c r="AM348"/>
  <c r="AM352"/>
  <c r="AI348"/>
  <c r="AE352"/>
  <c r="AI352"/>
  <c r="AQ353"/>
  <c r="AM354"/>
  <c r="AQ355"/>
  <c r="AE356"/>
  <c r="AM358"/>
  <c r="AQ359"/>
  <c r="AM349"/>
  <c r="AM351"/>
  <c r="AI354"/>
  <c r="AM355"/>
  <c r="AQ356"/>
  <c r="AM376"/>
  <c r="AI349"/>
  <c r="AI350"/>
  <c r="AM353"/>
  <c r="AE361"/>
  <c r="AE364"/>
  <c r="AQ347"/>
  <c r="AE351"/>
  <c r="AI353"/>
  <c r="AE354"/>
  <c r="AI355"/>
  <c r="AM357"/>
  <c r="AI358"/>
  <c r="AM359"/>
  <c r="AQ361"/>
  <c r="AM362"/>
  <c r="AQ365"/>
  <c r="AM379"/>
  <c r="AM363"/>
  <c r="AM367"/>
  <c r="AM380"/>
  <c r="AQ364"/>
  <c r="AM368"/>
  <c r="AI373"/>
  <c r="AE376"/>
  <c r="AM377"/>
  <c r="AM347"/>
  <c r="AQ349"/>
  <c r="AQ351"/>
  <c r="AE353"/>
  <c r="AQ354"/>
  <c r="AE355"/>
  <c r="AI357"/>
  <c r="AE358"/>
  <c r="AI359"/>
  <c r="AM361"/>
  <c r="AI362"/>
  <c r="AM366"/>
  <c r="AQ369"/>
  <c r="AE373"/>
  <c r="AE374"/>
  <c r="AI377"/>
  <c r="AE381"/>
  <c r="AQ382"/>
  <c r="AE363"/>
  <c r="AI367"/>
  <c r="AM369"/>
  <c r="AM370"/>
  <c r="AQ374"/>
  <c r="AQ375"/>
  <c r="AE377"/>
  <c r="AE380"/>
  <c r="AM382"/>
  <c r="AE365"/>
  <c r="AE367"/>
  <c r="AI369"/>
  <c r="AI371"/>
  <c r="AM373"/>
  <c r="AM374"/>
  <c r="AQ377"/>
  <c r="AM378"/>
  <c r="AQ381"/>
  <c r="AI382"/>
  <c r="AE379"/>
  <c r="AE382"/>
  <c r="AM342"/>
  <c r="AE342"/>
  <c r="AI342"/>
  <c r="AI343"/>
  <c r="AE343"/>
  <c r="AE340"/>
  <c r="AM340"/>
  <c r="AM337"/>
  <c r="AE337"/>
  <c r="AE334"/>
  <c r="AI336"/>
  <c r="AQ336"/>
  <c r="AM336"/>
  <c r="AI334"/>
  <c r="AM334"/>
  <c r="AM333"/>
  <c r="AQ333"/>
  <c r="AE331"/>
  <c r="AM331"/>
  <c r="AM332"/>
  <c r="AI332"/>
  <c r="AI333"/>
  <c r="AE333"/>
  <c r="AM320"/>
  <c r="AE316"/>
  <c r="AI317"/>
  <c r="AQ318"/>
  <c r="AM321"/>
  <c r="AM319"/>
  <c r="AQ322"/>
  <c r="AM323"/>
  <c r="AI315"/>
  <c r="AE318"/>
  <c r="AE319"/>
  <c r="AQ314"/>
  <c r="AM318"/>
  <c r="AI324"/>
  <c r="AI314"/>
  <c r="AM314"/>
  <c r="AQ316"/>
  <c r="AI319"/>
  <c r="AE325"/>
  <c r="AI320"/>
  <c r="AI326"/>
  <c r="AE320"/>
  <c r="AE323"/>
  <c r="AQ323"/>
  <c r="AQ324"/>
  <c r="AQ325"/>
  <c r="AI325"/>
  <c r="AM325"/>
  <c r="AE290"/>
  <c r="AI304"/>
  <c r="AI308"/>
  <c r="AQ279"/>
  <c r="AM286"/>
  <c r="AM287"/>
  <c r="AE271"/>
  <c r="AE274"/>
  <c r="AE282"/>
  <c r="AE283"/>
  <c r="AQ300"/>
  <c r="AM275"/>
  <c r="AM283"/>
  <c r="AQ284"/>
  <c r="AQ290"/>
  <c r="AQ294"/>
  <c r="AI271"/>
  <c r="AI283"/>
  <c r="AM298"/>
  <c r="AQ278"/>
  <c r="AI301"/>
  <c r="AE304"/>
  <c r="AQ272"/>
  <c r="AE273"/>
  <c r="AM278"/>
  <c r="AQ280"/>
  <c r="AM282"/>
  <c r="AQ304"/>
  <c r="AI270"/>
  <c r="AE286"/>
  <c r="AM290"/>
  <c r="AM294"/>
  <c r="AE298"/>
  <c r="AM300"/>
  <c r="AQ286"/>
  <c r="AE291"/>
  <c r="AE293"/>
  <c r="AQ298"/>
  <c r="AM301"/>
  <c r="AE306"/>
  <c r="AE307"/>
  <c r="AI310"/>
  <c r="AI269"/>
  <c r="AI277"/>
  <c r="AI281"/>
  <c r="AM288"/>
  <c r="AQ288"/>
  <c r="AQ289"/>
  <c r="AQ295"/>
  <c r="AM296"/>
  <c r="AQ297"/>
  <c r="AQ285"/>
  <c r="AI289"/>
  <c r="AQ291"/>
  <c r="AQ293"/>
  <c r="AI295"/>
  <c r="AQ299"/>
  <c r="AE289"/>
  <c r="AM291"/>
  <c r="AE295"/>
  <c r="AM299"/>
  <c r="AE272"/>
  <c r="AE280"/>
  <c r="AM281"/>
  <c r="AE284"/>
  <c r="AE296"/>
  <c r="AE300"/>
  <c r="AI306"/>
  <c r="AE309"/>
  <c r="AM311"/>
  <c r="AM284"/>
  <c r="AQ302"/>
  <c r="AI276"/>
  <c r="AQ277"/>
  <c r="AQ281"/>
  <c r="AI288"/>
  <c r="AI296"/>
  <c r="AI300"/>
  <c r="AM303"/>
  <c r="AI305"/>
  <c r="AE310"/>
  <c r="AE311"/>
  <c r="AI302"/>
  <c r="AE305"/>
  <c r="AM307"/>
  <c r="AF260"/>
  <c r="AK260"/>
  <c r="AP260"/>
  <c r="AD260"/>
  <c r="AJ260"/>
  <c r="AI261"/>
  <c r="AB260"/>
  <c r="AE264"/>
  <c r="AI265"/>
  <c r="AQ261"/>
  <c r="AQ263"/>
  <c r="AI263"/>
  <c r="AM264"/>
  <c r="AE262"/>
  <c r="AQ262"/>
  <c r="AQ266"/>
  <c r="AI231"/>
  <c r="AQ232"/>
  <c r="AE231"/>
  <c r="AQ231"/>
  <c r="AE251"/>
  <c r="AQ233"/>
  <c r="F232"/>
  <c r="J232" s="1"/>
  <c r="AE232"/>
  <c r="AI232"/>
  <c r="AQ253"/>
  <c r="F233"/>
  <c r="H233" s="1"/>
  <c r="AI251"/>
  <c r="AI245"/>
  <c r="AE256"/>
  <c r="AQ259"/>
  <c r="AI252"/>
  <c r="AE253"/>
  <c r="AQ256"/>
  <c r="AI247"/>
  <c r="AQ249"/>
  <c r="AM245"/>
  <c r="AQ246"/>
  <c r="AQ250"/>
  <c r="AM259"/>
  <c r="AI255"/>
  <c r="AM256"/>
  <c r="AI253"/>
  <c r="AE252"/>
  <c r="AM250"/>
  <c r="AI250"/>
  <c r="AE245"/>
  <c r="AI246"/>
  <c r="AQ248"/>
  <c r="AI254"/>
  <c r="AE254"/>
  <c r="AE255"/>
  <c r="AI259"/>
  <c r="AQ254"/>
  <c r="AE258"/>
  <c r="AE259"/>
  <c r="AP235"/>
  <c r="AD235"/>
  <c r="AC235"/>
  <c r="AH235"/>
  <c r="AL235"/>
  <c r="AM237"/>
  <c r="AE237"/>
  <c r="AI238"/>
  <c r="AE236"/>
  <c r="AQ237"/>
  <c r="AM241"/>
  <c r="AQ236"/>
  <c r="AQ238"/>
  <c r="AM239"/>
  <c r="AM238"/>
  <c r="AI239"/>
  <c r="AM242"/>
  <c r="AI230"/>
  <c r="AQ242"/>
  <c r="F227"/>
  <c r="H227" s="1"/>
  <c r="AQ229"/>
  <c r="AM229"/>
  <c r="AM228"/>
  <c r="AM227"/>
  <c r="AM230"/>
  <c r="F230"/>
  <c r="H230" s="1"/>
  <c r="AQ227"/>
  <c r="AQ216"/>
  <c r="AI215"/>
  <c r="AI216"/>
  <c r="AM217"/>
  <c r="AI217"/>
  <c r="AM218"/>
  <c r="AM220"/>
  <c r="AE218"/>
  <c r="AQ219"/>
  <c r="AM219"/>
  <c r="AQ220"/>
  <c r="AI208"/>
  <c r="AM211"/>
  <c r="AQ210"/>
  <c r="AQ212"/>
  <c r="AE208"/>
  <c r="AE211"/>
  <c r="AI192"/>
  <c r="AI201"/>
  <c r="AI203"/>
  <c r="AI202"/>
  <c r="AE202"/>
  <c r="AE193"/>
  <c r="AM183"/>
  <c r="AQ174"/>
  <c r="AM182"/>
  <c r="AM181"/>
  <c r="AQ171"/>
  <c r="AP542"/>
  <c r="AP541" s="1"/>
  <c r="AO542"/>
  <c r="AO541" s="1"/>
  <c r="AN542"/>
  <c r="AN541" s="1"/>
  <c r="AL542"/>
  <c r="AL541" s="1"/>
  <c r="AK542"/>
  <c r="AK541" s="1"/>
  <c r="AJ542"/>
  <c r="AJ541" s="1"/>
  <c r="AH542"/>
  <c r="AH541" s="1"/>
  <c r="AG542"/>
  <c r="AG541" s="1"/>
  <c r="AF542"/>
  <c r="AF541" s="1"/>
  <c r="AD542"/>
  <c r="AD541" s="1"/>
  <c r="AC542"/>
  <c r="AC541" s="1"/>
  <c r="AB542"/>
  <c r="AB541" s="1"/>
  <c r="E542"/>
  <c r="D542"/>
  <c r="AP528"/>
  <c r="AP527" s="1"/>
  <c r="AO528"/>
  <c r="AO527" s="1"/>
  <c r="AN528"/>
  <c r="AN527" s="1"/>
  <c r="AL528"/>
  <c r="AL527" s="1"/>
  <c r="AK528"/>
  <c r="AJ528"/>
  <c r="AJ527" s="1"/>
  <c r="AH528"/>
  <c r="AH527" s="1"/>
  <c r="AG528"/>
  <c r="AG527" s="1"/>
  <c r="AF528"/>
  <c r="AF527" s="1"/>
  <c r="AD528"/>
  <c r="AD527" s="1"/>
  <c r="AC528"/>
  <c r="AC527" s="1"/>
  <c r="AB528"/>
  <c r="AB527" s="1"/>
  <c r="E528"/>
  <c r="D528"/>
  <c r="AP509"/>
  <c r="AO509"/>
  <c r="AN509"/>
  <c r="AL509"/>
  <c r="AK509"/>
  <c r="AJ509"/>
  <c r="AH509"/>
  <c r="AG509"/>
  <c r="AF509"/>
  <c r="AD509"/>
  <c r="AC509"/>
  <c r="AB509"/>
  <c r="AP501"/>
  <c r="AP500" s="1"/>
  <c r="AP499" s="1"/>
  <c r="AO501"/>
  <c r="AO500" s="1"/>
  <c r="AN501"/>
  <c r="AL501"/>
  <c r="AK501"/>
  <c r="AK500" s="1"/>
  <c r="AK499" s="1"/>
  <c r="AJ501"/>
  <c r="AJ500" s="1"/>
  <c r="AJ499" s="1"/>
  <c r="AH501"/>
  <c r="AH500" s="1"/>
  <c r="AH499" s="1"/>
  <c r="AG501"/>
  <c r="AG500" s="1"/>
  <c r="AG499" s="1"/>
  <c r="AF501"/>
  <c r="AF500" s="1"/>
  <c r="AF499" s="1"/>
  <c r="AD501"/>
  <c r="AD500" s="1"/>
  <c r="AD499" s="1"/>
  <c r="AC501"/>
  <c r="AC500" s="1"/>
  <c r="AC499" s="1"/>
  <c r="AB501"/>
  <c r="AB500" s="1"/>
  <c r="E501"/>
  <c r="D501"/>
  <c r="AP403"/>
  <c r="AO403"/>
  <c r="AN403"/>
  <c r="AL403"/>
  <c r="AK403"/>
  <c r="AJ403"/>
  <c r="AH403"/>
  <c r="AG403"/>
  <c r="AF403"/>
  <c r="AD403"/>
  <c r="AC403"/>
  <c r="AB403"/>
  <c r="E403"/>
  <c r="D403"/>
  <c r="AP498"/>
  <c r="AP489" s="1"/>
  <c r="AO498"/>
  <c r="AO489" s="1"/>
  <c r="AN498"/>
  <c r="AL498"/>
  <c r="AK498"/>
  <c r="AK489" s="1"/>
  <c r="AJ498"/>
  <c r="AJ489" s="1"/>
  <c r="AH498"/>
  <c r="AH489" s="1"/>
  <c r="AG498"/>
  <c r="AG489" s="1"/>
  <c r="AF498"/>
  <c r="AF489" s="1"/>
  <c r="AD498"/>
  <c r="AD489" s="1"/>
  <c r="AC498"/>
  <c r="AC489" s="1"/>
  <c r="AB498"/>
  <c r="AB489" s="1"/>
  <c r="E498"/>
  <c r="D498"/>
  <c r="AP488"/>
  <c r="AP485" s="1"/>
  <c r="AO488"/>
  <c r="AO485" s="1"/>
  <c r="AN488"/>
  <c r="AN485" s="1"/>
  <c r="AL488"/>
  <c r="AL485" s="1"/>
  <c r="AK488"/>
  <c r="AK485" s="1"/>
  <c r="AJ488"/>
  <c r="AJ485" s="1"/>
  <c r="AH488"/>
  <c r="AH485" s="1"/>
  <c r="AG488"/>
  <c r="AG485" s="1"/>
  <c r="AF488"/>
  <c r="AF485" s="1"/>
  <c r="AD488"/>
  <c r="AD485" s="1"/>
  <c r="AC488"/>
  <c r="AC485" s="1"/>
  <c r="AB488"/>
  <c r="AB485" s="1"/>
  <c r="E488"/>
  <c r="D488"/>
  <c r="AP469"/>
  <c r="AP467" s="1"/>
  <c r="AO469"/>
  <c r="AO467" s="1"/>
  <c r="AN469"/>
  <c r="AN467" s="1"/>
  <c r="AL469"/>
  <c r="AK469"/>
  <c r="AK467" s="1"/>
  <c r="AJ469"/>
  <c r="AJ467" s="1"/>
  <c r="AH469"/>
  <c r="AH467" s="1"/>
  <c r="AG469"/>
  <c r="AF469"/>
  <c r="AF467" s="1"/>
  <c r="AD469"/>
  <c r="AD467" s="1"/>
  <c r="AC469"/>
  <c r="AC467" s="1"/>
  <c r="AB469"/>
  <c r="AB467" s="1"/>
  <c r="E469"/>
  <c r="D469"/>
  <c r="AP466"/>
  <c r="AP459" s="1"/>
  <c r="AO466"/>
  <c r="AO459" s="1"/>
  <c r="AN466"/>
  <c r="AN459" s="1"/>
  <c r="AL466"/>
  <c r="AL459" s="1"/>
  <c r="AK466"/>
  <c r="AK459" s="1"/>
  <c r="AJ466"/>
  <c r="AH466"/>
  <c r="AH459" s="1"/>
  <c r="AG466"/>
  <c r="AG459" s="1"/>
  <c r="AF466"/>
  <c r="AD466"/>
  <c r="AC466"/>
  <c r="AC459" s="1"/>
  <c r="AB466"/>
  <c r="AB459" s="1"/>
  <c r="E466"/>
  <c r="D466"/>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N345" s="1"/>
  <c r="AL346"/>
  <c r="AL345" s="1"/>
  <c r="AK346"/>
  <c r="AJ346"/>
  <c r="AH346"/>
  <c r="AH345" s="1"/>
  <c r="AG346"/>
  <c r="AG345" s="1"/>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P312" s="1"/>
  <c r="AO313"/>
  <c r="AO312" s="1"/>
  <c r="AN313"/>
  <c r="AL313"/>
  <c r="AK313"/>
  <c r="AJ313"/>
  <c r="AJ312" s="1"/>
  <c r="AH313"/>
  <c r="AG313"/>
  <c r="AG312" s="1"/>
  <c r="AF313"/>
  <c r="AF312" s="1"/>
  <c r="AD313"/>
  <c r="AC313"/>
  <c r="AB313"/>
  <c r="E313"/>
  <c r="D313"/>
  <c r="AP268"/>
  <c r="AO268"/>
  <c r="AO267" s="1"/>
  <c r="AN268"/>
  <c r="AN267" s="1"/>
  <c r="AL268"/>
  <c r="AL267" s="1"/>
  <c r="AK268"/>
  <c r="AJ268"/>
  <c r="AJ267" s="1"/>
  <c r="AH268"/>
  <c r="AH267" s="1"/>
  <c r="AG268"/>
  <c r="AG267" s="1"/>
  <c r="AF268"/>
  <c r="AD268"/>
  <c r="AC268"/>
  <c r="AC267" s="1"/>
  <c r="AB268"/>
  <c r="AB267" s="1"/>
  <c r="E268"/>
  <c r="D268"/>
  <c r="AP244"/>
  <c r="AP243" s="1"/>
  <c r="AO244"/>
  <c r="AN244"/>
  <c r="AL244"/>
  <c r="AL243" s="1"/>
  <c r="AK244"/>
  <c r="AK243" s="1"/>
  <c r="AJ244"/>
  <c r="AH244"/>
  <c r="AG244"/>
  <c r="AG243" s="1"/>
  <c r="AF244"/>
  <c r="AF243" s="1"/>
  <c r="AD244"/>
  <c r="AC244"/>
  <c r="AB244"/>
  <c r="AB243" s="1"/>
  <c r="E244"/>
  <c r="D244"/>
  <c r="AP224"/>
  <c r="AO224"/>
  <c r="AN224"/>
  <c r="AL224"/>
  <c r="AK224"/>
  <c r="AJ224"/>
  <c r="AH224"/>
  <c r="AG224"/>
  <c r="AF224"/>
  <c r="AD224"/>
  <c r="AC224"/>
  <c r="AB224"/>
  <c r="E224"/>
  <c r="D224"/>
  <c r="AP206"/>
  <c r="AO206"/>
  <c r="AN206"/>
  <c r="AL206"/>
  <c r="AK206"/>
  <c r="AJ206"/>
  <c r="AH206"/>
  <c r="AG206"/>
  <c r="AF206"/>
  <c r="AD206"/>
  <c r="AC206"/>
  <c r="AB206"/>
  <c r="AP200"/>
  <c r="AP199" s="1"/>
  <c r="AO200"/>
  <c r="AN200"/>
  <c r="AL200"/>
  <c r="AL199" s="1"/>
  <c r="AK200"/>
  <c r="AK199" s="1"/>
  <c r="AJ200"/>
  <c r="AH200"/>
  <c r="AG200"/>
  <c r="AG199" s="1"/>
  <c r="AF200"/>
  <c r="AD200"/>
  <c r="AC200"/>
  <c r="AB200"/>
  <c r="AB199" s="1"/>
  <c r="E200"/>
  <c r="D200"/>
  <c r="AP198"/>
  <c r="AO198"/>
  <c r="AN198"/>
  <c r="AN191" s="1"/>
  <c r="AL198"/>
  <c r="AK198"/>
  <c r="AJ198"/>
  <c r="AJ191" s="1"/>
  <c r="AH198"/>
  <c r="AH191" s="1"/>
  <c r="AG198"/>
  <c r="AF198"/>
  <c r="AD198"/>
  <c r="AD191" s="1"/>
  <c r="AC198"/>
  <c r="AC191" s="1"/>
  <c r="AB198"/>
  <c r="AP221"/>
  <c r="AO221"/>
  <c r="AO214" s="1"/>
  <c r="AN221"/>
  <c r="AN214" s="1"/>
  <c r="AL221"/>
  <c r="AL214" s="1"/>
  <c r="AK221"/>
  <c r="AJ221"/>
  <c r="AH221"/>
  <c r="AH214" s="1"/>
  <c r="AG221"/>
  <c r="AG214" s="1"/>
  <c r="AF221"/>
  <c r="AD221"/>
  <c r="AD214" s="1"/>
  <c r="AC221"/>
  <c r="AC214" s="1"/>
  <c r="AB221"/>
  <c r="AP213"/>
  <c r="AO213"/>
  <c r="AO207" s="1"/>
  <c r="AN213"/>
  <c r="AL213"/>
  <c r="AK213"/>
  <c r="AJ213"/>
  <c r="AJ207" s="1"/>
  <c r="AH213"/>
  <c r="AH207" s="1"/>
  <c r="AG213"/>
  <c r="AF213"/>
  <c r="AD213"/>
  <c r="AC213"/>
  <c r="AC207" s="1"/>
  <c r="AB213"/>
  <c r="AP165"/>
  <c r="AO165"/>
  <c r="AN165"/>
  <c r="AN164" s="1"/>
  <c r="AL165"/>
  <c r="AK165"/>
  <c r="AJ165"/>
  <c r="AH165"/>
  <c r="AH164" s="1"/>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O117"/>
  <c r="AN117"/>
  <c r="AL117"/>
  <c r="AK117"/>
  <c r="AJ117"/>
  <c r="AH117"/>
  <c r="AG117"/>
  <c r="AF117"/>
  <c r="AD117"/>
  <c r="AC117"/>
  <c r="AB11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c r="G223"/>
  <c r="G222" s="1"/>
  <c r="I223"/>
  <c r="G243"/>
  <c r="I243"/>
  <c r="G267"/>
  <c r="I267"/>
  <c r="G312"/>
  <c r="I312"/>
  <c r="G328"/>
  <c r="G327" s="1"/>
  <c r="I328"/>
  <c r="G345"/>
  <c r="I345"/>
  <c r="G389"/>
  <c r="I389"/>
  <c r="G398"/>
  <c r="G397" s="1"/>
  <c r="I398"/>
  <c r="I397" s="1"/>
  <c r="G500"/>
  <c r="G499" s="1"/>
  <c r="I500"/>
  <c r="I499" s="1"/>
  <c r="G527"/>
  <c r="G526" s="1"/>
  <c r="I527"/>
  <c r="I526" s="1"/>
  <c r="G13"/>
  <c r="I13"/>
  <c r="F56" i="8"/>
  <c r="G56" s="1"/>
  <c r="F57" s="1"/>
  <c r="F53"/>
  <c r="G53"/>
  <c r="F54" s="1"/>
  <c r="G54" s="1"/>
  <c r="F50"/>
  <c r="F47"/>
  <c r="G47" s="1"/>
  <c r="F44"/>
  <c r="F41"/>
  <c r="G41" s="1"/>
  <c r="F38"/>
  <c r="F35"/>
  <c r="G35" s="1"/>
  <c r="F32"/>
  <c r="F29"/>
  <c r="F26"/>
  <c r="G26" s="1"/>
  <c r="F27" s="1"/>
  <c r="G27" s="1"/>
  <c r="F23"/>
  <c r="G23" s="1"/>
  <c r="F20"/>
  <c r="F17"/>
  <c r="G17" s="1"/>
  <c r="J55"/>
  <c r="J54"/>
  <c r="J53"/>
  <c r="F55"/>
  <c r="G55" s="1"/>
  <c r="J34"/>
  <c r="J33"/>
  <c r="J32"/>
  <c r="G32"/>
  <c r="J37"/>
  <c r="J36"/>
  <c r="J35"/>
  <c r="J40"/>
  <c r="J39"/>
  <c r="J38"/>
  <c r="G38"/>
  <c r="J43"/>
  <c r="J42"/>
  <c r="J41"/>
  <c r="J46"/>
  <c r="J45"/>
  <c r="J44"/>
  <c r="G44"/>
  <c r="J49"/>
  <c r="J48"/>
  <c r="J47"/>
  <c r="J52"/>
  <c r="J51"/>
  <c r="J50"/>
  <c r="G50"/>
  <c r="J25"/>
  <c r="J24"/>
  <c r="J23"/>
  <c r="J26"/>
  <c r="J27"/>
  <c r="J28"/>
  <c r="J31"/>
  <c r="J30"/>
  <c r="J29"/>
  <c r="G29"/>
  <c r="F30" s="1"/>
  <c r="G30" s="1"/>
  <c r="J22"/>
  <c r="J21"/>
  <c r="J20"/>
  <c r="G20"/>
  <c r="O11" i="44"/>
  <c r="N11"/>
  <c r="M11"/>
  <c r="L11"/>
  <c r="K11"/>
  <c r="J11"/>
  <c r="I11"/>
  <c r="H11"/>
  <c r="H22" i="23"/>
  <c r="I22"/>
  <c r="J22"/>
  <c r="K22"/>
  <c r="L22"/>
  <c r="M22"/>
  <c r="N22"/>
  <c r="O22"/>
  <c r="O13" i="33"/>
  <c r="N13"/>
  <c r="M13"/>
  <c r="L13"/>
  <c r="K13"/>
  <c r="J13"/>
  <c r="I13"/>
  <c r="H13"/>
  <c r="N43" i="30"/>
  <c r="M43"/>
  <c r="L43"/>
  <c r="K43"/>
  <c r="J43"/>
  <c r="I43"/>
  <c r="H43"/>
  <c r="G43"/>
  <c r="O21" i="29"/>
  <c r="N21"/>
  <c r="M21"/>
  <c r="L21"/>
  <c r="K21"/>
  <c r="J21"/>
  <c r="I21"/>
  <c r="H21"/>
  <c r="O15" i="28"/>
  <c r="N15"/>
  <c r="M15"/>
  <c r="L15"/>
  <c r="K15"/>
  <c r="J15"/>
  <c r="H15"/>
  <c r="E15" i="38"/>
  <c r="G59" i="8"/>
  <c r="G62"/>
  <c r="F60"/>
  <c r="G60" s="1"/>
  <c r="D14" i="38"/>
  <c r="AB14"/>
  <c r="O50" i="43"/>
  <c r="O49"/>
  <c r="P49"/>
  <c r="O48"/>
  <c r="Q48" s="1"/>
  <c r="O47"/>
  <c r="P47" s="1"/>
  <c r="O46"/>
  <c r="O45"/>
  <c r="O44"/>
  <c r="O43"/>
  <c r="P43"/>
  <c r="O42"/>
  <c r="O41"/>
  <c r="P41"/>
  <c r="O40"/>
  <c r="O39"/>
  <c r="P39" s="1"/>
  <c r="O38"/>
  <c r="O37"/>
  <c r="Q37" s="1"/>
  <c r="P37"/>
  <c r="O36"/>
  <c r="O35"/>
  <c r="P35" s="1"/>
  <c r="O34"/>
  <c r="O33"/>
  <c r="P33"/>
  <c r="O32"/>
  <c r="O31"/>
  <c r="P31" s="1"/>
  <c r="O30"/>
  <c r="O29"/>
  <c r="P29" s="1"/>
  <c r="O28"/>
  <c r="O27"/>
  <c r="Q27" s="1"/>
  <c r="P27"/>
  <c r="O26"/>
  <c r="O25"/>
  <c r="P25"/>
  <c r="O24"/>
  <c r="Q24" s="1"/>
  <c r="O23"/>
  <c r="O22"/>
  <c r="O21"/>
  <c r="P21"/>
  <c r="O20"/>
  <c r="O19"/>
  <c r="O18"/>
  <c r="O17"/>
  <c r="Q17"/>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I38" i="40"/>
  <c r="F38"/>
  <c r="I37"/>
  <c r="F37"/>
  <c r="AC424" i="38"/>
  <c r="AE424" s="1"/>
  <c r="I36" i="40"/>
  <c r="F36"/>
  <c r="AC423" i="38" s="1"/>
  <c r="AE423" s="1"/>
  <c r="I35" i="40"/>
  <c r="F35"/>
  <c r="AC422" i="38" s="1"/>
  <c r="AE422" s="1"/>
  <c r="I34" i="40"/>
  <c r="F34"/>
  <c r="AC421" i="38" s="1"/>
  <c r="AE421" s="1"/>
  <c r="I33" i="40"/>
  <c r="F33"/>
  <c r="AC420" i="38" s="1"/>
  <c r="AE420" s="1"/>
  <c r="I32" i="40"/>
  <c r="F32"/>
  <c r="AC419" i="38"/>
  <c r="AE419" s="1"/>
  <c r="I31" i="40"/>
  <c r="F31"/>
  <c r="AC418" i="38" s="1"/>
  <c r="AE418" s="1"/>
  <c r="I30" i="40"/>
  <c r="F30"/>
  <c r="AC417" i="38" s="1"/>
  <c r="AE417" s="1"/>
  <c r="I29" i="40"/>
  <c r="F29"/>
  <c r="AC416" i="38"/>
  <c r="AE416" s="1"/>
  <c r="I28" i="40"/>
  <c r="F28"/>
  <c r="AC415" i="38" s="1"/>
  <c r="AE415" s="1"/>
  <c r="I27" i="40"/>
  <c r="F27"/>
  <c r="AC414" i="38" s="1"/>
  <c r="AE414" s="1"/>
  <c r="I26" i="40"/>
  <c r="F26"/>
  <c r="AC413" i="38" s="1"/>
  <c r="AE413" s="1"/>
  <c r="I25" i="40"/>
  <c r="F25"/>
  <c r="AC412" i="38"/>
  <c r="AE412" s="1"/>
  <c r="I24" i="40"/>
  <c r="F24"/>
  <c r="AC411" i="38"/>
  <c r="AE411" s="1"/>
  <c r="I23" i="40"/>
  <c r="F23"/>
  <c r="AC410" i="38" s="1"/>
  <c r="AE410" s="1"/>
  <c r="I22" i="40"/>
  <c r="F22"/>
  <c r="AL409" i="38" s="1"/>
  <c r="AM409" s="1"/>
  <c r="I21" i="40"/>
  <c r="F21"/>
  <c r="AC408" i="38"/>
  <c r="AE408" s="1"/>
  <c r="I20" i="40"/>
  <c r="F20"/>
  <c r="AC407" i="38" s="1"/>
  <c r="AE407" s="1"/>
  <c r="I19" i="40"/>
  <c r="F19"/>
  <c r="AC406" i="38" s="1"/>
  <c r="AE406" s="1"/>
  <c r="J18" i="40"/>
  <c r="I18"/>
  <c r="F18"/>
  <c r="AC405" i="38" s="1"/>
  <c r="AE405" s="1"/>
  <c r="I17" i="40"/>
  <c r="F17"/>
  <c r="J18" i="12"/>
  <c r="D404" i="38"/>
  <c r="Q39" i="43"/>
  <c r="AB32" i="38"/>
  <c r="Q21" i="43"/>
  <c r="Q31"/>
  <c r="Q47"/>
  <c r="Q35"/>
  <c r="Q43"/>
  <c r="Q25"/>
  <c r="Q33"/>
  <c r="Q41"/>
  <c r="Q49"/>
  <c r="P48"/>
  <c r="P17"/>
  <c r="J30" i="10"/>
  <c r="J18" i="9"/>
  <c r="Z438" i="38" s="1"/>
  <c r="J26" i="9"/>
  <c r="Y22" i="38"/>
  <c r="Z265"/>
  <c r="Y265"/>
  <c r="Y168"/>
  <c r="K18" i="8"/>
  <c r="AC201" i="38"/>
  <c r="AE201" s="1"/>
  <c r="J25" i="7"/>
  <c r="AN315" i="38"/>
  <c r="AQ315"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J67"/>
  <c r="J66"/>
  <c r="J65"/>
  <c r="J64"/>
  <c r="J62"/>
  <c r="J61"/>
  <c r="J60"/>
  <c r="J59"/>
  <c r="J58"/>
  <c r="J57"/>
  <c r="J56"/>
  <c r="J19"/>
  <c r="J18"/>
  <c r="J17"/>
  <c r="G57"/>
  <c r="AC158" i="38"/>
  <c r="J18" i="7"/>
  <c r="J19"/>
  <c r="J20"/>
  <c r="D248" i="38"/>
  <c r="J21" i="7"/>
  <c r="AJ248" i="38"/>
  <c r="J22" i="7"/>
  <c r="D315" i="38"/>
  <c r="J23" i="7"/>
  <c r="AL315" i="38"/>
  <c r="J24" i="7"/>
  <c r="AH248" i="38"/>
  <c r="AI248" s="1"/>
  <c r="AC248"/>
  <c r="AE248" s="1"/>
  <c r="AC171"/>
  <c r="AB158"/>
  <c r="D158"/>
  <c r="AC315"/>
  <c r="AE315" s="1"/>
  <c r="AF565"/>
  <c r="AI565" s="1"/>
  <c r="E561"/>
  <c r="AB69"/>
  <c r="AB561"/>
  <c r="AB560" s="1"/>
  <c r="D561"/>
  <c r="AC565"/>
  <c r="AC560" s="1"/>
  <c r="N29" i="34"/>
  <c r="M29"/>
  <c r="L29"/>
  <c r="K29"/>
  <c r="J29"/>
  <c r="I29"/>
  <c r="H29"/>
  <c r="G29"/>
  <c r="P29"/>
  <c r="O11" i="31"/>
  <c r="M11"/>
  <c r="L11"/>
  <c r="K11"/>
  <c r="J11"/>
  <c r="I11"/>
  <c r="H11"/>
  <c r="F51" i="12"/>
  <c r="F50"/>
  <c r="F49"/>
  <c r="F48"/>
  <c r="F47"/>
  <c r="F46"/>
  <c r="F45"/>
  <c r="F44"/>
  <c r="F43"/>
  <c r="F42"/>
  <c r="F41"/>
  <c r="F40"/>
  <c r="F39"/>
  <c r="F38"/>
  <c r="F37"/>
  <c r="F36"/>
  <c r="F35"/>
  <c r="F34"/>
  <c r="F33"/>
  <c r="F32"/>
  <c r="F31"/>
  <c r="F30"/>
  <c r="F29"/>
  <c r="F28"/>
  <c r="F27"/>
  <c r="F26"/>
  <c r="F25"/>
  <c r="F24"/>
  <c r="F23"/>
  <c r="F22"/>
  <c r="F21"/>
  <c r="F20"/>
  <c r="F19"/>
  <c r="F18"/>
  <c r="F30" i="10"/>
  <c r="AB322" i="38" s="1"/>
  <c r="F29" i="10"/>
  <c r="D322" i="38" s="1"/>
  <c r="F28" i="10"/>
  <c r="F27"/>
  <c r="AD317" i="38" s="1"/>
  <c r="AE317" s="1"/>
  <c r="F26" i="10"/>
  <c r="F25"/>
  <c r="AJ385" i="38" s="1"/>
  <c r="AM385" s="1"/>
  <c r="F24" i="10"/>
  <c r="AO357" i="38" s="1"/>
  <c r="AQ357" s="1"/>
  <c r="F23" i="10"/>
  <c r="F22"/>
  <c r="F21"/>
  <c r="F19"/>
  <c r="F18"/>
  <c r="F17"/>
  <c r="F26" i="9"/>
  <c r="AB350" i="38" s="1"/>
  <c r="F25" i="9"/>
  <c r="F24"/>
  <c r="AO350" i="38" s="1"/>
  <c r="F22" i="9"/>
  <c r="F21"/>
  <c r="F20"/>
  <c r="F19"/>
  <c r="F18"/>
  <c r="AC348" i="38" s="1"/>
  <c r="F17" i="9"/>
  <c r="F66" i="8"/>
  <c r="G66" s="1"/>
  <c r="G64"/>
  <c r="G63"/>
  <c r="T10" i="4"/>
  <c r="T31"/>
  <c r="I15" i="28"/>
  <c r="I22" i="27"/>
  <c r="E348" i="38"/>
  <c r="O29" i="34"/>
  <c r="AJ350" i="38"/>
  <c r="AD350"/>
  <c r="AP45"/>
  <c r="AD14"/>
  <c r="E14"/>
  <c r="AB27"/>
  <c r="AB21"/>
  <c r="F67" i="8"/>
  <c r="G67" s="1"/>
  <c r="E28" i="38"/>
  <c r="AC21"/>
  <c r="T448"/>
  <c r="T418"/>
  <c r="T415"/>
  <c r="T247"/>
  <c r="T139"/>
  <c r="P558"/>
  <c r="T175"/>
  <c r="T56"/>
  <c r="T432"/>
  <c r="P487"/>
  <c r="U21"/>
  <c r="T67"/>
  <c r="T554"/>
  <c r="T116"/>
  <c r="T511"/>
  <c r="T508"/>
  <c r="T361"/>
  <c r="P546"/>
  <c r="Q470"/>
  <c r="Q359"/>
  <c r="P551"/>
  <c r="Q294"/>
  <c r="L22"/>
  <c r="T462"/>
  <c r="T521"/>
  <c r="T438"/>
  <c r="T33"/>
  <c r="T42"/>
  <c r="T102"/>
  <c r="T228"/>
  <c r="T34"/>
  <c r="Q492"/>
  <c r="N23"/>
  <c r="P537"/>
  <c r="Q478"/>
  <c r="Q305"/>
  <c r="Q348"/>
  <c r="P549"/>
  <c r="Q262"/>
  <c r="P23"/>
  <c r="Q353"/>
  <c r="Q452"/>
  <c r="P535"/>
  <c r="Q349"/>
  <c r="Q438"/>
  <c r="Q564"/>
  <c r="T444"/>
  <c r="T359"/>
  <c r="T18"/>
  <c r="O21"/>
  <c r="Q443"/>
  <c r="P497"/>
  <c r="T71"/>
  <c r="Q388"/>
  <c r="T341"/>
  <c r="P536"/>
  <c r="Q249"/>
  <c r="T178"/>
  <c r="P477"/>
  <c r="Q232"/>
  <c r="Q280"/>
  <c r="P347"/>
  <c r="T363"/>
  <c r="T516"/>
  <c r="V16"/>
  <c r="Q427"/>
  <c r="Q465"/>
  <c r="T262"/>
  <c r="Q377"/>
  <c r="T405"/>
  <c r="P481"/>
  <c r="Q234"/>
  <c r="T297"/>
  <c r="Q462"/>
  <c r="Q219"/>
  <c r="Q272"/>
  <c r="P330"/>
  <c r="T404"/>
  <c r="T400"/>
  <c r="P502"/>
  <c r="R21"/>
  <c r="Q228"/>
  <c r="Q310"/>
  <c r="Q455"/>
  <c r="Q275"/>
  <c r="T519"/>
  <c r="Q504"/>
  <c r="Q317"/>
  <c r="Q463"/>
  <c r="T61"/>
  <c r="AA24"/>
  <c r="Q311"/>
  <c r="Q450"/>
  <c r="Q263"/>
  <c r="P379"/>
  <c r="Q140"/>
  <c r="Q95"/>
  <c r="P433"/>
  <c r="Q168"/>
  <c r="W535"/>
  <c r="P525"/>
  <c r="Q405"/>
  <c r="Q306"/>
  <c r="Q323"/>
  <c r="P393"/>
  <c r="Q98"/>
  <c r="P340"/>
  <c r="Q80"/>
  <c r="Q343"/>
  <c r="P367"/>
  <c r="Q58"/>
  <c r="Q147"/>
  <c r="W418"/>
  <c r="P543"/>
  <c r="Q195"/>
  <c r="Q186"/>
  <c r="M21"/>
  <c r="Q52"/>
  <c r="P349"/>
  <c r="Q115"/>
  <c r="W446"/>
  <c r="Q484"/>
  <c r="Q347"/>
  <c r="Q231"/>
  <c r="Q252"/>
  <c r="Q503"/>
  <c r="P281"/>
  <c r="Q144"/>
  <c r="Q27"/>
  <c r="P409"/>
  <c r="P219"/>
  <c r="Q117"/>
  <c r="W539"/>
  <c r="Q412"/>
  <c r="Q250"/>
  <c r="P435"/>
  <c r="P251"/>
  <c r="Q93"/>
  <c r="X18"/>
  <c r="P357"/>
  <c r="Q183"/>
  <c r="Q76"/>
  <c r="W484"/>
  <c r="W333"/>
  <c r="Q309"/>
  <c r="Q358"/>
  <c r="Q233"/>
  <c r="P451"/>
  <c r="P246"/>
  <c r="Q127"/>
  <c r="Q33"/>
  <c r="Q167"/>
  <c r="Q77"/>
  <c r="K20"/>
  <c r="P401"/>
  <c r="P262"/>
  <c r="Q141"/>
  <c r="Q61"/>
  <c r="W498"/>
  <c r="T417"/>
  <c r="S21"/>
  <c r="P473"/>
  <c r="Q379"/>
  <c r="Q446"/>
  <c r="Q278"/>
  <c r="W21"/>
  <c r="Q288"/>
  <c r="Q189"/>
  <c r="P351"/>
  <c r="Q180"/>
  <c r="Q62"/>
  <c r="Q479"/>
  <c r="P291"/>
  <c r="Q152"/>
  <c r="Q57"/>
  <c r="P564"/>
  <c r="Q298"/>
  <c r="Q538"/>
  <c r="P319"/>
  <c r="Q153"/>
  <c r="W563"/>
  <c r="P425"/>
  <c r="P239"/>
  <c r="Q126"/>
  <c r="W556"/>
  <c r="W382"/>
  <c r="W227"/>
  <c r="Q426"/>
  <c r="Q270"/>
  <c r="K24"/>
  <c r="P314"/>
  <c r="Q161"/>
  <c r="Q114"/>
  <c r="Q35"/>
  <c r="P449"/>
  <c r="P311"/>
  <c r="Q177"/>
  <c r="Q87"/>
  <c r="W552"/>
  <c r="T407"/>
  <c r="L21"/>
  <c r="P553"/>
  <c r="Q415"/>
  <c r="Q253"/>
  <c r="Q333"/>
  <c r="Q336"/>
  <c r="Q368"/>
  <c r="Q229"/>
  <c r="P419"/>
  <c r="P232"/>
  <c r="Q110"/>
  <c r="V17"/>
  <c r="P361"/>
  <c r="Q187"/>
  <c r="Q92"/>
  <c r="Q321"/>
  <c r="Q284"/>
  <c r="Q483"/>
  <c r="P297"/>
  <c r="Q142"/>
  <c r="Q516"/>
  <c r="P307"/>
  <c r="Q160"/>
  <c r="Q55"/>
  <c r="W438"/>
  <c r="W206"/>
  <c r="Q404"/>
  <c r="Q258"/>
  <c r="Q520"/>
  <c r="P289"/>
  <c r="Q151"/>
  <c r="Q56"/>
  <c r="Q507"/>
  <c r="P303"/>
  <c r="Q156"/>
  <c r="Q63"/>
  <c r="Q512"/>
  <c r="P391"/>
  <c r="W434"/>
  <c r="W250"/>
  <c r="W85"/>
  <c r="P461"/>
  <c r="P194"/>
  <c r="P51"/>
  <c r="P333"/>
  <c r="P125"/>
  <c r="W452"/>
  <c r="W271"/>
  <c r="W77"/>
  <c r="W516"/>
  <c r="W273"/>
  <c r="W35"/>
  <c r="P57"/>
  <c r="W332"/>
  <c r="W75"/>
  <c r="P180"/>
  <c r="W435"/>
  <c r="Q100"/>
  <c r="Q49"/>
  <c r="W308"/>
  <c r="W117"/>
  <c r="V23"/>
  <c r="P247"/>
  <c r="P80"/>
  <c r="P426"/>
  <c r="P155"/>
  <c r="W518"/>
  <c r="W335"/>
  <c r="W120"/>
  <c r="P86"/>
  <c r="W325"/>
  <c r="O20"/>
  <c r="P49"/>
  <c r="W291"/>
  <c r="W51"/>
  <c r="P136"/>
  <c r="Q182"/>
  <c r="Q179"/>
  <c r="W374"/>
  <c r="W147"/>
  <c r="P446"/>
  <c r="P306"/>
  <c r="P113"/>
  <c r="P418"/>
  <c r="P151"/>
  <c r="W512"/>
  <c r="W303"/>
  <c r="W114"/>
  <c r="P114"/>
  <c r="W377"/>
  <c r="W93"/>
  <c r="Q31"/>
  <c r="W565"/>
  <c r="W276"/>
  <c r="W109"/>
  <c r="Q540"/>
  <c r="P229"/>
  <c r="P38"/>
  <c r="P341"/>
  <c r="P93"/>
  <c r="W457"/>
  <c r="W277"/>
  <c r="Q477"/>
  <c r="P35"/>
  <c r="W307"/>
  <c r="P465"/>
  <c r="W522"/>
  <c r="W246"/>
  <c r="S22"/>
  <c r="W66"/>
  <c r="P91"/>
  <c r="W228"/>
  <c r="Q495"/>
  <c r="W495"/>
  <c r="W251"/>
  <c r="T162"/>
  <c r="T322"/>
  <c r="P462"/>
  <c r="P283"/>
  <c r="Q145"/>
  <c r="Q51"/>
  <c r="P403"/>
  <c r="P299"/>
  <c r="W410"/>
  <c r="W220"/>
  <c r="W68"/>
  <c r="P428"/>
  <c r="P175"/>
  <c r="P34"/>
  <c r="P296"/>
  <c r="P88"/>
  <c r="W431"/>
  <c r="W247"/>
  <c r="P440"/>
  <c r="W483"/>
  <c r="W239"/>
  <c r="P432"/>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171"/>
  <c r="K171"/>
  <c r="S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P542"/>
  <c r="Q542"/>
  <c r="W542"/>
  <c r="AA542"/>
  <c r="AA541" s="1"/>
  <c r="M542"/>
  <c r="M541" s="1"/>
  <c r="R542"/>
  <c r="R541" s="1"/>
  <c r="X542"/>
  <c r="X541" s="1"/>
  <c r="S542"/>
  <c r="S541" s="1"/>
  <c r="N542"/>
  <c r="N541" s="1"/>
  <c r="L542"/>
  <c r="L541" s="1"/>
  <c r="U542"/>
  <c r="U541" s="1"/>
  <c r="AA165"/>
  <c r="K165"/>
  <c r="S165"/>
  <c r="P165"/>
  <c r="S486"/>
  <c r="T48"/>
  <c r="T390"/>
  <c r="P84"/>
  <c r="P83" s="1"/>
  <c r="R460"/>
  <c r="L119"/>
  <c r="R390"/>
  <c r="R97"/>
  <c r="N390"/>
  <c r="M510"/>
  <c r="M509" s="1"/>
  <c r="K244"/>
  <c r="M97"/>
  <c r="M268"/>
  <c r="O236"/>
  <c r="L208"/>
  <c r="U313"/>
  <c r="S390"/>
  <c r="O510"/>
  <c r="O509" s="1"/>
  <c r="N90"/>
  <c r="S48"/>
  <c r="U208"/>
  <c r="V97"/>
  <c r="O215"/>
  <c r="O390"/>
  <c r="N236"/>
  <c r="N235" s="1"/>
  <c r="M48"/>
  <c r="L150"/>
  <c r="S236"/>
  <c r="K510"/>
  <c r="K509" s="1"/>
  <c r="Q150"/>
  <c r="T460"/>
  <c r="W134"/>
  <c r="T490"/>
  <c r="P150"/>
  <c r="P215"/>
  <c r="P313"/>
  <c r="AA390"/>
  <c r="M313"/>
  <c r="V244"/>
  <c r="V243" s="1"/>
  <c r="N460"/>
  <c r="L490"/>
  <c r="T384"/>
  <c r="V460"/>
  <c r="M561"/>
  <c r="N313"/>
  <c r="S313"/>
  <c r="AA208"/>
  <c r="S90"/>
  <c r="R90"/>
  <c r="L510"/>
  <c r="L509" s="1"/>
  <c r="R268"/>
  <c r="K561"/>
  <c r="K215"/>
  <c r="L200"/>
  <c r="X119"/>
  <c r="O268"/>
  <c r="U384"/>
  <c r="K150"/>
  <c r="N119"/>
  <c r="X150"/>
  <c r="M150"/>
  <c r="L48"/>
  <c r="V119"/>
  <c r="K200"/>
  <c r="U236"/>
  <c r="N510"/>
  <c r="N509" s="1"/>
  <c r="X236"/>
  <c r="L384"/>
  <c r="L383" s="1"/>
  <c r="U468"/>
  <c r="K119"/>
  <c r="N486"/>
  <c r="AA490"/>
  <c r="K460"/>
  <c r="O244"/>
  <c r="O84"/>
  <c r="K208"/>
  <c r="AA90"/>
  <c r="AA384"/>
  <c r="V84"/>
  <c r="X97"/>
  <c r="U200"/>
  <c r="O119"/>
  <c r="N244"/>
  <c r="L90"/>
  <c r="R261"/>
  <c r="K84"/>
  <c r="X244"/>
  <c r="X134"/>
  <c r="M119"/>
  <c r="O90"/>
  <c r="K390"/>
  <c r="K389" s="1"/>
  <c r="U268"/>
  <c r="O261"/>
  <c r="O260" s="1"/>
  <c r="AA510"/>
  <c r="AA509" s="1"/>
  <c r="AA134"/>
  <c r="K97"/>
  <c r="V384"/>
  <c r="V383" s="1"/>
  <c r="T346"/>
  <c r="T200"/>
  <c r="W468"/>
  <c r="T134"/>
  <c r="W208"/>
  <c r="V542"/>
  <c r="V541" s="1"/>
  <c r="R165"/>
  <c r="M108"/>
  <c r="W165"/>
  <c r="U165"/>
  <c r="N108"/>
  <c r="V165"/>
  <c r="W486"/>
  <c r="W485" s="1"/>
  <c r="Q119"/>
  <c r="T150"/>
  <c r="W119"/>
  <c r="P460"/>
  <c r="T208"/>
  <c r="W313"/>
  <c r="P134"/>
  <c r="Q468"/>
  <c r="T510"/>
  <c r="K468"/>
  <c r="X486"/>
  <c r="N490"/>
  <c r="N489" s="1"/>
  <c r="R490"/>
  <c r="R489" s="1"/>
  <c r="X490"/>
  <c r="L215"/>
  <c r="M208"/>
  <c r="L313"/>
  <c r="L312" s="1"/>
  <c r="W84"/>
  <c r="W83" s="1"/>
  <c r="W90"/>
  <c r="W89" s="1"/>
  <c r="P486"/>
  <c r="T119"/>
  <c r="Q208"/>
  <c r="T97"/>
  <c r="AA468"/>
  <c r="O468"/>
  <c r="O467" s="1"/>
  <c r="U460"/>
  <c r="X460"/>
  <c r="V150"/>
  <c r="U48"/>
  <c r="M215"/>
  <c r="K384"/>
  <c r="K383" s="1"/>
  <c r="X108"/>
  <c r="X48"/>
  <c r="N97"/>
  <c r="X346"/>
  <c r="R200"/>
  <c r="M90"/>
  <c r="M384"/>
  <c r="M383" s="1"/>
  <c r="U215"/>
  <c r="U390"/>
  <c r="R244"/>
  <c r="S97"/>
  <c r="S268"/>
  <c r="M84"/>
  <c r="N261"/>
  <c r="N260" s="1"/>
  <c r="O108"/>
  <c r="AA97"/>
  <c r="S261"/>
  <c r="X384"/>
  <c r="P261"/>
  <c r="W390"/>
  <c r="Q510"/>
  <c r="P48"/>
  <c r="P468"/>
  <c r="Q268"/>
  <c r="T313"/>
  <c r="W460"/>
  <c r="W236"/>
  <c r="T261"/>
  <c r="W150"/>
  <c r="X208"/>
  <c r="O542"/>
  <c r="O541" s="1"/>
  <c r="K542"/>
  <c r="K541" s="1"/>
  <c r="X165"/>
  <c r="K108"/>
  <c r="O165"/>
  <c r="S108"/>
  <c r="T165"/>
  <c r="P108"/>
  <c r="P107" s="1"/>
  <c r="Q244"/>
  <c r="Q90"/>
  <c r="W384"/>
  <c r="W383" s="1"/>
  <c r="Q108"/>
  <c r="R528"/>
  <c r="R527" s="1"/>
  <c r="S346"/>
  <c r="AA460"/>
  <c r="AA459" s="1"/>
  <c r="R384"/>
  <c r="R383" s="1"/>
  <c r="S119"/>
  <c r="O313"/>
  <c r="S510"/>
  <c r="S509" s="1"/>
  <c r="X90"/>
  <c r="R150"/>
  <c r="V390"/>
  <c r="U150"/>
  <c r="N134"/>
  <c r="V313"/>
  <c r="V312" s="1"/>
  <c r="R215"/>
  <c r="N200"/>
  <c r="V236"/>
  <c r="S84"/>
  <c r="AA119"/>
  <c r="V208"/>
  <c r="K346"/>
  <c r="V134"/>
  <c r="AA313"/>
  <c r="AA312" s="1"/>
  <c r="U261"/>
  <c r="U260" s="1"/>
  <c r="U510"/>
  <c r="U509" s="1"/>
  <c r="M200"/>
  <c r="X268"/>
  <c r="O384"/>
  <c r="O383" s="1"/>
  <c r="K486"/>
  <c r="W200"/>
  <c r="T486"/>
  <c r="Q134"/>
  <c r="W244"/>
  <c r="P97"/>
  <c r="W490"/>
  <c r="T215"/>
  <c r="U528"/>
  <c r="U527" s="1"/>
  <c r="U486"/>
  <c r="X215"/>
  <c r="O208"/>
  <c r="V561"/>
  <c r="N208"/>
  <c r="V268"/>
  <c r="P528"/>
  <c r="S468"/>
  <c r="M468"/>
  <c r="L460"/>
  <c r="L528"/>
  <c r="L527" s="1"/>
  <c r="L561"/>
  <c r="N528"/>
  <c r="N527" s="1"/>
  <c r="O200"/>
  <c r="M486"/>
  <c r="V346"/>
  <c r="AA150"/>
  <c r="L84"/>
  <c r="K261"/>
  <c r="U244"/>
  <c r="S208"/>
  <c r="S244"/>
  <c r="R84"/>
  <c r="N150"/>
  <c r="AA268"/>
  <c r="AA48"/>
  <c r="O48"/>
  <c r="V48"/>
  <c r="AA200"/>
  <c r="S134"/>
  <c r="L346"/>
  <c r="X84"/>
  <c r="AA261"/>
  <c r="X261"/>
  <c r="M244"/>
  <c r="U90"/>
  <c r="M261"/>
  <c r="V486"/>
  <c r="S490"/>
  <c r="V528"/>
  <c r="V527" s="1"/>
  <c r="N84"/>
  <c r="X390"/>
  <c r="M460"/>
  <c r="S528"/>
  <c r="S200"/>
  <c r="S199" s="1"/>
  <c r="S384"/>
  <c r="S383" s="1"/>
  <c r="V261"/>
  <c r="R134"/>
  <c r="X200"/>
  <c r="L244"/>
  <c r="K134"/>
  <c r="V215"/>
  <c r="L165"/>
  <c r="M165"/>
  <c r="Q165"/>
  <c r="U108"/>
  <c r="N165"/>
  <c r="V108"/>
  <c r="T528"/>
  <c r="Q48"/>
  <c r="W268"/>
  <c r="Q346"/>
  <c r="P390"/>
  <c r="P200"/>
  <c r="Q460"/>
  <c r="T561"/>
  <c r="W97"/>
  <c r="Q97"/>
  <c r="Q561"/>
  <c r="O486"/>
  <c r="N468"/>
  <c r="U561"/>
  <c r="X561"/>
  <c r="K313"/>
  <c r="K312" s="1"/>
  <c r="M490"/>
  <c r="U84"/>
  <c r="R313"/>
  <c r="W528"/>
  <c r="W108"/>
  <c r="Q261"/>
  <c r="T90"/>
  <c r="P244"/>
  <c r="P510"/>
  <c r="O561"/>
  <c r="AA486"/>
  <c r="S460"/>
  <c r="U490"/>
  <c r="K528"/>
  <c r="K527" s="1"/>
  <c r="O490"/>
  <c r="U346"/>
  <c r="L268"/>
  <c r="N384"/>
  <c r="N383" s="1"/>
  <c r="U119"/>
  <c r="K268"/>
  <c r="M134"/>
  <c r="O134"/>
  <c r="V200"/>
  <c r="N268"/>
  <c r="N48"/>
  <c r="L108"/>
  <c r="S215"/>
  <c r="AA244"/>
  <c r="R208"/>
  <c r="L97"/>
  <c r="AA108"/>
  <c r="K236"/>
  <c r="K235" s="1"/>
  <c r="X510"/>
  <c r="X313"/>
  <c r="O150"/>
  <c r="L261"/>
  <c r="T244"/>
  <c r="T236"/>
  <c r="W510"/>
  <c r="P384"/>
  <c r="P208"/>
  <c r="W561"/>
  <c r="P490"/>
  <c r="W261"/>
  <c r="P236"/>
  <c r="Q390"/>
  <c r="T108"/>
  <c r="P268"/>
  <c r="AA528"/>
  <c r="AA527" s="1"/>
  <c r="N215"/>
  <c r="R486"/>
  <c r="X528"/>
  <c r="X527" s="1"/>
  <c r="R561"/>
  <c r="O460"/>
  <c r="O459" s="1"/>
  <c r="O97"/>
  <c r="AA215"/>
  <c r="L134"/>
  <c r="U134"/>
  <c r="R48"/>
  <c r="Q486"/>
  <c r="O346"/>
  <c r="AA346"/>
  <c r="K490"/>
  <c r="N561"/>
  <c r="R510"/>
  <c r="R509" s="1"/>
  <c r="V90"/>
  <c r="L390"/>
  <c r="M390"/>
  <c r="K90"/>
  <c r="S150"/>
  <c r="W215"/>
  <c r="W214" s="1"/>
  <c r="P346"/>
  <c r="P561"/>
  <c r="Q215"/>
  <c r="Q84"/>
  <c r="T268"/>
  <c r="W48"/>
  <c r="Q236"/>
  <c r="T84"/>
  <c r="X468"/>
  <c r="V468"/>
  <c r="W399"/>
  <c r="X14"/>
  <c r="AA192"/>
  <c r="O501"/>
  <c r="O500" s="1"/>
  <c r="V329"/>
  <c r="O224"/>
  <c r="Q399"/>
  <c r="U14"/>
  <c r="M346"/>
  <c r="U399"/>
  <c r="M501"/>
  <c r="M500" s="1"/>
  <c r="Q14"/>
  <c r="N346"/>
  <c r="Q501"/>
  <c r="W224"/>
  <c r="W223" s="1"/>
  <c r="L501"/>
  <c r="L500" s="1"/>
  <c r="X192"/>
  <c r="K399"/>
  <c r="AA224"/>
  <c r="T501"/>
  <c r="P329"/>
  <c r="AA14"/>
  <c r="R14"/>
  <c r="O399"/>
  <c r="O329"/>
  <c r="R329"/>
  <c r="K192"/>
  <c r="S224"/>
  <c r="N329"/>
  <c r="N224"/>
  <c r="M329"/>
  <c r="V490"/>
  <c r="L468"/>
  <c r="L486"/>
  <c r="R108"/>
  <c r="R119"/>
  <c r="U97"/>
  <c r="M236"/>
  <c r="V510"/>
  <c r="V509" s="1"/>
  <c r="Q313"/>
  <c r="T224"/>
  <c r="P192"/>
  <c r="K329"/>
  <c r="K501"/>
  <c r="K500" s="1"/>
  <c r="S329"/>
  <c r="X224"/>
  <c r="P224"/>
  <c r="AA501"/>
  <c r="AA500" s="1"/>
  <c r="T192"/>
  <c r="Q192"/>
  <c r="N501"/>
  <c r="N500" s="1"/>
  <c r="X501"/>
  <c r="X500" s="1"/>
  <c r="R224"/>
  <c r="U329"/>
  <c r="R346"/>
  <c r="R501"/>
  <c r="R500" s="1"/>
  <c r="L224"/>
  <c r="W192"/>
  <c r="AA329"/>
  <c r="R399"/>
  <c r="M399"/>
  <c r="N399"/>
  <c r="U501"/>
  <c r="U500" s="1"/>
  <c r="O528"/>
  <c r="O527" s="1"/>
  <c r="S561"/>
  <c r="M528"/>
  <c r="M527" s="1"/>
  <c r="AA84"/>
  <c r="AA236"/>
  <c r="K48"/>
  <c r="R236"/>
  <c r="L236"/>
  <c r="Q200"/>
  <c r="Q528"/>
  <c r="P119"/>
  <c r="P90"/>
  <c r="Q384"/>
  <c r="T468"/>
  <c r="W346"/>
  <c r="Q490"/>
  <c r="R468"/>
  <c r="AA561"/>
  <c r="AA560" s="1"/>
  <c r="W501"/>
  <c r="T329"/>
  <c r="P501"/>
  <c r="W14"/>
  <c r="M14"/>
  <c r="O14"/>
  <c r="S399"/>
  <c r="M192"/>
  <c r="X399"/>
  <c r="L399"/>
  <c r="V224"/>
  <c r="X329"/>
  <c r="P399"/>
  <c r="K14"/>
  <c r="R192"/>
  <c r="U192"/>
  <c r="U224"/>
  <c r="T14"/>
  <c r="Q224"/>
  <c r="T399"/>
  <c r="L14"/>
  <c r="S501"/>
  <c r="S500" s="1"/>
  <c r="S192"/>
  <c r="O192"/>
  <c r="AA399"/>
  <c r="V501"/>
  <c r="V500" s="1"/>
  <c r="M224"/>
  <c r="K224"/>
  <c r="Q329"/>
  <c r="N14"/>
  <c r="N192"/>
  <c r="V399"/>
  <c r="P14"/>
  <c r="W329"/>
  <c r="V14"/>
  <c r="V192"/>
  <c r="L192"/>
  <c r="S14"/>
  <c r="L329"/>
  <c r="S527"/>
  <c r="P366"/>
  <c r="X366"/>
  <c r="M366"/>
  <c r="R366"/>
  <c r="K366"/>
  <c r="W366"/>
  <c r="N366"/>
  <c r="S366"/>
  <c r="O366"/>
  <c r="U366"/>
  <c r="V366"/>
  <c r="Q366"/>
  <c r="L366"/>
  <c r="AA366"/>
  <c r="T366" l="1"/>
  <c r="D56" i="10"/>
  <c r="AB366" i="38"/>
  <c r="AC366"/>
  <c r="P163"/>
  <c r="W111"/>
  <c r="W364"/>
  <c r="P95"/>
  <c r="P89" s="1"/>
  <c r="W148"/>
  <c r="W340"/>
  <c r="W553"/>
  <c r="P178"/>
  <c r="P434"/>
  <c r="P103"/>
  <c r="P96" s="1"/>
  <c r="P290"/>
  <c r="P396"/>
  <c r="W139"/>
  <c r="W318"/>
  <c r="W312" s="1"/>
  <c r="Q59"/>
  <c r="Q65"/>
  <c r="W525"/>
  <c r="Q99"/>
  <c r="Q194"/>
  <c r="P373"/>
  <c r="Q67"/>
  <c r="X15"/>
  <c r="W121"/>
  <c r="W118" s="1"/>
  <c r="W372"/>
  <c r="P141"/>
  <c r="W98"/>
  <c r="W96" s="1"/>
  <c r="W381"/>
  <c r="W376"/>
  <c r="P153"/>
  <c r="W116"/>
  <c r="W369"/>
  <c r="P137"/>
  <c r="W181"/>
  <c r="W432"/>
  <c r="P176"/>
  <c r="W178"/>
  <c r="W368"/>
  <c r="W562"/>
  <c r="W560" s="1"/>
  <c r="P182"/>
  <c r="Q481"/>
  <c r="P126"/>
  <c r="P368"/>
  <c r="Q473"/>
  <c r="W179"/>
  <c r="W392"/>
  <c r="P230"/>
  <c r="P237"/>
  <c r="W256"/>
  <c r="W502"/>
  <c r="P308"/>
  <c r="W209"/>
  <c r="W207" s="1"/>
  <c r="W420"/>
  <c r="P62"/>
  <c r="P245"/>
  <c r="P42"/>
  <c r="P183"/>
  <c r="P444"/>
  <c r="W76"/>
  <c r="W47" s="1"/>
  <c r="W258"/>
  <c r="W494"/>
  <c r="W489" s="1"/>
  <c r="O22"/>
  <c r="Q19"/>
  <c r="P354"/>
  <c r="W163"/>
  <c r="W444"/>
  <c r="P189"/>
  <c r="W198"/>
  <c r="W445"/>
  <c r="P258"/>
  <c r="W241"/>
  <c r="W235" s="1"/>
  <c r="W425"/>
  <c r="P67"/>
  <c r="P288"/>
  <c r="W538"/>
  <c r="P152"/>
  <c r="P149" s="1"/>
  <c r="P385"/>
  <c r="M23"/>
  <c r="W193"/>
  <c r="W406"/>
  <c r="P369"/>
  <c r="P375"/>
  <c r="P39"/>
  <c r="Q514"/>
  <c r="W204"/>
  <c r="W199" s="1"/>
  <c r="W451"/>
  <c r="P203"/>
  <c r="W141"/>
  <c r="W394"/>
  <c r="P131"/>
  <c r="W173"/>
  <c r="W363"/>
  <c r="P37"/>
  <c r="P198"/>
  <c r="Q536"/>
  <c r="P122"/>
  <c r="P118" s="1"/>
  <c r="P325"/>
  <c r="P430"/>
  <c r="W156"/>
  <c r="W149" s="1"/>
  <c r="W341"/>
  <c r="Q109"/>
  <c r="Q112"/>
  <c r="W548"/>
  <c r="Q111"/>
  <c r="Q212"/>
  <c r="P395"/>
  <c r="P389" s="1"/>
  <c r="Q116"/>
  <c r="Q102"/>
  <c r="P202"/>
  <c r="P407"/>
  <c r="Q209"/>
  <c r="Q308"/>
  <c r="L16"/>
  <c r="W280"/>
  <c r="W531"/>
  <c r="W527" s="1"/>
  <c r="Q113"/>
  <c r="P216"/>
  <c r="P405"/>
  <c r="Q71"/>
  <c r="P205"/>
  <c r="P388"/>
  <c r="Q211"/>
  <c r="P471"/>
  <c r="Q46"/>
  <c r="Q139"/>
  <c r="P271"/>
  <c r="P453"/>
  <c r="Q50"/>
  <c r="Q169"/>
  <c r="P324"/>
  <c r="V21"/>
  <c r="Q276"/>
  <c r="P493"/>
  <c r="Q256"/>
  <c r="Q422"/>
  <c r="Q369"/>
  <c r="Q457"/>
  <c r="Q556"/>
  <c r="T137"/>
  <c r="W480"/>
  <c r="W467" s="1"/>
  <c r="Q53"/>
  <c r="Q132"/>
  <c r="P226"/>
  <c r="P381"/>
  <c r="S24"/>
  <c r="Q69"/>
  <c r="Q157"/>
  <c r="Q217"/>
  <c r="P427"/>
  <c r="Q220"/>
  <c r="Q335"/>
  <c r="Q266"/>
  <c r="W296"/>
  <c r="W458"/>
  <c r="Q66"/>
  <c r="Q173"/>
  <c r="P336"/>
  <c r="Q559"/>
  <c r="Q81"/>
  <c r="P228"/>
  <c r="P411"/>
  <c r="Q238"/>
  <c r="Q387"/>
  <c r="W513"/>
  <c r="Q103"/>
  <c r="Q203"/>
  <c r="P386"/>
  <c r="W546"/>
  <c r="Q121"/>
  <c r="P255"/>
  <c r="P439"/>
  <c r="Q240"/>
  <c r="Q392"/>
  <c r="Q218"/>
  <c r="Q354"/>
  <c r="Q299"/>
  <c r="Q425"/>
  <c r="W19"/>
  <c r="T141"/>
  <c r="W430"/>
  <c r="Q26"/>
  <c r="Q105"/>
  <c r="Q185"/>
  <c r="P332"/>
  <c r="P466"/>
  <c r="Q43"/>
  <c r="Q123"/>
  <c r="Q551"/>
  <c r="Q79"/>
  <c r="Q174"/>
  <c r="P338"/>
  <c r="O18"/>
  <c r="Q282"/>
  <c r="Q458"/>
  <c r="W245"/>
  <c r="W402"/>
  <c r="W398" s="1"/>
  <c r="Q32"/>
  <c r="Q137"/>
  <c r="P266"/>
  <c r="P260" s="1"/>
  <c r="P445"/>
  <c r="Q37"/>
  <c r="Q178"/>
  <c r="P342"/>
  <c r="X22"/>
  <c r="Q318"/>
  <c r="Q230"/>
  <c r="Q68"/>
  <c r="Q163"/>
  <c r="P317"/>
  <c r="P312" s="1"/>
  <c r="Q524"/>
  <c r="Q73"/>
  <c r="P193"/>
  <c r="P371"/>
  <c r="Q202"/>
  <c r="Q414"/>
  <c r="Q376"/>
  <c r="Q437"/>
  <c r="T272"/>
  <c r="Q36"/>
  <c r="P197"/>
  <c r="Q497"/>
  <c r="Q131"/>
  <c r="Q91"/>
  <c r="P359"/>
  <c r="Q296"/>
  <c r="W263"/>
  <c r="Q42"/>
  <c r="P377"/>
  <c r="Q188"/>
  <c r="M17"/>
  <c r="Q277"/>
  <c r="Q175"/>
  <c r="Q23"/>
  <c r="P211"/>
  <c r="Q213"/>
  <c r="Q287"/>
  <c r="AA18"/>
  <c r="P518"/>
  <c r="T447"/>
  <c r="Q78"/>
  <c r="P295"/>
  <c r="Q25"/>
  <c r="P196"/>
  <c r="P241"/>
  <c r="S20"/>
  <c r="Q360"/>
  <c r="P18"/>
  <c r="Q407"/>
  <c r="R24"/>
  <c r="Q374"/>
  <c r="Q221"/>
  <c r="Q421"/>
  <c r="W18"/>
  <c r="P559"/>
  <c r="Q365"/>
  <c r="P480"/>
  <c r="Q456"/>
  <c r="Q367"/>
  <c r="Q533"/>
  <c r="T408"/>
  <c r="Q16"/>
  <c r="P506"/>
  <c r="K16"/>
  <c r="Q418"/>
  <c r="Q326"/>
  <c r="AA19"/>
  <c r="Q430"/>
  <c r="Q330"/>
  <c r="T474"/>
  <c r="Q239"/>
  <c r="P491"/>
  <c r="Q372"/>
  <c r="Q281"/>
  <c r="N19"/>
  <c r="U19"/>
  <c r="Q517"/>
  <c r="Q563"/>
  <c r="Q197"/>
  <c r="Q428"/>
  <c r="Q338"/>
  <c r="T492"/>
  <c r="Q442"/>
  <c r="Q340"/>
  <c r="T290"/>
  <c r="Q251"/>
  <c r="P514"/>
  <c r="Q380"/>
  <c r="Q297"/>
  <c r="AA16"/>
  <c r="N24"/>
  <c r="T513"/>
  <c r="P20"/>
  <c r="P363"/>
  <c r="Q290"/>
  <c r="N21"/>
  <c r="P532"/>
  <c r="T487"/>
  <c r="N17"/>
  <c r="P24"/>
  <c r="Q444"/>
  <c r="Q355"/>
  <c r="T254"/>
  <c r="P516"/>
  <c r="Q411"/>
  <c r="K19"/>
  <c r="T324"/>
  <c r="AA23"/>
  <c r="T502"/>
  <c r="T309"/>
  <c r="T449"/>
  <c r="T99"/>
  <c r="T336"/>
  <c r="T240"/>
  <c r="T213"/>
  <c r="T320"/>
  <c r="T533"/>
  <c r="T109"/>
  <c r="Q408"/>
  <c r="Q255"/>
  <c r="P505"/>
  <c r="M20"/>
  <c r="T495"/>
  <c r="X19"/>
  <c r="Q502"/>
  <c r="N16"/>
  <c r="T471"/>
  <c r="T300"/>
  <c r="U18"/>
  <c r="T348"/>
  <c r="T154"/>
  <c r="T62"/>
  <c r="T547"/>
  <c r="T209"/>
  <c r="T378"/>
  <c r="T371"/>
  <c r="T454"/>
  <c r="T504"/>
  <c r="T446"/>
  <c r="Y352"/>
  <c r="Y445"/>
  <c r="Y423"/>
  <c r="Z323"/>
  <c r="Z404"/>
  <c r="Y358"/>
  <c r="Y540"/>
  <c r="Y270"/>
  <c r="Y128"/>
  <c r="Y314"/>
  <c r="T426"/>
  <c r="T360"/>
  <c r="T455"/>
  <c r="T369"/>
  <c r="T373"/>
  <c r="T57"/>
  <c r="T183"/>
  <c r="T303"/>
  <c r="T332"/>
  <c r="T123"/>
  <c r="T549"/>
  <c r="U22"/>
  <c r="Q544"/>
  <c r="T176"/>
  <c r="T550"/>
  <c r="T282"/>
  <c r="T288"/>
  <c r="T182"/>
  <c r="AA17"/>
  <c r="Q511"/>
  <c r="T535"/>
  <c r="V18"/>
  <c r="T275"/>
  <c r="T85"/>
  <c r="T86"/>
  <c r="T458"/>
  <c r="T340"/>
  <c r="T32"/>
  <c r="T431"/>
  <c r="P478"/>
  <c r="T186"/>
  <c r="W22"/>
  <c r="AA20"/>
  <c r="T38"/>
  <c r="L23"/>
  <c r="P474"/>
  <c r="V24"/>
  <c r="W23"/>
  <c r="Q403"/>
  <c r="Q324"/>
  <c r="W17"/>
  <c r="Q440"/>
  <c r="Q364"/>
  <c r="T145"/>
  <c r="V22"/>
  <c r="Q466"/>
  <c r="T433"/>
  <c r="T414"/>
  <c r="T469"/>
  <c r="T552"/>
  <c r="T347"/>
  <c r="T443"/>
  <c r="T251"/>
  <c r="T155"/>
  <c r="T503"/>
  <c r="T423"/>
  <c r="T229"/>
  <c r="T375"/>
  <c r="T101"/>
  <c r="T177"/>
  <c r="T117"/>
  <c r="T242"/>
  <c r="M16"/>
  <c r="T126"/>
  <c r="K21"/>
  <c r="T79"/>
  <c r="T424"/>
  <c r="P492"/>
  <c r="Q523"/>
  <c r="P557"/>
  <c r="Q351"/>
  <c r="L20"/>
  <c r="Q448"/>
  <c r="Q302"/>
  <c r="M18"/>
  <c r="Q445"/>
  <c r="Q307"/>
  <c r="P538"/>
  <c r="T342"/>
  <c r="O19"/>
  <c r="Q409"/>
  <c r="Q303"/>
  <c r="P530"/>
  <c r="Q362"/>
  <c r="T299"/>
  <c r="Q531"/>
  <c r="Q395"/>
  <c r="Q301"/>
  <c r="P503"/>
  <c r="Q350"/>
  <c r="Q254"/>
  <c r="P447"/>
  <c r="P221"/>
  <c r="W24"/>
  <c r="T517"/>
  <c r="Q552"/>
  <c r="T129"/>
  <c r="L17"/>
  <c r="P482"/>
  <c r="Q550"/>
  <c r="P540"/>
  <c r="Q342"/>
  <c r="Q246"/>
  <c r="Q432"/>
  <c r="Q286"/>
  <c r="N22"/>
  <c r="Q433"/>
  <c r="Q295"/>
  <c r="R19"/>
  <c r="T350"/>
  <c r="X23"/>
  <c r="Q441"/>
  <c r="Q293"/>
  <c r="P507"/>
  <c r="Q396"/>
  <c r="T49"/>
  <c r="Q494"/>
  <c r="Q429"/>
  <c r="Q291"/>
  <c r="P475"/>
  <c r="Q382"/>
  <c r="Q245"/>
  <c r="P431"/>
  <c r="P277"/>
  <c r="T59"/>
  <c r="P504"/>
  <c r="T543"/>
  <c r="T124"/>
  <c r="P519"/>
  <c r="Q22"/>
  <c r="P522"/>
  <c r="Q334"/>
  <c r="Q237"/>
  <c r="Q424"/>
  <c r="T184"/>
  <c r="P517"/>
  <c r="Q423"/>
  <c r="Q285"/>
  <c r="AA22"/>
  <c r="T294"/>
  <c r="Q539"/>
  <c r="Q431"/>
  <c r="Q283"/>
  <c r="P483"/>
  <c r="Q385"/>
  <c r="T151"/>
  <c r="R17"/>
  <c r="Q417"/>
  <c r="Q279"/>
  <c r="Q461"/>
  <c r="Q370"/>
  <c r="Q227"/>
  <c r="P415"/>
  <c r="P259"/>
  <c r="Q529"/>
  <c r="P19"/>
  <c r="Q472"/>
  <c r="T344"/>
  <c r="P554"/>
  <c r="X17"/>
  <c r="Q487"/>
  <c r="Q485" s="1"/>
  <c r="Q419"/>
  <c r="Q314"/>
  <c r="P534"/>
  <c r="Q356"/>
  <c r="T406"/>
  <c r="Q476"/>
  <c r="Q413"/>
  <c r="Q319"/>
  <c r="Q226"/>
  <c r="Q223" s="1"/>
  <c r="Q454"/>
  <c r="T465"/>
  <c r="P472"/>
  <c r="Q464"/>
  <c r="Q363"/>
  <c r="Q271"/>
  <c r="P555"/>
  <c r="Q420"/>
  <c r="Q316"/>
  <c r="T479"/>
  <c r="Q565"/>
  <c r="Q449"/>
  <c r="Q361"/>
  <c r="Q269"/>
  <c r="P524"/>
  <c r="Q406"/>
  <c r="Q300"/>
  <c r="Q216"/>
  <c r="Q214" s="1"/>
  <c r="P464"/>
  <c r="P459" s="1"/>
  <c r="P309"/>
  <c r="Q176"/>
  <c r="Q104"/>
  <c r="Q148"/>
  <c r="Q60"/>
  <c r="Q534"/>
  <c r="P365"/>
  <c r="P210"/>
  <c r="P207" s="1"/>
  <c r="Q124"/>
  <c r="Q44"/>
  <c r="W463"/>
  <c r="T138"/>
  <c r="Q521"/>
  <c r="Q447"/>
  <c r="Q357"/>
  <c r="Q402"/>
  <c r="Q242"/>
  <c r="Q436"/>
  <c r="Q265"/>
  <c r="Q547"/>
  <c r="P301"/>
  <c r="Q155"/>
  <c r="Q39"/>
  <c r="P429"/>
  <c r="P249"/>
  <c r="Q128"/>
  <c r="Q34"/>
  <c r="Q434"/>
  <c r="Q274"/>
  <c r="P455"/>
  <c r="P273"/>
  <c r="Q129"/>
  <c r="Q471"/>
  <c r="P287"/>
  <c r="Q101"/>
  <c r="W508"/>
  <c r="W350"/>
  <c r="W187"/>
  <c r="Q378"/>
  <c r="Q247"/>
  <c r="Q475"/>
  <c r="P269"/>
  <c r="Q138"/>
  <c r="Q45"/>
  <c r="Q184"/>
  <c r="Q86"/>
  <c r="Q83" s="1"/>
  <c r="W550"/>
  <c r="P417"/>
  <c r="P279"/>
  <c r="Q158"/>
  <c r="Q70"/>
  <c r="Q47" s="1"/>
  <c r="W517"/>
  <c r="T412"/>
  <c r="K17"/>
  <c r="P495"/>
  <c r="Q391"/>
  <c r="P520"/>
  <c r="Q292"/>
  <c r="Q241"/>
  <c r="Q235" s="1"/>
  <c r="Q304"/>
  <c r="W328"/>
  <c r="P328"/>
  <c r="Q96"/>
  <c r="W243"/>
  <c r="W459"/>
  <c r="P47"/>
  <c r="P214"/>
  <c r="F85" i="8"/>
  <c r="G85" s="1"/>
  <c r="T15" i="38"/>
  <c r="F19" i="8"/>
  <c r="G19" s="1"/>
  <c r="F18"/>
  <c r="G18" s="1"/>
  <c r="AA15" i="38"/>
  <c r="D15"/>
  <c r="V15"/>
  <c r="F106" i="8"/>
  <c r="G106" s="1"/>
  <c r="F118"/>
  <c r="G118" s="1"/>
  <c r="F58"/>
  <c r="G58" s="1"/>
  <c r="F31"/>
  <c r="G31" s="1"/>
  <c r="AI180" i="38"/>
  <c r="AI196"/>
  <c r="AI194"/>
  <c r="AM193"/>
  <c r="F167"/>
  <c r="W260"/>
  <c r="Q89"/>
  <c r="Y543"/>
  <c r="Y257"/>
  <c r="Y16"/>
  <c r="Z125"/>
  <c r="Z258"/>
  <c r="Z373"/>
  <c r="Z130"/>
  <c r="Z273"/>
  <c r="Z350"/>
  <c r="Z111"/>
  <c r="Z283"/>
  <c r="Z417"/>
  <c r="Z493"/>
  <c r="Z52"/>
  <c r="Z213"/>
  <c r="Z386"/>
  <c r="Z458"/>
  <c r="Z517"/>
  <c r="Z70"/>
  <c r="Z339"/>
  <c r="Z473"/>
  <c r="Z115"/>
  <c r="Z495"/>
  <c r="Z136"/>
  <c r="Z452"/>
  <c r="Z91"/>
  <c r="Z274"/>
  <c r="Z416"/>
  <c r="Z482"/>
  <c r="Z97"/>
  <c r="Z419"/>
  <c r="Z65"/>
  <c r="Z298"/>
  <c r="Z478"/>
  <c r="Z158"/>
  <c r="Z162"/>
  <c r="Y483"/>
  <c r="Y309"/>
  <c r="Y333"/>
  <c r="Y77"/>
  <c r="Y429"/>
  <c r="Y548"/>
  <c r="Y471"/>
  <c r="Y464"/>
  <c r="Y353"/>
  <c r="Y501"/>
  <c r="Y401"/>
  <c r="Y287"/>
  <c r="Y307"/>
  <c r="Y552"/>
  <c r="Y413"/>
  <c r="Y531"/>
  <c r="Y288"/>
  <c r="Y415"/>
  <c r="Y308"/>
  <c r="Y297"/>
  <c r="Y323"/>
  <c r="Y65"/>
  <c r="Y236"/>
  <c r="Y350"/>
  <c r="Y379"/>
  <c r="Y188"/>
  <c r="Y450"/>
  <c r="Y300"/>
  <c r="Y102"/>
  <c r="Y120"/>
  <c r="Y463"/>
  <c r="Y245"/>
  <c r="Y374"/>
  <c r="Y400"/>
  <c r="Y132"/>
  <c r="Y277"/>
  <c r="Y150"/>
  <c r="Y412"/>
  <c r="Y122"/>
  <c r="Y329"/>
  <c r="Y365"/>
  <c r="Y241"/>
  <c r="Y264"/>
  <c r="Y517"/>
  <c r="Y377"/>
  <c r="Y436"/>
  <c r="Y385"/>
  <c r="Z19"/>
  <c r="Z142"/>
  <c r="Z272"/>
  <c r="Z24"/>
  <c r="Z143"/>
  <c r="Z277"/>
  <c r="Z366"/>
  <c r="Z128"/>
  <c r="Z307"/>
  <c r="Z425"/>
  <c r="Z507"/>
  <c r="Z69"/>
  <c r="Z252"/>
  <c r="Z392"/>
  <c r="Z463"/>
  <c r="Z531"/>
  <c r="Z87"/>
  <c r="Z356"/>
  <c r="Z501"/>
  <c r="Z150"/>
  <c r="Z532"/>
  <c r="Z282"/>
  <c r="Z506"/>
  <c r="Z127"/>
  <c r="Z306"/>
  <c r="Z432"/>
  <c r="Z511"/>
  <c r="Z244"/>
  <c r="Z451"/>
  <c r="Z100"/>
  <c r="Z394"/>
  <c r="Z515"/>
  <c r="Z225"/>
  <c r="Y556"/>
  <c r="Y340"/>
  <c r="Y215"/>
  <c r="Y239"/>
  <c r="Y498"/>
  <c r="Y361"/>
  <c r="Y476"/>
  <c r="Y537"/>
  <c r="Y302"/>
  <c r="Y202"/>
  <c r="Y468"/>
  <c r="Y318"/>
  <c r="Y192"/>
  <c r="Y137"/>
  <c r="Y480"/>
  <c r="Y336"/>
  <c r="Y392"/>
  <c r="Y465"/>
  <c r="Y275"/>
  <c r="Y303"/>
  <c r="Y177"/>
  <c r="Y179"/>
  <c r="Y27"/>
  <c r="Y364"/>
  <c r="Y228"/>
  <c r="Y514"/>
  <c r="Y367"/>
  <c r="Y382"/>
  <c r="Y492"/>
  <c r="Y528"/>
  <c r="Y49"/>
  <c r="Y534"/>
  <c r="Y519"/>
  <c r="Y512"/>
  <c r="Y142"/>
  <c r="Y438"/>
  <c r="Y159"/>
  <c r="Y110"/>
  <c r="Y295"/>
  <c r="Y561"/>
  <c r="Y434"/>
  <c r="Y284"/>
  <c r="Y155"/>
  <c r="Y101"/>
  <c r="Y446"/>
  <c r="Y296"/>
  <c r="Y564"/>
  <c r="Y346"/>
  <c r="Y208"/>
  <c r="Y247"/>
  <c r="Y332"/>
  <c r="Z71"/>
  <c r="Z322"/>
  <c r="Z198"/>
  <c r="Z32"/>
  <c r="Z360"/>
  <c r="Z538"/>
  <c r="Z302"/>
  <c r="Z490"/>
  <c r="Z196"/>
  <c r="Z545"/>
  <c r="Z81"/>
  <c r="Z542"/>
  <c r="Z359"/>
  <c r="Z537"/>
  <c r="Z486"/>
  <c r="Z412"/>
  <c r="Z315"/>
  <c r="Y268"/>
  <c r="Y82"/>
  <c r="Y280"/>
  <c r="Y316"/>
  <c r="Y209"/>
  <c r="Y250"/>
  <c r="Y66"/>
  <c r="Y554"/>
  <c r="Y282"/>
  <c r="Y182"/>
  <c r="Y319"/>
  <c r="Y234"/>
  <c r="Y266"/>
  <c r="Y449"/>
  <c r="Y388"/>
  <c r="Y462"/>
  <c r="Y405"/>
  <c r="Y425"/>
  <c r="Y460"/>
  <c r="Y344"/>
  <c r="Y211"/>
  <c r="Y32"/>
  <c r="Y482"/>
  <c r="Y524"/>
  <c r="Y338"/>
  <c r="Y134"/>
  <c r="Y36"/>
  <c r="Y274"/>
  <c r="Y490"/>
  <c r="Y178"/>
  <c r="Y409"/>
  <c r="Y170"/>
  <c r="Y349"/>
  <c r="Y420"/>
  <c r="Y321"/>
  <c r="Y496"/>
  <c r="Y419"/>
  <c r="Y39"/>
  <c r="Y81"/>
  <c r="Y52"/>
  <c r="Y145"/>
  <c r="Y342"/>
  <c r="T167"/>
  <c r="T564"/>
  <c r="T152"/>
  <c r="T266"/>
  <c r="T55"/>
  <c r="T362"/>
  <c r="T39"/>
  <c r="T231"/>
  <c r="T386"/>
  <c r="T131"/>
  <c r="T493"/>
  <c r="T257"/>
  <c r="T518"/>
  <c r="T539"/>
  <c r="T100"/>
  <c r="T246"/>
  <c r="T531"/>
  <c r="T334"/>
  <c r="T73"/>
  <c r="T121"/>
  <c r="T127"/>
  <c r="T314"/>
  <c r="T27"/>
  <c r="T451"/>
  <c r="Y441"/>
  <c r="Z183"/>
  <c r="Z72"/>
  <c r="Z309"/>
  <c r="Z182"/>
  <c r="Z457"/>
  <c r="Z140"/>
  <c r="Z426"/>
  <c r="Z552"/>
  <c r="Z415"/>
  <c r="Z331"/>
  <c r="Z351"/>
  <c r="Z200"/>
  <c r="Z440"/>
  <c r="Z279"/>
  <c r="Z229"/>
  <c r="Z533"/>
  <c r="Y418"/>
  <c r="Y138"/>
  <c r="Y430"/>
  <c r="Y547"/>
  <c r="Y181"/>
  <c r="Y402"/>
  <c r="Y562"/>
  <c r="Y414"/>
  <c r="Y530"/>
  <c r="Y508"/>
  <c r="Y78"/>
  <c r="Y147"/>
  <c r="Y26"/>
  <c r="Y19"/>
  <c r="Y356"/>
  <c r="Y21"/>
  <c r="Y380"/>
  <c r="Y553"/>
  <c r="Y407"/>
  <c r="Y200"/>
  <c r="Y362"/>
  <c r="Y491"/>
  <c r="Y378"/>
  <c r="Y494"/>
  <c r="Y221"/>
  <c r="Y391"/>
  <c r="Y233"/>
  <c r="Y249"/>
  <c r="Y443"/>
  <c r="Y502"/>
  <c r="Y291"/>
  <c r="Y141"/>
  <c r="Y15"/>
  <c r="Y549"/>
  <c r="Y486"/>
  <c r="Y393"/>
  <c r="Y75"/>
  <c r="Y23"/>
  <c r="Y166"/>
  <c r="Y373"/>
  <c r="Y305"/>
  <c r="Y272"/>
  <c r="Y64"/>
  <c r="Y28"/>
  <c r="T203"/>
  <c r="T480"/>
  <c r="T302"/>
  <c r="T227"/>
  <c r="T40"/>
  <c r="T188"/>
  <c r="T374"/>
  <c r="T147"/>
  <c r="T472"/>
  <c r="T161"/>
  <c r="T112"/>
  <c r="T233"/>
  <c r="T522"/>
  <c r="T494"/>
  <c r="T337"/>
  <c r="T104"/>
  <c r="T441"/>
  <c r="T496"/>
  <c r="T553"/>
  <c r="T113"/>
  <c r="T298"/>
  <c r="T95"/>
  <c r="Y360"/>
  <c r="Z326"/>
  <c r="Z40"/>
  <c r="Z555"/>
  <c r="Z494"/>
  <c r="Z553"/>
  <c r="Z73"/>
  <c r="Z26"/>
  <c r="Z444"/>
  <c r="Y563"/>
  <c r="Y448"/>
  <c r="Y112"/>
  <c r="Y153"/>
  <c r="Y71"/>
  <c r="Y226"/>
  <c r="Y487"/>
  <c r="Y189"/>
  <c r="Y254"/>
  <c r="Y283"/>
  <c r="Y334"/>
  <c r="Y565"/>
  <c r="Y370"/>
  <c r="Y411"/>
  <c r="Y453"/>
  <c r="Y146"/>
  <c r="Y324"/>
  <c r="Y544"/>
  <c r="Y269"/>
  <c r="Y125"/>
  <c r="Y399"/>
  <c r="T556"/>
  <c r="T284"/>
  <c r="T292"/>
  <c r="T136"/>
  <c r="T252"/>
  <c r="T21"/>
  <c r="T437"/>
  <c r="T153"/>
  <c r="T249"/>
  <c r="T193"/>
  <c r="T488"/>
  <c r="T485" s="1"/>
  <c r="T283"/>
  <c r="T394"/>
  <c r="T181"/>
  <c r="T81"/>
  <c r="T232"/>
  <c r="T385"/>
  <c r="T135"/>
  <c r="T470"/>
  <c r="T88"/>
  <c r="T122"/>
  <c r="T78"/>
  <c r="T77"/>
  <c r="T187"/>
  <c r="T52"/>
  <c r="T559"/>
  <c r="T497"/>
  <c r="T536"/>
  <c r="T393"/>
  <c r="T16"/>
  <c r="T198"/>
  <c r="T259"/>
  <c r="T403"/>
  <c r="T217"/>
  <c r="T306"/>
  <c r="T130"/>
  <c r="T220"/>
  <c r="T291"/>
  <c r="T44"/>
  <c r="T72"/>
  <c r="T263"/>
  <c r="T255"/>
  <c r="P21"/>
  <c r="O17"/>
  <c r="Q482"/>
  <c r="T429"/>
  <c r="T551"/>
  <c r="P565"/>
  <c r="M22"/>
  <c r="P562"/>
  <c r="T26"/>
  <c r="T24"/>
  <c r="T31"/>
  <c r="Z75"/>
  <c r="Z217"/>
  <c r="Z376"/>
  <c r="Z330"/>
  <c r="Z234"/>
  <c r="Z119"/>
  <c r="Z375"/>
  <c r="Z540"/>
  <c r="Z15"/>
  <c r="Y184"/>
  <c r="Y186"/>
  <c r="Y390"/>
  <c r="Y416"/>
  <c r="Y88"/>
  <c r="Y536"/>
  <c r="Y381"/>
  <c r="Y395"/>
  <c r="Y440"/>
  <c r="Y197"/>
  <c r="Y104"/>
  <c r="Y216"/>
  <c r="Y545"/>
  <c r="Y167"/>
  <c r="Y439"/>
  <c r="Y394"/>
  <c r="Y237"/>
  <c r="Y148"/>
  <c r="Y244"/>
  <c r="Y348"/>
  <c r="Y325"/>
  <c r="Y162"/>
  <c r="T25"/>
  <c r="T507"/>
  <c r="T326"/>
  <c r="T75"/>
  <c r="T484"/>
  <c r="T211"/>
  <c r="T111"/>
  <c r="T301"/>
  <c r="T63"/>
  <c r="T17"/>
  <c r="T285"/>
  <c r="T439"/>
  <c r="T281"/>
  <c r="T478"/>
  <c r="T221"/>
  <c r="T159"/>
  <c r="T388"/>
  <c r="T540"/>
  <c r="T163"/>
  <c r="T30"/>
  <c r="T463"/>
  <c r="T381"/>
  <c r="T391"/>
  <c r="T156"/>
  <c r="T562"/>
  <c r="T481"/>
  <c r="T321"/>
  <c r="T396"/>
  <c r="P17"/>
  <c r="T237"/>
  <c r="T296"/>
  <c r="T76"/>
  <c r="T241"/>
  <c r="T205"/>
  <c r="T464"/>
  <c r="T46"/>
  <c r="T452"/>
  <c r="T128"/>
  <c r="T308"/>
  <c r="T440"/>
  <c r="T436"/>
  <c r="T158"/>
  <c r="P533"/>
  <c r="Q554"/>
  <c r="T318"/>
  <c r="T218"/>
  <c r="T546"/>
  <c r="P494"/>
  <c r="Q508"/>
  <c r="T351"/>
  <c r="T195"/>
  <c r="T316"/>
  <c r="T523"/>
  <c r="T157"/>
  <c r="Y461"/>
  <c r="Z219"/>
  <c r="Z561"/>
  <c r="Z218"/>
  <c r="Z558"/>
  <c r="Y525"/>
  <c r="Y479"/>
  <c r="Y559"/>
  <c r="Y535"/>
  <c r="Y204"/>
  <c r="Y493"/>
  <c r="Y515"/>
  <c r="Y375"/>
  <c r="Y262"/>
  <c r="Y117"/>
  <c r="T94"/>
  <c r="T410"/>
  <c r="T354"/>
  <c r="T201"/>
  <c r="T245"/>
  <c r="T54"/>
  <c r="T379"/>
  <c r="T65"/>
  <c r="T358"/>
  <c r="T269"/>
  <c r="T395"/>
  <c r="T50"/>
  <c r="T498"/>
  <c r="T230"/>
  <c r="T457"/>
  <c r="T256"/>
  <c r="T387"/>
  <c r="T148"/>
  <c r="T286"/>
  <c r="T295"/>
  <c r="T66"/>
  <c r="P496"/>
  <c r="T204"/>
  <c r="R20"/>
  <c r="P16"/>
  <c r="T91"/>
  <c r="T219"/>
  <c r="T170"/>
  <c r="T253"/>
  <c r="T352"/>
  <c r="T382"/>
  <c r="T421"/>
  <c r="T115"/>
  <c r="T239"/>
  <c r="T310"/>
  <c r="T370"/>
  <c r="R22"/>
  <c r="Q18"/>
  <c r="Q474"/>
  <c r="T477"/>
  <c r="T377"/>
  <c r="P556"/>
  <c r="O23"/>
  <c r="P545"/>
  <c r="T168"/>
  <c r="T212"/>
  <c r="T174"/>
  <c r="T453"/>
  <c r="T409"/>
  <c r="T216"/>
  <c r="T125"/>
  <c r="T93"/>
  <c r="T333"/>
  <c r="T514"/>
  <c r="T565"/>
  <c r="T270"/>
  <c r="T331"/>
  <c r="L19"/>
  <c r="S19"/>
  <c r="L18"/>
  <c r="T132"/>
  <c r="T197"/>
  <c r="P548"/>
  <c r="Q24"/>
  <c r="T319"/>
  <c r="T529"/>
  <c r="Z216"/>
  <c r="Z466"/>
  <c r="Z431"/>
  <c r="Z474"/>
  <c r="Y555"/>
  <c r="Y507"/>
  <c r="Y454"/>
  <c r="Y408"/>
  <c r="Y442"/>
  <c r="Y503"/>
  <c r="Y510"/>
  <c r="Y51"/>
  <c r="Y366"/>
  <c r="Y472"/>
  <c r="Y258"/>
  <c r="T430"/>
  <c r="T140"/>
  <c r="T166"/>
  <c r="T293"/>
  <c r="T92"/>
  <c r="T425"/>
  <c r="T323"/>
  <c r="T69"/>
  <c r="T524"/>
  <c r="T355"/>
  <c r="T58"/>
  <c r="T557"/>
  <c r="T367"/>
  <c r="T173"/>
  <c r="T534"/>
  <c r="T442"/>
  <c r="T435"/>
  <c r="T473"/>
  <c r="T422"/>
  <c r="T532"/>
  <c r="T413"/>
  <c r="X21"/>
  <c r="T103"/>
  <c r="P531"/>
  <c r="T210"/>
  <c r="T207" s="1"/>
  <c r="T169"/>
  <c r="T305"/>
  <c r="T538"/>
  <c r="T368"/>
  <c r="T338"/>
  <c r="T273"/>
  <c r="T335"/>
  <c r="T68"/>
  <c r="T36"/>
  <c r="T274"/>
  <c r="T427"/>
  <c r="P550"/>
  <c r="K23"/>
  <c r="T110"/>
  <c r="T555"/>
  <c r="T87"/>
  <c r="T83" s="1"/>
  <c r="P521"/>
  <c r="Q535"/>
  <c r="T545"/>
  <c r="T483"/>
  <c r="T420"/>
  <c r="T434"/>
  <c r="T51"/>
  <c r="T428"/>
  <c r="T456"/>
  <c r="T530"/>
  <c r="T392"/>
  <c r="T280"/>
  <c r="T185"/>
  <c r="T445"/>
  <c r="T45"/>
  <c r="T143"/>
  <c r="U23"/>
  <c r="M24"/>
  <c r="T43"/>
  <c r="T276"/>
  <c r="T196"/>
  <c r="P513"/>
  <c r="Q525"/>
  <c r="T558"/>
  <c r="T202"/>
  <c r="T234"/>
  <c r="P511"/>
  <c r="Q506"/>
  <c r="Q435"/>
  <c r="Q289"/>
  <c r="P479"/>
  <c r="Q331"/>
  <c r="P552"/>
  <c r="T60"/>
  <c r="T172"/>
  <c r="T466"/>
  <c r="T206"/>
  <c r="T142"/>
  <c r="T250"/>
  <c r="T194"/>
  <c r="T505"/>
  <c r="T548"/>
  <c r="T304"/>
  <c r="T20"/>
  <c r="N20"/>
  <c r="T179"/>
  <c r="T411"/>
  <c r="AA21"/>
  <c r="Q558"/>
  <c r="Q451"/>
  <c r="Q264"/>
  <c r="Q260" s="1"/>
  <c r="Q400"/>
  <c r="U17"/>
  <c r="Q401"/>
  <c r="U16"/>
  <c r="T376"/>
  <c r="Q453"/>
  <c r="Q259"/>
  <c r="Q410"/>
  <c r="T53"/>
  <c r="Q439"/>
  <c r="Q257"/>
  <c r="Q243" s="1"/>
  <c r="Q394"/>
  <c r="Q206"/>
  <c r="Q199" s="1"/>
  <c r="P293"/>
  <c r="P267" s="1"/>
  <c r="V20"/>
  <c r="P539"/>
  <c r="T307"/>
  <c r="P529"/>
  <c r="Q515"/>
  <c r="Q393"/>
  <c r="Q389" s="1"/>
  <c r="P22"/>
  <c r="Q339"/>
  <c r="Q548"/>
  <c r="Q344"/>
  <c r="P512"/>
  <c r="P544"/>
  <c r="Q386"/>
  <c r="Q383" s="1"/>
  <c r="U20"/>
  <c r="Q352"/>
  <c r="P498"/>
  <c r="Q381"/>
  <c r="L24"/>
  <c r="Q337"/>
  <c r="Q530"/>
  <c r="T70"/>
  <c r="T372"/>
  <c r="T330"/>
  <c r="P563"/>
  <c r="Q496"/>
  <c r="Q375"/>
  <c r="U24"/>
  <c r="Q320"/>
  <c r="Q513"/>
  <c r="Q332"/>
  <c r="P488"/>
  <c r="P485" s="1"/>
  <c r="P508"/>
  <c r="P500" s="1"/>
  <c r="Q373"/>
  <c r="R23"/>
  <c r="Q341"/>
  <c r="Q20"/>
  <c r="Q371"/>
  <c r="P547"/>
  <c r="Q325"/>
  <c r="Q493"/>
  <c r="T563"/>
  <c r="T364"/>
  <c r="T416"/>
  <c r="W20"/>
  <c r="S23"/>
  <c r="Q469"/>
  <c r="Q273"/>
  <c r="Q416"/>
  <c r="T271"/>
  <c r="Z90"/>
  <c r="Z148"/>
  <c r="Z411"/>
  <c r="Z311"/>
  <c r="Y455"/>
  <c r="Y538"/>
  <c r="Y457"/>
  <c r="Y521"/>
  <c r="Y371"/>
  <c r="Y355"/>
  <c r="Y240"/>
  <c r="Y298"/>
  <c r="Y474"/>
  <c r="Y160"/>
  <c r="Y72"/>
  <c r="T37"/>
  <c r="T512"/>
  <c r="T264"/>
  <c r="T19"/>
  <c r="T491"/>
  <c r="T489" s="1"/>
  <c r="T544"/>
  <c r="T402"/>
  <c r="T525"/>
  <c r="T476"/>
  <c r="T353"/>
  <c r="T180"/>
  <c r="T144"/>
  <c r="T482"/>
  <c r="T515"/>
  <c r="T277"/>
  <c r="T41"/>
  <c r="T160"/>
  <c r="T419"/>
  <c r="T343"/>
  <c r="T114"/>
  <c r="R16"/>
  <c r="Q519"/>
  <c r="T537"/>
  <c r="S17"/>
  <c r="T23"/>
  <c r="T311"/>
  <c r="T278"/>
  <c r="T380"/>
  <c r="T450"/>
  <c r="T461"/>
  <c r="T475"/>
  <c r="T279"/>
  <c r="T265"/>
  <c r="T356"/>
  <c r="T349"/>
  <c r="T339"/>
  <c r="P523"/>
  <c r="Q546"/>
  <c r="T98"/>
  <c r="T82"/>
  <c r="W16"/>
  <c r="P484"/>
  <c r="Q498"/>
  <c r="T365"/>
  <c r="T120"/>
  <c r="T118" s="1"/>
  <c r="T80"/>
  <c r="T35"/>
  <c r="T22"/>
  <c r="T258"/>
  <c r="T520"/>
  <c r="T289"/>
  <c r="T146"/>
  <c r="T401"/>
  <c r="T506"/>
  <c r="T105"/>
  <c r="T287"/>
  <c r="T238"/>
  <c r="P515"/>
  <c r="Q537"/>
  <c r="T325"/>
  <c r="T189"/>
  <c r="N18"/>
  <c r="P476"/>
  <c r="Q480"/>
  <c r="T74"/>
  <c r="T226"/>
  <c r="R18"/>
  <c r="Y546"/>
  <c r="T357"/>
  <c r="F229"/>
  <c r="J229" s="1"/>
  <c r="Z460"/>
  <c r="Z295"/>
  <c r="Z44"/>
  <c r="Z518"/>
  <c r="Z464"/>
  <c r="Z407"/>
  <c r="Z287"/>
  <c r="Z159"/>
  <c r="Z53"/>
  <c r="Z544"/>
  <c r="Z513"/>
  <c r="Z480"/>
  <c r="Z446"/>
  <c r="Z414"/>
  <c r="Z371"/>
  <c r="Z286"/>
  <c r="Z195"/>
  <c r="Z114"/>
  <c r="Z17"/>
  <c r="Z530"/>
  <c r="Z488"/>
  <c r="Z441"/>
  <c r="Z405"/>
  <c r="Z352"/>
  <c r="Z257"/>
  <c r="Z174"/>
  <c r="Z92"/>
  <c r="Z378"/>
  <c r="Z346"/>
  <c r="Z305"/>
  <c r="Z241"/>
  <c r="Z180"/>
  <c r="Z126"/>
  <c r="Z55"/>
  <c r="Z361"/>
  <c r="Z304"/>
  <c r="Z236"/>
  <c r="Z179"/>
  <c r="Z112"/>
  <c r="Z41"/>
  <c r="Y217"/>
  <c r="Y404"/>
  <c r="Y38"/>
  <c r="Y341"/>
  <c r="Y331"/>
  <c r="P24" i="43"/>
  <c r="P19"/>
  <c r="Q19"/>
  <c r="Q40"/>
  <c r="P40"/>
  <c r="I327" i="38"/>
  <c r="T317"/>
  <c r="AD348"/>
  <c r="AD349"/>
  <c r="AE349" s="1"/>
  <c r="D349"/>
  <c r="Z64"/>
  <c r="Z171"/>
  <c r="Z550"/>
  <c r="Z461"/>
  <c r="Z367"/>
  <c r="Z153"/>
  <c r="Z522"/>
  <c r="Z403"/>
  <c r="Z132"/>
  <c r="Z519"/>
  <c r="Z465"/>
  <c r="Z400"/>
  <c r="Z290"/>
  <c r="Z163"/>
  <c r="Z21"/>
  <c r="Z436"/>
  <c r="Z247"/>
  <c r="Z549"/>
  <c r="Z427"/>
  <c r="Z262"/>
  <c r="Z546"/>
  <c r="Z510"/>
  <c r="Z447"/>
  <c r="Z372"/>
  <c r="Z271"/>
  <c r="Z141"/>
  <c r="Z565"/>
  <c r="Z535"/>
  <c r="Z508"/>
  <c r="Z472"/>
  <c r="Z442"/>
  <c r="Z410"/>
  <c r="Z338"/>
  <c r="Z261"/>
  <c r="Z185"/>
  <c r="Z86"/>
  <c r="Z559"/>
  <c r="Z520"/>
  <c r="Z471"/>
  <c r="Z437"/>
  <c r="Z401"/>
  <c r="Z317"/>
  <c r="Z239"/>
  <c r="Z165"/>
  <c r="Z66"/>
  <c r="Z374"/>
  <c r="Z333"/>
  <c r="Z289"/>
  <c r="Z237"/>
  <c r="Z167"/>
  <c r="Z94"/>
  <c r="Z38"/>
  <c r="Z357"/>
  <c r="Z288"/>
  <c r="Z220"/>
  <c r="Z160"/>
  <c r="Z88"/>
  <c r="Z37"/>
  <c r="Y50"/>
  <c r="Y169"/>
  <c r="Y180"/>
  <c r="Y281"/>
  <c r="Q29" i="43"/>
  <c r="D10"/>
  <c r="P23"/>
  <c r="Q23"/>
  <c r="Q32"/>
  <c r="P32"/>
  <c r="AP348" i="38"/>
  <c r="AQ348" s="1"/>
  <c r="D348"/>
  <c r="F348" s="1"/>
  <c r="J348" s="1"/>
  <c r="D366"/>
  <c r="Y293"/>
  <c r="Y195"/>
  <c r="Y292"/>
  <c r="Y533"/>
  <c r="Y403"/>
  <c r="Y31"/>
  <c r="Y251"/>
  <c r="Z54"/>
  <c r="Z108"/>
  <c r="Z146"/>
  <c r="Z197"/>
  <c r="Z254"/>
  <c r="Z292"/>
  <c r="Z340"/>
  <c r="Z20"/>
  <c r="Z59"/>
  <c r="Z109"/>
  <c r="Z161"/>
  <c r="Z203"/>
  <c r="Z255"/>
  <c r="Z297"/>
  <c r="Z329"/>
  <c r="Z358"/>
  <c r="Z22"/>
  <c r="Z74"/>
  <c r="Z137"/>
  <c r="Z210"/>
  <c r="Z275"/>
  <c r="Z325"/>
  <c r="Z391"/>
  <c r="Z421"/>
  <c r="Z449"/>
  <c r="Z483"/>
  <c r="Z512"/>
  <c r="Z543"/>
  <c r="Z43"/>
  <c r="Z104"/>
  <c r="Z157"/>
  <c r="Z233"/>
  <c r="Z294"/>
  <c r="Z355"/>
  <c r="Z406"/>
  <c r="Z430"/>
  <c r="Z454"/>
  <c r="Z476"/>
  <c r="Z498"/>
  <c r="Z525"/>
  <c r="Z548"/>
  <c r="Z18"/>
  <c r="Z124"/>
  <c r="Z215"/>
  <c r="Z303"/>
  <c r="Z399"/>
  <c r="Z439"/>
  <c r="Z481"/>
  <c r="Z536"/>
  <c r="Z563"/>
  <c r="Z186"/>
  <c r="Z393"/>
  <c r="Z477"/>
  <c r="Z564"/>
  <c r="Z209"/>
  <c r="Z384"/>
  <c r="Z470"/>
  <c r="Z56"/>
  <c r="Z144"/>
  <c r="Z238"/>
  <c r="Z342"/>
  <c r="Z408"/>
  <c r="Z448"/>
  <c r="Z502"/>
  <c r="Z554"/>
  <c r="Z169"/>
  <c r="Z380"/>
  <c r="Z469"/>
  <c r="Z557"/>
  <c r="Q45" i="43"/>
  <c r="P45"/>
  <c r="G12" i="38"/>
  <c r="I12"/>
  <c r="Y322"/>
  <c r="Y289"/>
  <c r="Y100"/>
  <c r="Y317"/>
  <c r="Y354"/>
  <c r="Y495"/>
  <c r="Y114"/>
  <c r="Y475"/>
  <c r="Y212"/>
  <c r="Y320"/>
  <c r="Z23"/>
  <c r="Z58"/>
  <c r="Z93"/>
  <c r="Z129"/>
  <c r="Z166"/>
  <c r="Z202"/>
  <c r="Z240"/>
  <c r="Z276"/>
  <c r="Z308"/>
  <c r="Z344"/>
  <c r="Z377"/>
  <c r="Z42"/>
  <c r="Z76"/>
  <c r="Z113"/>
  <c r="Z147"/>
  <c r="Z184"/>
  <c r="Z221"/>
  <c r="Z259"/>
  <c r="Z293"/>
  <c r="Z314"/>
  <c r="Z341"/>
  <c r="Z362"/>
  <c r="Z382"/>
  <c r="Z57"/>
  <c r="Z101"/>
  <c r="Z145"/>
  <c r="Z201"/>
  <c r="Z249"/>
  <c r="Z291"/>
  <c r="Z343"/>
  <c r="Z385"/>
  <c r="Z409"/>
  <c r="Z433"/>
  <c r="Z453"/>
  <c r="Z475"/>
  <c r="Z503"/>
  <c r="Z524"/>
  <c r="Z547"/>
  <c r="Z35"/>
  <c r="Z77"/>
  <c r="Z123"/>
  <c r="Z177"/>
  <c r="Z224"/>
  <c r="Z270"/>
  <c r="Z320"/>
  <c r="Z363"/>
  <c r="Z396"/>
  <c r="Z422"/>
  <c r="D10" i="42"/>
  <c r="AD64" i="38"/>
  <c r="F61" i="8"/>
  <c r="G61" s="1"/>
  <c r="AA64" i="38" s="1"/>
  <c r="AA47" s="1"/>
  <c r="F139" i="8"/>
  <c r="G139" s="1"/>
  <c r="F138"/>
  <c r="G138" s="1"/>
  <c r="F366"/>
  <c r="G366" s="1"/>
  <c r="F367"/>
  <c r="G367" s="1"/>
  <c r="P72" i="43"/>
  <c r="Q72"/>
  <c r="P79"/>
  <c r="Q79"/>
  <c r="P86"/>
  <c r="Q86"/>
  <c r="BG3"/>
  <c r="BG3" i="7"/>
  <c r="F114" i="8"/>
  <c r="G114" s="1"/>
  <c r="F336"/>
  <c r="G336" s="1"/>
  <c r="F378"/>
  <c r="G378" s="1"/>
  <c r="F258"/>
  <c r="G258" s="1"/>
  <c r="F645"/>
  <c r="G645" s="1"/>
  <c r="F621"/>
  <c r="G621" s="1"/>
  <c r="F589"/>
  <c r="G589" s="1"/>
  <c r="F558"/>
  <c r="G558" s="1"/>
  <c r="F942"/>
  <c r="G942" s="1"/>
  <c r="F936"/>
  <c r="G936" s="1"/>
  <c r="F862"/>
  <c r="G862" s="1"/>
  <c r="F780"/>
  <c r="G780" s="1"/>
  <c r="F777"/>
  <c r="G777" s="1"/>
  <c r="P78" i="43"/>
  <c r="Q78"/>
  <c r="Q104"/>
  <c r="P104"/>
  <c r="Q112"/>
  <c r="P112"/>
  <c r="Q120"/>
  <c r="P120"/>
  <c r="Q128"/>
  <c r="P128"/>
  <c r="Q136"/>
  <c r="P136"/>
  <c r="Q157"/>
  <c r="P157"/>
  <c r="BT3" i="8"/>
  <c r="F952"/>
  <c r="G952" s="1"/>
  <c r="F873"/>
  <c r="G873" s="1"/>
  <c r="F832"/>
  <c r="G832" s="1"/>
  <c r="F858"/>
  <c r="G858" s="1"/>
  <c r="P124" i="43"/>
  <c r="P169"/>
  <c r="P153"/>
  <c r="F901" i="8"/>
  <c r="G901" s="1"/>
  <c r="F667"/>
  <c r="G667" s="1"/>
  <c r="F426"/>
  <c r="G426" s="1"/>
  <c r="F742"/>
  <c r="G742" s="1"/>
  <c r="F741"/>
  <c r="G741" s="1"/>
  <c r="D33" i="10"/>
  <c r="D125"/>
  <c r="P83" i="43"/>
  <c r="Q83"/>
  <c r="F81" i="8"/>
  <c r="G81" s="1"/>
  <c r="F234"/>
  <c r="G234" s="1"/>
  <c r="F210"/>
  <c r="G210" s="1"/>
  <c r="F177"/>
  <c r="G177" s="1"/>
  <c r="F165"/>
  <c r="G165" s="1"/>
  <c r="F153"/>
  <c r="G153" s="1"/>
  <c r="F711"/>
  <c r="G711" s="1"/>
  <c r="F699"/>
  <c r="G699" s="1"/>
  <c r="F693"/>
  <c r="G693" s="1"/>
  <c r="F630"/>
  <c r="G630" s="1"/>
  <c r="F531"/>
  <c r="G531" s="1"/>
  <c r="F519"/>
  <c r="G519" s="1"/>
  <c r="F507"/>
  <c r="G507" s="1"/>
  <c r="F540"/>
  <c r="G540" s="1"/>
  <c r="F919"/>
  <c r="G919" s="1"/>
  <c r="F760"/>
  <c r="G760" s="1"/>
  <c r="P132" i="43"/>
  <c r="P173"/>
  <c r="F846" i="8"/>
  <c r="G846" s="1"/>
  <c r="F300"/>
  <c r="G300" s="1"/>
  <c r="F126"/>
  <c r="G126" s="1"/>
  <c r="AB28" i="38" s="1"/>
  <c r="F127" i="8"/>
  <c r="G127" s="1"/>
  <c r="AB29" i="38" s="1"/>
  <c r="F607" i="8"/>
  <c r="G607" s="1"/>
  <c r="F606"/>
  <c r="G606" s="1"/>
  <c r="D583" i="12"/>
  <c r="P63" i="43"/>
  <c r="P64"/>
  <c r="Q64"/>
  <c r="P75"/>
  <c r="Q75"/>
  <c r="P80"/>
  <c r="Q80"/>
  <c r="D96"/>
  <c r="Q151"/>
  <c r="P151"/>
  <c r="Q155"/>
  <c r="P155"/>
  <c r="Q11" i="31"/>
  <c r="I20" i="27" s="1"/>
  <c r="BG3" i="9"/>
  <c r="D124"/>
  <c r="D98" i="12"/>
  <c r="D715"/>
  <c r="D803"/>
  <c r="D139" i="43"/>
  <c r="P15" i="28"/>
  <c r="O70" i="49"/>
  <c r="D213" i="7"/>
  <c r="D67" i="9"/>
  <c r="D86"/>
  <c r="I24" i="27"/>
  <c r="AI291" i="38"/>
  <c r="AR291" s="1"/>
  <c r="AQ292"/>
  <c r="AI293"/>
  <c r="AQ296"/>
  <c r="AI297"/>
  <c r="AI299"/>
  <c r="AQ320"/>
  <c r="AI321"/>
  <c r="AE314"/>
  <c r="AE175"/>
  <c r="AE182"/>
  <c r="AI264"/>
  <c r="AQ265"/>
  <c r="AI266"/>
  <c r="AQ301"/>
  <c r="AQ303"/>
  <c r="AQ305"/>
  <c r="AQ307"/>
  <c r="AQ309"/>
  <c r="AQ311"/>
  <c r="AQ270"/>
  <c r="AI273"/>
  <c r="AQ274"/>
  <c r="AI275"/>
  <c r="AQ276"/>
  <c r="AI279"/>
  <c r="AQ282"/>
  <c r="AI285"/>
  <c r="AI287"/>
  <c r="AM204"/>
  <c r="AM212"/>
  <c r="AE215"/>
  <c r="AE216"/>
  <c r="AE217"/>
  <c r="AI226"/>
  <c r="AI240"/>
  <c r="AQ241"/>
  <c r="AI236"/>
  <c r="AQ239"/>
  <c r="AI257"/>
  <c r="AQ258"/>
  <c r="AQ245"/>
  <c r="AR245" s="1"/>
  <c r="AQ247"/>
  <c r="AQ251"/>
  <c r="AC133"/>
  <c r="AN133"/>
  <c r="AI181"/>
  <c r="AI197"/>
  <c r="AQ194"/>
  <c r="AM210"/>
  <c r="AI209"/>
  <c r="AQ218"/>
  <c r="AQ230"/>
  <c r="AM225"/>
  <c r="AM226"/>
  <c r="AE241"/>
  <c r="AE239"/>
  <c r="AM255"/>
  <c r="AM257"/>
  <c r="AM246"/>
  <c r="AE247"/>
  <c r="AE249"/>
  <c r="AM252"/>
  <c r="AE233"/>
  <c r="AE265"/>
  <c r="AM266"/>
  <c r="AE261"/>
  <c r="AM262"/>
  <c r="AE263"/>
  <c r="AE301"/>
  <c r="AM302"/>
  <c r="AE303"/>
  <c r="AM304"/>
  <c r="AR304" s="1"/>
  <c r="AM306"/>
  <c r="AM308"/>
  <c r="AM310"/>
  <c r="AM269"/>
  <c r="AE270"/>
  <c r="AM271"/>
  <c r="AM273"/>
  <c r="AE276"/>
  <c r="AM277"/>
  <c r="AE278"/>
  <c r="AM279"/>
  <c r="AM285"/>
  <c r="AE288"/>
  <c r="AM289"/>
  <c r="AE292"/>
  <c r="AM293"/>
  <c r="AE294"/>
  <c r="AM295"/>
  <c r="AM297"/>
  <c r="AM326"/>
  <c r="AE324"/>
  <c r="AI322"/>
  <c r="AQ332"/>
  <c r="AQ331"/>
  <c r="AI337"/>
  <c r="AQ340"/>
  <c r="AQ342"/>
  <c r="AI379"/>
  <c r="AQ380"/>
  <c r="AI381"/>
  <c r="AI363"/>
  <c r="AI365"/>
  <c r="AQ366"/>
  <c r="AQ368"/>
  <c r="AQ370"/>
  <c r="AQ372"/>
  <c r="AI375"/>
  <c r="AQ376"/>
  <c r="AI347"/>
  <c r="AI210"/>
  <c r="AQ252"/>
  <c r="AI233"/>
  <c r="AM233"/>
  <c r="AM231"/>
  <c r="AR231" s="1"/>
  <c r="AQ264"/>
  <c r="AM265"/>
  <c r="AM261"/>
  <c r="AE302"/>
  <c r="AQ306"/>
  <c r="AE308"/>
  <c r="AI309"/>
  <c r="AQ269"/>
  <c r="AQ271"/>
  <c r="AM272"/>
  <c r="AI274"/>
  <c r="AM274"/>
  <c r="AE275"/>
  <c r="AM316"/>
  <c r="AM317"/>
  <c r="AQ317"/>
  <c r="AI318"/>
  <c r="AQ319"/>
  <c r="AE332"/>
  <c r="AI331"/>
  <c r="AR331" s="1"/>
  <c r="AQ334"/>
  <c r="AE336"/>
  <c r="AQ337"/>
  <c r="AI340"/>
  <c r="AM343"/>
  <c r="AQ343"/>
  <c r="AQ379"/>
  <c r="AI380"/>
  <c r="AM381"/>
  <c r="AQ363"/>
  <c r="AI364"/>
  <c r="AM365"/>
  <c r="AI366"/>
  <c r="AQ367"/>
  <c r="AI370"/>
  <c r="AM371"/>
  <c r="AI372"/>
  <c r="AQ373"/>
  <c r="AI374"/>
  <c r="AM375"/>
  <c r="AI376"/>
  <c r="AE378"/>
  <c r="AI378"/>
  <c r="AJ235"/>
  <c r="AO235"/>
  <c r="AB235"/>
  <c r="AG260"/>
  <c r="AI186"/>
  <c r="AQ175"/>
  <c r="AQ177"/>
  <c r="AM197"/>
  <c r="AQ197"/>
  <c r="AE192"/>
  <c r="AI193"/>
  <c r="AM205"/>
  <c r="AM201"/>
  <c r="AE203"/>
  <c r="AQ208"/>
  <c r="AQ211"/>
  <c r="AE220"/>
  <c r="AI220"/>
  <c r="AE219"/>
  <c r="AI219"/>
  <c r="AQ215"/>
  <c r="AM216"/>
  <c r="AE227"/>
  <c r="AI227"/>
  <c r="AI228"/>
  <c r="AE229"/>
  <c r="AI229"/>
  <c r="AE225"/>
  <c r="AE226"/>
  <c r="AQ226"/>
  <c r="AI242"/>
  <c r="AQ240"/>
  <c r="AI241"/>
  <c r="AN235"/>
  <c r="AF235"/>
  <c r="AK235"/>
  <c r="AE238"/>
  <c r="AR238" s="1"/>
  <c r="AM254"/>
  <c r="AR254" s="1"/>
  <c r="AQ255"/>
  <c r="AI256"/>
  <c r="AE257"/>
  <c r="AQ257"/>
  <c r="AI258"/>
  <c r="AM258"/>
  <c r="AE246"/>
  <c r="AM247"/>
  <c r="AI249"/>
  <c r="AM249"/>
  <c r="AE250"/>
  <c r="AM251"/>
  <c r="AR251" s="1"/>
  <c r="AM253"/>
  <c r="AM232"/>
  <c r="AE266"/>
  <c r="AC260"/>
  <c r="AE260" s="1"/>
  <c r="AM263"/>
  <c r="AI303"/>
  <c r="AM305"/>
  <c r="AI307"/>
  <c r="AR307" s="1"/>
  <c r="AM309"/>
  <c r="AQ310"/>
  <c r="AI311"/>
  <c r="AE269"/>
  <c r="AQ273"/>
  <c r="AQ275"/>
  <c r="AM276"/>
  <c r="AE277"/>
  <c r="AR277" s="1"/>
  <c r="AI278"/>
  <c r="AE279"/>
  <c r="AI284"/>
  <c r="AE285"/>
  <c r="AE287"/>
  <c r="AM292"/>
  <c r="AI294"/>
  <c r="AE297"/>
  <c r="AE299"/>
  <c r="AE326"/>
  <c r="AE321"/>
  <c r="AI323"/>
  <c r="AR323" s="1"/>
  <c r="AO260"/>
  <c r="X509"/>
  <c r="AF164"/>
  <c r="AK164"/>
  <c r="AP164"/>
  <c r="AK207"/>
  <c r="AP207"/>
  <c r="AK214"/>
  <c r="AP214"/>
  <c r="AF191"/>
  <c r="AK191"/>
  <c r="AP191"/>
  <c r="AP190" s="1"/>
  <c r="AH199"/>
  <c r="AN199"/>
  <c r="AN243"/>
  <c r="AF267"/>
  <c r="AK267"/>
  <c r="AH312"/>
  <c r="AF345"/>
  <c r="AI345" s="1"/>
  <c r="AK345"/>
  <c r="AM236"/>
  <c r="AL260"/>
  <c r="AB164"/>
  <c r="AB207"/>
  <c r="AG207"/>
  <c r="AL207"/>
  <c r="AB191"/>
  <c r="AB190" s="1"/>
  <c r="AL191"/>
  <c r="AD199"/>
  <c r="AJ199"/>
  <c r="AD243"/>
  <c r="AO243"/>
  <c r="AI237"/>
  <c r="AH260"/>
  <c r="AI262"/>
  <c r="AN260"/>
  <c r="AQ308"/>
  <c r="AM270"/>
  <c r="AI272"/>
  <c r="AI280"/>
  <c r="AM280"/>
  <c r="AE281"/>
  <c r="AI282"/>
  <c r="AR282" s="1"/>
  <c r="AQ283"/>
  <c r="AI286"/>
  <c r="AQ287"/>
  <c r="AI290"/>
  <c r="AI292"/>
  <c r="AR292" s="1"/>
  <c r="AI298"/>
  <c r="AQ326"/>
  <c r="AM324"/>
  <c r="AQ321"/>
  <c r="AM322"/>
  <c r="AI316"/>
  <c r="N467"/>
  <c r="K489"/>
  <c r="X560"/>
  <c r="AA260"/>
  <c r="S235"/>
  <c r="R235"/>
  <c r="AE69"/>
  <c r="AG235"/>
  <c r="F196"/>
  <c r="H196" s="1"/>
  <c r="P21" i="29"/>
  <c r="P13" i="24"/>
  <c r="Q13"/>
  <c r="I18" i="27" s="1"/>
  <c r="Q11" i="47"/>
  <c r="I12" i="27" s="1"/>
  <c r="AQ205" i="38"/>
  <c r="AE210"/>
  <c r="AI218"/>
  <c r="AQ217"/>
  <c r="AE240"/>
  <c r="AI182"/>
  <c r="AM184"/>
  <c r="AQ184"/>
  <c r="AQ185"/>
  <c r="AM196"/>
  <c r="AI205"/>
  <c r="AQ203"/>
  <c r="AE204"/>
  <c r="AM208"/>
  <c r="AM209"/>
  <c r="AM215"/>
  <c r="AE228"/>
  <c r="AQ228"/>
  <c r="AE230"/>
  <c r="AQ225"/>
  <c r="AE242"/>
  <c r="AM240"/>
  <c r="F156"/>
  <c r="J156" s="1"/>
  <c r="AF15"/>
  <c r="AI15" s="1"/>
  <c r="F101"/>
  <c r="H101" s="1"/>
  <c r="AJ243"/>
  <c r="AH133"/>
  <c r="AB15"/>
  <c r="F136"/>
  <c r="H136" s="1"/>
  <c r="I10" i="27"/>
  <c r="P9" i="45"/>
  <c r="AF199" i="38"/>
  <c r="AI199" s="1"/>
  <c r="AQ560"/>
  <c r="Q22" i="23"/>
  <c r="I9" i="27" s="1"/>
  <c r="Q68" i="22"/>
  <c r="I6" i="27" s="1"/>
  <c r="F179" i="38"/>
  <c r="H179" s="1"/>
  <c r="F204"/>
  <c r="J204" s="1"/>
  <c r="F202"/>
  <c r="J202" s="1"/>
  <c r="AI167"/>
  <c r="F213"/>
  <c r="H213" s="1"/>
  <c r="F209"/>
  <c r="H209" s="1"/>
  <c r="F220"/>
  <c r="J220" s="1"/>
  <c r="F218"/>
  <c r="J218" s="1"/>
  <c r="D277" i="7"/>
  <c r="X312" i="38"/>
  <c r="D214"/>
  <c r="D300" i="7"/>
  <c r="AE160" i="38"/>
  <c r="AI177"/>
  <c r="AI170"/>
  <c r="AQ176"/>
  <c r="AQ181"/>
  <c r="AE196"/>
  <c r="AQ196"/>
  <c r="AQ193"/>
  <c r="AM202"/>
  <c r="AI212"/>
  <c r="AI211"/>
  <c r="AE209"/>
  <c r="AQ209"/>
  <c r="AI183"/>
  <c r="AI195"/>
  <c r="AB312"/>
  <c r="AI158"/>
  <c r="AM188"/>
  <c r="AQ178"/>
  <c r="AQ179"/>
  <c r="AQ182"/>
  <c r="AQ183"/>
  <c r="AE195"/>
  <c r="AQ195"/>
  <c r="AM192"/>
  <c r="AE205"/>
  <c r="AR205" s="1"/>
  <c r="AM203"/>
  <c r="D129" i="7"/>
  <c r="D361"/>
  <c r="S214" i="38"/>
  <c r="V199"/>
  <c r="M214"/>
  <c r="AJ118"/>
  <c r="AO118"/>
  <c r="D191"/>
  <c r="D71" i="7"/>
  <c r="AQ187" i="38"/>
  <c r="F103"/>
  <c r="J103" s="1"/>
  <c r="F129"/>
  <c r="J129" s="1"/>
  <c r="F154"/>
  <c r="J154" s="1"/>
  <c r="F198"/>
  <c r="H198" s="1"/>
  <c r="F206"/>
  <c r="H206" s="1"/>
  <c r="P171"/>
  <c r="AD171"/>
  <c r="AD164" s="1"/>
  <c r="D171"/>
  <c r="F171" s="1"/>
  <c r="J171" s="1"/>
  <c r="M223"/>
  <c r="M312"/>
  <c r="X389"/>
  <c r="AA389"/>
  <c r="S489"/>
  <c r="O235"/>
  <c r="AC107"/>
  <c r="AH107"/>
  <c r="AN107"/>
  <c r="AF118"/>
  <c r="AK118"/>
  <c r="AF83"/>
  <c r="AK83"/>
  <c r="AP83"/>
  <c r="F117"/>
  <c r="J117" s="1"/>
  <c r="F111"/>
  <c r="J111" s="1"/>
  <c r="F131"/>
  <c r="J131" s="1"/>
  <c r="F125"/>
  <c r="H125" s="1"/>
  <c r="F142"/>
  <c r="H142" s="1"/>
  <c r="F140"/>
  <c r="J140" s="1"/>
  <c r="F163"/>
  <c r="J163" s="1"/>
  <c r="F159"/>
  <c r="J159" s="1"/>
  <c r="AE186"/>
  <c r="AQ172"/>
  <c r="AI176"/>
  <c r="D53" i="7"/>
  <c r="E133" i="38"/>
  <c r="U489"/>
  <c r="U389"/>
  <c r="X223"/>
  <c r="M235"/>
  <c r="AI168"/>
  <c r="AI189"/>
  <c r="AC149"/>
  <c r="AQ158"/>
  <c r="AR349"/>
  <c r="AJ345"/>
  <c r="AL312"/>
  <c r="AE154"/>
  <c r="R312"/>
  <c r="N389"/>
  <c r="AM560"/>
  <c r="U459"/>
  <c r="AI144"/>
  <c r="AR406"/>
  <c r="AR385"/>
  <c r="AP13"/>
  <c r="AE27"/>
  <c r="AE14"/>
  <c r="D10" i="10"/>
  <c r="E366" i="38"/>
  <c r="AK315"/>
  <c r="AK312" s="1"/>
  <c r="Y359"/>
  <c r="Z27"/>
  <c r="Z45"/>
  <c r="Z62"/>
  <c r="Z79"/>
  <c r="Z98"/>
  <c r="Z116"/>
  <c r="Z134"/>
  <c r="Z151"/>
  <c r="Z170"/>
  <c r="Z187"/>
  <c r="Z206"/>
  <c r="Z227"/>
  <c r="Z245"/>
  <c r="Z263"/>
  <c r="Z280"/>
  <c r="Z296"/>
  <c r="Z313"/>
  <c r="Z332"/>
  <c r="Z349"/>
  <c r="Z365"/>
  <c r="Z381"/>
  <c r="Z30"/>
  <c r="Z46"/>
  <c r="Z63"/>
  <c r="Z80"/>
  <c r="Z99"/>
  <c r="Z117"/>
  <c r="Z135"/>
  <c r="Z152"/>
  <c r="Z172"/>
  <c r="Z188"/>
  <c r="Z208"/>
  <c r="Z228"/>
  <c r="Z246"/>
  <c r="Z264"/>
  <c r="Z281"/>
  <c r="Y74"/>
  <c r="Y91"/>
  <c r="Y256"/>
  <c r="Y37"/>
  <c r="Y126"/>
  <c r="Y161"/>
  <c r="Y34"/>
  <c r="Y384"/>
  <c r="Y139"/>
  <c r="Y41"/>
  <c r="Y376"/>
  <c r="Y115"/>
  <c r="Y90"/>
  <c r="Y61"/>
  <c r="Y151"/>
  <c r="Y35"/>
  <c r="Y29"/>
  <c r="Y248"/>
  <c r="Y452"/>
  <c r="Y506"/>
  <c r="Y473"/>
  <c r="Y532"/>
  <c r="Y70"/>
  <c r="Y86"/>
  <c r="Y242"/>
  <c r="Y198"/>
  <c r="Y229"/>
  <c r="Y127"/>
  <c r="Y406"/>
  <c r="Y421"/>
  <c r="Y357"/>
  <c r="Y183"/>
  <c r="Y558"/>
  <c r="Y98"/>
  <c r="Y144"/>
  <c r="Y163"/>
  <c r="Y157"/>
  <c r="Y330"/>
  <c r="Y255"/>
  <c r="Y351"/>
  <c r="Y218"/>
  <c r="Y53"/>
  <c r="Y422"/>
  <c r="Y225"/>
  <c r="Y335"/>
  <c r="Y193"/>
  <c r="Y196"/>
  <c r="Y194"/>
  <c r="Y431"/>
  <c r="Y238"/>
  <c r="Y477"/>
  <c r="Y299"/>
  <c r="Y220"/>
  <c r="Y285"/>
  <c r="Y97"/>
  <c r="AB162"/>
  <c r="AE162" s="1"/>
  <c r="F28" i="8"/>
  <c r="G28" s="1"/>
  <c r="G106" i="38"/>
  <c r="G566" s="1"/>
  <c r="Q22" i="43"/>
  <c r="P22"/>
  <c r="Q30"/>
  <c r="P30"/>
  <c r="Q38"/>
  <c r="P38"/>
  <c r="Q46"/>
  <c r="P46"/>
  <c r="F25" i="8"/>
  <c r="G25" s="1"/>
  <c r="F24"/>
  <c r="G24" s="1"/>
  <c r="F52"/>
  <c r="G52" s="1"/>
  <c r="F51"/>
  <c r="G51" s="1"/>
  <c r="F48"/>
  <c r="G48" s="1"/>
  <c r="F49"/>
  <c r="G49" s="1"/>
  <c r="F45"/>
  <c r="G45" s="1"/>
  <c r="F46"/>
  <c r="G46" s="1"/>
  <c r="F43"/>
  <c r="G43" s="1"/>
  <c r="F42"/>
  <c r="G42" s="1"/>
  <c r="F40"/>
  <c r="G40" s="1"/>
  <c r="F39"/>
  <c r="G39" s="1"/>
  <c r="F37"/>
  <c r="G37" s="1"/>
  <c r="F36"/>
  <c r="G36" s="1"/>
  <c r="F34"/>
  <c r="G34" s="1"/>
  <c r="F33"/>
  <c r="G33" s="1"/>
  <c r="I106" i="38"/>
  <c r="D10" i="9"/>
  <c r="Q20" i="43"/>
  <c r="P20"/>
  <c r="Q28"/>
  <c r="P28"/>
  <c r="Q36"/>
  <c r="P36"/>
  <c r="Q44"/>
  <c r="P44"/>
  <c r="F22" i="8"/>
  <c r="G22" s="1"/>
  <c r="F21"/>
  <c r="G21" s="1"/>
  <c r="AD15" i="38"/>
  <c r="AE15" s="1"/>
  <c r="I222"/>
  <c r="AD366"/>
  <c r="AE366" s="1"/>
  <c r="AD322"/>
  <c r="AE322" s="1"/>
  <c r="E322"/>
  <c r="E312" s="1"/>
  <c r="Y347"/>
  <c r="Y427"/>
  <c r="Y290"/>
  <c r="Y315"/>
  <c r="D10" i="40"/>
  <c r="AB404" i="38"/>
  <c r="Q18" i="43"/>
  <c r="P18"/>
  <c r="Q26"/>
  <c r="P26"/>
  <c r="Q34"/>
  <c r="P34"/>
  <c r="Q42"/>
  <c r="P42"/>
  <c r="Q50"/>
  <c r="P50"/>
  <c r="F934" i="8"/>
  <c r="G934" s="1"/>
  <c r="P121" i="43"/>
  <c r="F88" i="8"/>
  <c r="G88" s="1"/>
  <c r="F87"/>
  <c r="G87" s="1"/>
  <c r="F112"/>
  <c r="G112" s="1"/>
  <c r="F111"/>
  <c r="G111" s="1"/>
  <c r="F157"/>
  <c r="G157" s="1"/>
  <c r="F156"/>
  <c r="G156" s="1"/>
  <c r="F181"/>
  <c r="G181" s="1"/>
  <c r="F180"/>
  <c r="G180" s="1"/>
  <c r="F328"/>
  <c r="G328" s="1"/>
  <c r="F327"/>
  <c r="G327" s="1"/>
  <c r="F331"/>
  <c r="G331" s="1"/>
  <c r="F330"/>
  <c r="G330" s="1"/>
  <c r="F352"/>
  <c r="G352" s="1"/>
  <c r="F351"/>
  <c r="G351" s="1"/>
  <c r="F355"/>
  <c r="G355" s="1"/>
  <c r="F354"/>
  <c r="G354" s="1"/>
  <c r="F658"/>
  <c r="G658" s="1"/>
  <c r="F657"/>
  <c r="G657" s="1"/>
  <c r="F679"/>
  <c r="G679" s="1"/>
  <c r="F678"/>
  <c r="G678" s="1"/>
  <c r="F799"/>
  <c r="G799" s="1"/>
  <c r="F798"/>
  <c r="G798" s="1"/>
  <c r="D195" i="7"/>
  <c r="D234"/>
  <c r="Y79" i="38"/>
  <c r="Y304"/>
  <c r="Y143"/>
  <c r="Y368"/>
  <c r="Y69"/>
  <c r="Y363"/>
  <c r="Y372"/>
  <c r="Y111"/>
  <c r="Y116"/>
  <c r="Y369"/>
  <c r="Y426"/>
  <c r="Y227"/>
  <c r="Y516"/>
  <c r="Y522"/>
  <c r="Y173"/>
  <c r="Y84"/>
  <c r="Y456"/>
  <c r="Y433"/>
  <c r="Y504"/>
  <c r="Y488"/>
  <c r="Y557"/>
  <c r="Y550"/>
  <c r="Y57"/>
  <c r="Y62"/>
  <c r="Y276"/>
  <c r="Y246"/>
  <c r="Y253"/>
  <c r="Y387"/>
  <c r="Y513"/>
  <c r="Y313"/>
  <c r="Y396"/>
  <c r="Y389" s="1"/>
  <c r="Y131"/>
  <c r="Y286"/>
  <c r="Y174"/>
  <c r="Y231"/>
  <c r="Y520"/>
  <c r="Y30"/>
  <c r="Y311"/>
  <c r="Y18"/>
  <c r="Y124"/>
  <c r="Y129"/>
  <c r="Y386"/>
  <c r="Y278"/>
  <c r="Y444"/>
  <c r="Y140"/>
  <c r="Y447"/>
  <c r="Y511"/>
  <c r="Y158"/>
  <c r="Y165"/>
  <c r="Y437"/>
  <c r="Y458"/>
  <c r="Y263"/>
  <c r="Y551"/>
  <c r="Y48"/>
  <c r="Y213"/>
  <c r="Y121"/>
  <c r="Y529"/>
  <c r="Y466"/>
  <c r="Y459" s="1"/>
  <c r="Y539"/>
  <c r="Y339"/>
  <c r="Y87"/>
  <c r="Y93"/>
  <c r="Y326"/>
  <c r="Y410"/>
  <c r="Y206"/>
  <c r="Y497"/>
  <c r="Y489" s="1"/>
  <c r="Y469"/>
  <c r="Y154"/>
  <c r="Y67"/>
  <c r="Y424"/>
  <c r="Y417"/>
  <c r="Y484"/>
  <c r="Z248"/>
  <c r="Z523"/>
  <c r="Z496"/>
  <c r="Z428"/>
  <c r="Z334"/>
  <c r="Z189"/>
  <c r="Z31"/>
  <c r="Z505"/>
  <c r="Z435"/>
  <c r="Z348"/>
  <c r="Z205"/>
  <c r="Z61"/>
  <c r="Z529"/>
  <c r="Z492"/>
  <c r="Z456"/>
  <c r="Z424"/>
  <c r="Z390"/>
  <c r="Z324"/>
  <c r="Z256"/>
  <c r="Z181"/>
  <c r="Z110"/>
  <c r="Z39"/>
  <c r="Z487"/>
  <c r="Z485" s="1"/>
  <c r="Z420"/>
  <c r="Z316"/>
  <c r="Z173"/>
  <c r="Z48"/>
  <c r="Z514"/>
  <c r="Z443"/>
  <c r="Z364"/>
  <c r="Z226"/>
  <c r="Z78"/>
  <c r="Z562"/>
  <c r="Z528"/>
  <c r="Z491"/>
  <c r="Z455"/>
  <c r="Z423"/>
  <c r="Z388"/>
  <c r="Z321"/>
  <c r="Z253"/>
  <c r="Z178"/>
  <c r="Z105"/>
  <c r="Z36"/>
  <c r="Z556"/>
  <c r="Z539"/>
  <c r="Z521"/>
  <c r="Z504"/>
  <c r="Z484"/>
  <c r="Z468"/>
  <c r="Z450"/>
  <c r="Z434"/>
  <c r="Z418"/>
  <c r="Z402"/>
  <c r="Z379"/>
  <c r="Z347"/>
  <c r="Z310"/>
  <c r="Z278"/>
  <c r="Z242"/>
  <c r="Z235" s="1"/>
  <c r="Z204"/>
  <c r="Z168"/>
  <c r="Z131"/>
  <c r="Z95"/>
  <c r="Z89" s="1"/>
  <c r="Z60"/>
  <c r="Z25"/>
  <c r="Z551"/>
  <c r="Z534"/>
  <c r="Z516"/>
  <c r="Z497"/>
  <c r="Z479"/>
  <c r="Z462"/>
  <c r="Z459" s="1"/>
  <c r="Z445"/>
  <c r="Z429"/>
  <c r="Z413"/>
  <c r="Z395"/>
  <c r="Z368"/>
  <c r="Z335"/>
  <c r="Z299"/>
  <c r="Z266"/>
  <c r="Z260" s="1"/>
  <c r="Z230"/>
  <c r="Z192"/>
  <c r="Z154"/>
  <c r="Z120"/>
  <c r="Z82"/>
  <c r="Z49"/>
  <c r="Z387"/>
  <c r="Z370"/>
  <c r="Z354"/>
  <c r="Z337"/>
  <c r="Z319"/>
  <c r="Z301"/>
  <c r="Z285"/>
  <c r="Z269"/>
  <c r="Z251"/>
  <c r="Z232"/>
  <c r="Z212"/>
  <c r="Z194"/>
  <c r="Z176"/>
  <c r="Z156"/>
  <c r="Z139"/>
  <c r="Z122"/>
  <c r="Z103"/>
  <c r="Z85"/>
  <c r="Z68"/>
  <c r="Z51"/>
  <c r="Z34"/>
  <c r="Z16"/>
  <c r="Z369"/>
  <c r="Z353"/>
  <c r="Z336"/>
  <c r="Z318"/>
  <c r="Z300"/>
  <c r="Z284"/>
  <c r="Z268"/>
  <c r="Z250"/>
  <c r="Z231"/>
  <c r="Z211"/>
  <c r="Z193"/>
  <c r="Z175"/>
  <c r="Z155"/>
  <c r="Z138"/>
  <c r="Z121"/>
  <c r="Z102"/>
  <c r="Z84"/>
  <c r="Z67"/>
  <c r="Z50"/>
  <c r="Z33"/>
  <c r="Z14"/>
  <c r="Y432"/>
  <c r="Y259"/>
  <c r="Y505"/>
  <c r="Y518"/>
  <c r="Y523"/>
  <c r="Y55"/>
  <c r="Y310"/>
  <c r="Y95"/>
  <c r="Y187"/>
  <c r="Y185"/>
  <c r="Y301"/>
  <c r="Y232"/>
  <c r="Y105"/>
  <c r="Y271"/>
  <c r="Y54"/>
  <c r="Y261"/>
  <c r="Y260" s="1"/>
  <c r="Y343"/>
  <c r="Y470"/>
  <c r="Y156"/>
  <c r="Y224"/>
  <c r="Y56"/>
  <c r="Y109"/>
  <c r="Y92"/>
  <c r="Y205"/>
  <c r="Y73"/>
  <c r="Y176"/>
  <c r="Y203"/>
  <c r="Y252"/>
  <c r="Y175"/>
  <c r="Y219"/>
  <c r="Y214" s="1"/>
  <c r="Y428"/>
  <c r="Y68"/>
  <c r="Y45"/>
  <c r="Y451"/>
  <c r="Y103"/>
  <c r="Y40"/>
  <c r="Y25"/>
  <c r="Y294"/>
  <c r="Y201"/>
  <c r="F895" i="8"/>
  <c r="G895" s="1"/>
  <c r="F148"/>
  <c r="G148" s="1"/>
  <c r="F147"/>
  <c r="G147" s="1"/>
  <c r="F172"/>
  <c r="G172" s="1"/>
  <c r="F171"/>
  <c r="G171" s="1"/>
  <c r="F217"/>
  <c r="G217" s="1"/>
  <c r="F216"/>
  <c r="G216" s="1"/>
  <c r="F240"/>
  <c r="G240" s="1"/>
  <c r="F241"/>
  <c r="G241" s="1"/>
  <c r="F262"/>
  <c r="G262" s="1"/>
  <c r="F261"/>
  <c r="G261" s="1"/>
  <c r="F265"/>
  <c r="G265" s="1"/>
  <c r="F264"/>
  <c r="G264" s="1"/>
  <c r="F286"/>
  <c r="G286" s="1"/>
  <c r="F285"/>
  <c r="G285" s="1"/>
  <c r="F289"/>
  <c r="G289" s="1"/>
  <c r="F288"/>
  <c r="G288" s="1"/>
  <c r="F601"/>
  <c r="G601" s="1"/>
  <c r="F600"/>
  <c r="G600" s="1"/>
  <c r="F709"/>
  <c r="G709" s="1"/>
  <c r="F708"/>
  <c r="G708" s="1"/>
  <c r="F738"/>
  <c r="G738" s="1"/>
  <c r="F739"/>
  <c r="G739" s="1"/>
  <c r="F774"/>
  <c r="G774" s="1"/>
  <c r="F775"/>
  <c r="G775" s="1"/>
  <c r="D53" i="43"/>
  <c r="Y108" i="38"/>
  <c r="Y136"/>
  <c r="Y85"/>
  <c r="Y44"/>
  <c r="Y337"/>
  <c r="Y94"/>
  <c r="Y33"/>
  <c r="Y273"/>
  <c r="Y14"/>
  <c r="Y119"/>
  <c r="Y42"/>
  <c r="Y46"/>
  <c r="Y210"/>
  <c r="Y58"/>
  <c r="Y43"/>
  <c r="Y24"/>
  <c r="Y172"/>
  <c r="Y306"/>
  <c r="Y20"/>
  <c r="Y59"/>
  <c r="Y230"/>
  <c r="Y135"/>
  <c r="Y60"/>
  <c r="Y152"/>
  <c r="Y76"/>
  <c r="Y478"/>
  <c r="Y481"/>
  <c r="Y435"/>
  <c r="Y113"/>
  <c r="Y123"/>
  <c r="Y279"/>
  <c r="Y99"/>
  <c r="Y80"/>
  <c r="Y542"/>
  <c r="Y541" s="1"/>
  <c r="Y63"/>
  <c r="Y17"/>
  <c r="Y130"/>
  <c r="Y171"/>
  <c r="P109" i="43"/>
  <c r="F840" i="8"/>
  <c r="G840" s="1"/>
  <c r="F208"/>
  <c r="G208" s="1"/>
  <c r="F207"/>
  <c r="G207" s="1"/>
  <c r="F232"/>
  <c r="G232" s="1"/>
  <c r="F231"/>
  <c r="G231" s="1"/>
  <c r="F448"/>
  <c r="G448" s="1"/>
  <c r="F447"/>
  <c r="G447" s="1"/>
  <c r="F451"/>
  <c r="G451" s="1"/>
  <c r="F450"/>
  <c r="G450" s="1"/>
  <c r="F472"/>
  <c r="G472" s="1"/>
  <c r="F471"/>
  <c r="G471" s="1"/>
  <c r="F475"/>
  <c r="G475" s="1"/>
  <c r="F474"/>
  <c r="G474" s="1"/>
  <c r="F511"/>
  <c r="G511" s="1"/>
  <c r="F510"/>
  <c r="G510" s="1"/>
  <c r="F535"/>
  <c r="G535" s="1"/>
  <c r="F534"/>
  <c r="G534" s="1"/>
  <c r="F568"/>
  <c r="G568" s="1"/>
  <c r="F567"/>
  <c r="G567" s="1"/>
  <c r="F579"/>
  <c r="G579" s="1"/>
  <c r="F580"/>
  <c r="G580" s="1"/>
  <c r="F583"/>
  <c r="G583" s="1"/>
  <c r="F582"/>
  <c r="G582" s="1"/>
  <c r="F640"/>
  <c r="G640" s="1"/>
  <c r="F639"/>
  <c r="G639" s="1"/>
  <c r="F757"/>
  <c r="G757" s="1"/>
  <c r="F756"/>
  <c r="G756" s="1"/>
  <c r="F97"/>
  <c r="G97" s="1"/>
  <c r="F96"/>
  <c r="G96" s="1"/>
  <c r="F120"/>
  <c r="G120" s="1"/>
  <c r="F121"/>
  <c r="G121" s="1"/>
  <c r="F394"/>
  <c r="G394" s="1"/>
  <c r="F393"/>
  <c r="G393" s="1"/>
  <c r="F397"/>
  <c r="G397" s="1"/>
  <c r="F396"/>
  <c r="G396" s="1"/>
  <c r="F418"/>
  <c r="G418" s="1"/>
  <c r="F417"/>
  <c r="G417" s="1"/>
  <c r="F502"/>
  <c r="G502" s="1"/>
  <c r="F501"/>
  <c r="G501" s="1"/>
  <c r="F526"/>
  <c r="G526" s="1"/>
  <c r="F525"/>
  <c r="G525" s="1"/>
  <c r="F628"/>
  <c r="G628" s="1"/>
  <c r="F627"/>
  <c r="G627" s="1"/>
  <c r="F691"/>
  <c r="G691" s="1"/>
  <c r="F690"/>
  <c r="G690" s="1"/>
  <c r="F819"/>
  <c r="G819" s="1"/>
  <c r="F820"/>
  <c r="G820" s="1"/>
  <c r="F822"/>
  <c r="G822" s="1"/>
  <c r="F823"/>
  <c r="G823" s="1"/>
  <c r="F867"/>
  <c r="G867" s="1"/>
  <c r="F868"/>
  <c r="G868" s="1"/>
  <c r="F870"/>
  <c r="G870" s="1"/>
  <c r="F871"/>
  <c r="G871" s="1"/>
  <c r="F891"/>
  <c r="G891" s="1"/>
  <c r="F892"/>
  <c r="G892" s="1"/>
  <c r="F930"/>
  <c r="G930" s="1"/>
  <c r="D910" s="1"/>
  <c r="F931"/>
  <c r="G931" s="1"/>
  <c r="F954"/>
  <c r="G954" s="1"/>
  <c r="F955"/>
  <c r="G955" s="1"/>
  <c r="F957"/>
  <c r="G957" s="1"/>
  <c r="F958"/>
  <c r="G958" s="1"/>
  <c r="P62" i="43"/>
  <c r="Q62"/>
  <c r="P92"/>
  <c r="Q92"/>
  <c r="Q105"/>
  <c r="P105"/>
  <c r="Q113"/>
  <c r="P113"/>
  <c r="Q117"/>
  <c r="P117"/>
  <c r="Q125"/>
  <c r="P125"/>
  <c r="Q129"/>
  <c r="P129"/>
  <c r="Q133"/>
  <c r="P133"/>
  <c r="Q146"/>
  <c r="P146"/>
  <c r="Q154"/>
  <c r="P154"/>
  <c r="Q158"/>
  <c r="P158"/>
  <c r="Q162"/>
  <c r="P162"/>
  <c r="Q166"/>
  <c r="P166"/>
  <c r="Q170"/>
  <c r="P170"/>
  <c r="Q174"/>
  <c r="P174"/>
  <c r="Q178"/>
  <c r="P178"/>
  <c r="P47" i="21"/>
  <c r="I5" i="27" s="1"/>
  <c r="P68" i="22"/>
  <c r="O9" i="45"/>
  <c r="F108" i="8"/>
  <c r="G108" s="1"/>
  <c r="F84"/>
  <c r="G84" s="1"/>
  <c r="F219"/>
  <c r="G219" s="1"/>
  <c r="F168"/>
  <c r="G168" s="1"/>
  <c r="F144"/>
  <c r="G144" s="1"/>
  <c r="F438"/>
  <c r="G438" s="1"/>
  <c r="F408"/>
  <c r="G408" s="1"/>
  <c r="F384"/>
  <c r="G384" s="1"/>
  <c r="F342"/>
  <c r="G342" s="1"/>
  <c r="F462"/>
  <c r="G462" s="1"/>
  <c r="F405"/>
  <c r="G405" s="1"/>
  <c r="F381"/>
  <c r="G381" s="1"/>
  <c r="D370" s="1"/>
  <c r="F339"/>
  <c r="G339" s="1"/>
  <c r="F459"/>
  <c r="G459" s="1"/>
  <c r="F276"/>
  <c r="G276" s="1"/>
  <c r="F297"/>
  <c r="G297" s="1"/>
  <c r="D250" s="1"/>
  <c r="F273"/>
  <c r="G273" s="1"/>
  <c r="F318"/>
  <c r="G318" s="1"/>
  <c r="AC28" i="38" s="1"/>
  <c r="F624" i="8"/>
  <c r="G624" s="1"/>
  <c r="F594"/>
  <c r="G594" s="1"/>
  <c r="F537"/>
  <c r="G537" s="1"/>
  <c r="F513"/>
  <c r="G513" s="1"/>
  <c r="F592"/>
  <c r="G592" s="1"/>
  <c r="F807"/>
  <c r="G807" s="1"/>
  <c r="P107" i="43"/>
  <c r="P164"/>
  <c r="P148"/>
  <c r="F481" i="8"/>
  <c r="G481" s="1"/>
  <c r="D89" i="7"/>
  <c r="F100" i="8"/>
  <c r="G100" s="1"/>
  <c r="F160"/>
  <c r="G160" s="1"/>
  <c r="F703"/>
  <c r="G703" s="1"/>
  <c r="P66" i="43"/>
  <c r="Q66"/>
  <c r="F805" i="8"/>
  <c r="G805" s="1"/>
  <c r="F804"/>
  <c r="G804" s="1"/>
  <c r="P70" i="43"/>
  <c r="Q70"/>
  <c r="P76"/>
  <c r="Q76"/>
  <c r="P84"/>
  <c r="Q84"/>
  <c r="Q103"/>
  <c r="P103"/>
  <c r="Q111"/>
  <c r="P111"/>
  <c r="Q119"/>
  <c r="P119"/>
  <c r="Q127"/>
  <c r="P127"/>
  <c r="Q135"/>
  <c r="P135"/>
  <c r="P62" i="50"/>
  <c r="D444" i="7"/>
  <c r="D255"/>
  <c r="D310" i="8"/>
  <c r="F228"/>
  <c r="G228" s="1"/>
  <c r="F204"/>
  <c r="G204" s="1"/>
  <c r="F714"/>
  <c r="G714" s="1"/>
  <c r="F684"/>
  <c r="G684" s="1"/>
  <c r="D670" s="1"/>
  <c r="F651"/>
  <c r="G651" s="1"/>
  <c r="F633"/>
  <c r="G633" s="1"/>
  <c r="F564"/>
  <c r="G564" s="1"/>
  <c r="F522"/>
  <c r="G522" s="1"/>
  <c r="F498"/>
  <c r="G498" s="1"/>
  <c r="P123" i="43"/>
  <c r="P172"/>
  <c r="P156"/>
  <c r="F762" i="8"/>
  <c r="G762" s="1"/>
  <c r="F754"/>
  <c r="G754" s="1"/>
  <c r="F753"/>
  <c r="G753" s="1"/>
  <c r="D627" i="12"/>
  <c r="D72" i="40"/>
  <c r="D100" i="42"/>
  <c r="D160"/>
  <c r="D5" s="1"/>
  <c r="C10" i="27" s="1"/>
  <c r="P74" i="43"/>
  <c r="Q74"/>
  <c r="P82"/>
  <c r="Q82"/>
  <c r="P88"/>
  <c r="Q88"/>
  <c r="Q13" i="33"/>
  <c r="I11" i="27" s="1"/>
  <c r="BG3" i="12"/>
  <c r="BG3" i="42"/>
  <c r="BG3" i="10"/>
  <c r="BG3" i="40"/>
  <c r="BG3" i="8"/>
  <c r="BT3" i="42"/>
  <c r="BT3" i="9"/>
  <c r="BT3" i="12"/>
  <c r="BT3" i="7"/>
  <c r="BT3" i="10"/>
  <c r="BT3" i="43"/>
  <c r="D451" i="12"/>
  <c r="BJ3" i="8"/>
  <c r="BJ3" i="9"/>
  <c r="BJ3" i="43"/>
  <c r="BJ3" i="40"/>
  <c r="BJ3" i="10"/>
  <c r="BJ3" i="12"/>
  <c r="BD3" i="43"/>
  <c r="BD3" i="10"/>
  <c r="BD3" i="40"/>
  <c r="BD3" i="8"/>
  <c r="BD3" i="7"/>
  <c r="BD3" i="12"/>
  <c r="BQ3" i="40"/>
  <c r="BQ3" i="8"/>
  <c r="BQ3" i="43"/>
  <c r="BQ3" i="10"/>
  <c r="BQ3" i="9"/>
  <c r="BQ3" i="42"/>
  <c r="BB3" i="40"/>
  <c r="BB3" i="12"/>
  <c r="BB3" i="8"/>
  <c r="BB3" i="7"/>
  <c r="BO3" i="12"/>
  <c r="BO3" i="7"/>
  <c r="BO3" i="42"/>
  <c r="BO3" i="10"/>
  <c r="BI3" i="42"/>
  <c r="BI3" i="9"/>
  <c r="BI3" i="12"/>
  <c r="BI3" i="7"/>
  <c r="F217" i="27"/>
  <c r="F213"/>
  <c r="E214"/>
  <c r="D215"/>
  <c r="C216"/>
  <c r="F215"/>
  <c r="E216"/>
  <c r="D217"/>
  <c r="D213"/>
  <c r="C214"/>
  <c r="BR3" i="10"/>
  <c r="BR3" i="9"/>
  <c r="BR3" i="7"/>
  <c r="BR3" i="42"/>
  <c r="BR3" i="43"/>
  <c r="BL3"/>
  <c r="BL3" i="10"/>
  <c r="BL3" i="7"/>
  <c r="BL3" i="40"/>
  <c r="BL3" i="8"/>
  <c r="D380" i="7"/>
  <c r="D422"/>
  <c r="D462"/>
  <c r="D149"/>
  <c r="D319"/>
  <c r="D400"/>
  <c r="R201" i="38"/>
  <c r="R199" s="1"/>
  <c r="D201"/>
  <c r="F201" s="1"/>
  <c r="H201" s="1"/>
  <c r="AO201"/>
  <c r="AQ201" s="1"/>
  <c r="P201"/>
  <c r="P199" s="1"/>
  <c r="AQ186"/>
  <c r="AM189"/>
  <c r="AE172"/>
  <c r="AI175"/>
  <c r="AE178"/>
  <c r="D225"/>
  <c r="F225" s="1"/>
  <c r="H225" s="1"/>
  <c r="AF225"/>
  <c r="AF223" s="1"/>
  <c r="K225"/>
  <c r="K223" s="1"/>
  <c r="AF133"/>
  <c r="AK133"/>
  <c r="AP133"/>
  <c r="AG164"/>
  <c r="AL164"/>
  <c r="AE142"/>
  <c r="AQ159"/>
  <c r="AI166"/>
  <c r="K260"/>
  <c r="AI143"/>
  <c r="AM151"/>
  <c r="AI153"/>
  <c r="AQ188"/>
  <c r="AQ170"/>
  <c r="AE174"/>
  <c r="AM174"/>
  <c r="AM175"/>
  <c r="AI179"/>
  <c r="O489"/>
  <c r="L89"/>
  <c r="AM158"/>
  <c r="AB133"/>
  <c r="AG133"/>
  <c r="AL133"/>
  <c r="AI151"/>
  <c r="AB96"/>
  <c r="AI97"/>
  <c r="AQ111"/>
  <c r="AQ146"/>
  <c r="AQ160"/>
  <c r="AE156"/>
  <c r="AQ169"/>
  <c r="K485"/>
  <c r="AC118"/>
  <c r="AH118"/>
  <c r="AN118"/>
  <c r="V191"/>
  <c r="V190" s="1"/>
  <c r="U191"/>
  <c r="V214"/>
  <c r="S467"/>
  <c r="V560"/>
  <c r="V235"/>
  <c r="K89"/>
  <c r="M459"/>
  <c r="M485"/>
  <c r="O89"/>
  <c r="AC83"/>
  <c r="AN83"/>
  <c r="AM142"/>
  <c r="AQ138"/>
  <c r="AM145"/>
  <c r="AM138"/>
  <c r="Z214"/>
  <c r="AR420"/>
  <c r="X398"/>
  <c r="AE143"/>
  <c r="AQ125"/>
  <c r="AQ139"/>
  <c r="V260"/>
  <c r="AA467"/>
  <c r="V485"/>
  <c r="L489"/>
  <c r="F189"/>
  <c r="J189" s="1"/>
  <c r="F183"/>
  <c r="H183" s="1"/>
  <c r="F181"/>
  <c r="J181" s="1"/>
  <c r="F177"/>
  <c r="J177" s="1"/>
  <c r="F175"/>
  <c r="H175" s="1"/>
  <c r="AE124"/>
  <c r="AI137"/>
  <c r="AI138"/>
  <c r="AI152"/>
  <c r="AM169"/>
  <c r="AQ168"/>
  <c r="AQ166"/>
  <c r="AM187"/>
  <c r="AI171"/>
  <c r="AM172"/>
  <c r="AI173"/>
  <c r="AI174"/>
  <c r="AE176"/>
  <c r="AM178"/>
  <c r="AM179"/>
  <c r="AE184"/>
  <c r="AE185"/>
  <c r="AM185"/>
  <c r="AM146"/>
  <c r="AI125"/>
  <c r="AI135"/>
  <c r="U312"/>
  <c r="AN96"/>
  <c r="AQ122"/>
  <c r="AQ136"/>
  <c r="F228"/>
  <c r="H228" s="1"/>
  <c r="AF389"/>
  <c r="AR407"/>
  <c r="AR411"/>
  <c r="AE101"/>
  <c r="AH389"/>
  <c r="E207"/>
  <c r="F158"/>
  <c r="H158" s="1"/>
  <c r="F315"/>
  <c r="J315" s="1"/>
  <c r="E118"/>
  <c r="E214"/>
  <c r="AE339"/>
  <c r="AI509"/>
  <c r="AR320"/>
  <c r="AR434"/>
  <c r="AI113"/>
  <c r="AI124"/>
  <c r="AI145"/>
  <c r="AI141"/>
  <c r="AE139"/>
  <c r="AI139"/>
  <c r="AE152"/>
  <c r="AE153"/>
  <c r="F85"/>
  <c r="J85" s="1"/>
  <c r="F99"/>
  <c r="J99" s="1"/>
  <c r="F148"/>
  <c r="J148" s="1"/>
  <c r="F144"/>
  <c r="J144" s="1"/>
  <c r="F169"/>
  <c r="H169" s="1"/>
  <c r="F194"/>
  <c r="J194" s="1"/>
  <c r="F211"/>
  <c r="H211" s="1"/>
  <c r="F216"/>
  <c r="J216" s="1"/>
  <c r="AQ341"/>
  <c r="AR370"/>
  <c r="AR352"/>
  <c r="AR435"/>
  <c r="AR492"/>
  <c r="AR493"/>
  <c r="AQ110"/>
  <c r="AQ137"/>
  <c r="N398"/>
  <c r="N223"/>
  <c r="R485"/>
  <c r="X199"/>
  <c r="O164"/>
  <c r="X489"/>
  <c r="M560"/>
  <c r="O389"/>
  <c r="AB83"/>
  <c r="AG83"/>
  <c r="AL83"/>
  <c r="AD89"/>
  <c r="AJ89"/>
  <c r="AO89"/>
  <c r="AP223"/>
  <c r="AP328"/>
  <c r="AR424"/>
  <c r="AR216"/>
  <c r="AQ235"/>
  <c r="AI235"/>
  <c r="AR256"/>
  <c r="AR301"/>
  <c r="AR276"/>
  <c r="AR275"/>
  <c r="AR314"/>
  <c r="AR386"/>
  <c r="AR454"/>
  <c r="AR452"/>
  <c r="AR449"/>
  <c r="AR440"/>
  <c r="AR464"/>
  <c r="AR461"/>
  <c r="AR480"/>
  <c r="AR473"/>
  <c r="AR524"/>
  <c r="AR529"/>
  <c r="AI26"/>
  <c r="AI32"/>
  <c r="AM59"/>
  <c r="AM56"/>
  <c r="AE81"/>
  <c r="AE80"/>
  <c r="AE79"/>
  <c r="AE93"/>
  <c r="AM104"/>
  <c r="AE129"/>
  <c r="AE122"/>
  <c r="AM124"/>
  <c r="AE125"/>
  <c r="AM125"/>
  <c r="AM147"/>
  <c r="AM135"/>
  <c r="AE137"/>
  <c r="AM137"/>
  <c r="AE138"/>
  <c r="AI142"/>
  <c r="Q15" i="28"/>
  <c r="I4" i="27" s="1"/>
  <c r="X243" i="38"/>
  <c r="V83"/>
  <c r="N89"/>
  <c r="E199"/>
  <c r="E107"/>
  <c r="F404"/>
  <c r="J404" s="1"/>
  <c r="AG47"/>
  <c r="AL47"/>
  <c r="AE68"/>
  <c r="K96"/>
  <c r="AI498"/>
  <c r="AD357"/>
  <c r="AE357" s="1"/>
  <c r="AR357" s="1"/>
  <c r="AF149"/>
  <c r="AF398"/>
  <c r="AR502"/>
  <c r="AG328"/>
  <c r="AR230"/>
  <c r="AM260"/>
  <c r="AQ383"/>
  <c r="AM115"/>
  <c r="AI111"/>
  <c r="AI147"/>
  <c r="N312"/>
  <c r="L223"/>
  <c r="L467"/>
  <c r="L560"/>
  <c r="X383"/>
  <c r="R191"/>
  <c r="K345"/>
  <c r="L235"/>
  <c r="K191"/>
  <c r="AA223"/>
  <c r="X467"/>
  <c r="N560"/>
  <c r="L260"/>
  <c r="AA243"/>
  <c r="K267"/>
  <c r="S459"/>
  <c r="X260"/>
  <c r="L459"/>
  <c r="V267"/>
  <c r="X267"/>
  <c r="R214"/>
  <c r="O312"/>
  <c r="U214"/>
  <c r="U467"/>
  <c r="U235"/>
  <c r="U383"/>
  <c r="U207"/>
  <c r="R459"/>
  <c r="O191"/>
  <c r="M398"/>
  <c r="U96"/>
  <c r="X235"/>
  <c r="S260"/>
  <c r="AA383"/>
  <c r="AR325"/>
  <c r="AI383"/>
  <c r="AR507"/>
  <c r="AR535"/>
  <c r="O485"/>
  <c r="R260"/>
  <c r="K459"/>
  <c r="S389"/>
  <c r="S328"/>
  <c r="AJ149"/>
  <c r="AM163"/>
  <c r="AE346"/>
  <c r="AO328"/>
  <c r="AQ338"/>
  <c r="AQ467"/>
  <c r="AQ541"/>
  <c r="AC312"/>
  <c r="AE44"/>
  <c r="AI162"/>
  <c r="AH190"/>
  <c r="AN190"/>
  <c r="AI224"/>
  <c r="AH223"/>
  <c r="AQ234"/>
  <c r="AF328"/>
  <c r="AK328"/>
  <c r="AQ339"/>
  <c r="AC389"/>
  <c r="AQ390"/>
  <c r="AK389"/>
  <c r="AI335"/>
  <c r="AI344"/>
  <c r="AQ399"/>
  <c r="AI457"/>
  <c r="AQ458"/>
  <c r="AI403"/>
  <c r="AR219"/>
  <c r="AR217"/>
  <c r="AE235"/>
  <c r="AR246"/>
  <c r="AR250"/>
  <c r="AR281"/>
  <c r="AR334"/>
  <c r="AR342"/>
  <c r="AR455"/>
  <c r="AR400"/>
  <c r="AR474"/>
  <c r="AR512"/>
  <c r="AA199"/>
  <c r="X133"/>
  <c r="AE488"/>
  <c r="AI528"/>
  <c r="X345"/>
  <c r="O560"/>
  <c r="AA207"/>
  <c r="L207"/>
  <c r="K243"/>
  <c r="AE37"/>
  <c r="AI120"/>
  <c r="AI146"/>
  <c r="AM141"/>
  <c r="AI160"/>
  <c r="AM152"/>
  <c r="AI155"/>
  <c r="AI156"/>
  <c r="AI157"/>
  <c r="AE168"/>
  <c r="AM168"/>
  <c r="AE166"/>
  <c r="AQ189"/>
  <c r="AM171"/>
  <c r="AI172"/>
  <c r="AM177"/>
  <c r="AI178"/>
  <c r="AE180"/>
  <c r="AM180"/>
  <c r="AE181"/>
  <c r="AE183"/>
  <c r="AI184"/>
  <c r="AI185"/>
  <c r="AE197"/>
  <c r="AM195"/>
  <c r="AQ192"/>
  <c r="AE194"/>
  <c r="AM194"/>
  <c r="AQ202"/>
  <c r="AI204"/>
  <c r="AQ204"/>
  <c r="AE212"/>
  <c r="Q345"/>
  <c r="V398"/>
  <c r="V459"/>
  <c r="L328"/>
  <c r="N191"/>
  <c r="R467"/>
  <c r="V467"/>
  <c r="R560"/>
  <c r="R207"/>
  <c r="M489"/>
  <c r="M243"/>
  <c r="O207"/>
  <c r="N199"/>
  <c r="T164"/>
  <c r="M83"/>
  <c r="X107"/>
  <c r="K118"/>
  <c r="S312"/>
  <c r="N107"/>
  <c r="R89"/>
  <c r="S345"/>
  <c r="AH243"/>
  <c r="AI243" s="1"/>
  <c r="Y235"/>
  <c r="L345"/>
  <c r="N328"/>
  <c r="M345"/>
  <c r="K107"/>
  <c r="O83"/>
  <c r="R267"/>
  <c r="V389"/>
  <c r="L389"/>
  <c r="X96"/>
  <c r="S485"/>
  <c r="X485"/>
  <c r="K207"/>
  <c r="Q164"/>
  <c r="AA214"/>
  <c r="V107"/>
  <c r="M164"/>
  <c r="L243"/>
  <c r="L83"/>
  <c r="K214"/>
  <c r="M267"/>
  <c r="M260"/>
  <c r="N207"/>
  <c r="M199"/>
  <c r="U267"/>
  <c r="AA489"/>
  <c r="O267"/>
  <c r="AK527"/>
  <c r="AM527" s="1"/>
  <c r="AM528"/>
  <c r="AF47"/>
  <c r="AK47"/>
  <c r="AP47"/>
  <c r="AC89"/>
  <c r="AH89"/>
  <c r="AN89"/>
  <c r="AC96"/>
  <c r="AH96"/>
  <c r="AK149"/>
  <c r="AP149"/>
  <c r="AJ164"/>
  <c r="AO164"/>
  <c r="AQ164" s="1"/>
  <c r="AE234"/>
  <c r="AL223"/>
  <c r="AL222" s="1"/>
  <c r="AQ329"/>
  <c r="AI339"/>
  <c r="AQ346"/>
  <c r="AB389"/>
  <c r="AI390"/>
  <c r="AL389"/>
  <c r="AD389"/>
  <c r="AE335"/>
  <c r="AE338"/>
  <c r="AE457"/>
  <c r="AI458"/>
  <c r="AM458"/>
  <c r="AQ459"/>
  <c r="AE489"/>
  <c r="AE403"/>
  <c r="AE509"/>
  <c r="AD526"/>
  <c r="AJ526"/>
  <c r="AE541"/>
  <c r="AM541"/>
  <c r="AM341"/>
  <c r="AI70"/>
  <c r="AE82"/>
  <c r="AE78"/>
  <c r="AE73"/>
  <c r="AE75"/>
  <c r="AE76"/>
  <c r="AM87"/>
  <c r="AM86"/>
  <c r="AE92"/>
  <c r="AE100"/>
  <c r="AE102"/>
  <c r="AQ105"/>
  <c r="AE104"/>
  <c r="AE99"/>
  <c r="AM97"/>
  <c r="AM116"/>
  <c r="AE108"/>
  <c r="AE115"/>
  <c r="AM113"/>
  <c r="AM114"/>
  <c r="AM109"/>
  <c r="AM110"/>
  <c r="AM111"/>
  <c r="AM112"/>
  <c r="AM129"/>
  <c r="AM130"/>
  <c r="AM126"/>
  <c r="AM128"/>
  <c r="AM120"/>
  <c r="AM121"/>
  <c r="AM122"/>
  <c r="AM123"/>
  <c r="AM136"/>
  <c r="AM144"/>
  <c r="AM143"/>
  <c r="AM139"/>
  <c r="AM140"/>
  <c r="AM159"/>
  <c r="AM160"/>
  <c r="AM161"/>
  <c r="AM153"/>
  <c r="AM154"/>
  <c r="AM155"/>
  <c r="AM156"/>
  <c r="AM157"/>
  <c r="AE169"/>
  <c r="AE167"/>
  <c r="AE187"/>
  <c r="AE188"/>
  <c r="AE189"/>
  <c r="AE170"/>
  <c r="AM173"/>
  <c r="AM176"/>
  <c r="S191"/>
  <c r="S190" s="1"/>
  <c r="U328"/>
  <c r="L485"/>
  <c r="R328"/>
  <c r="K398"/>
  <c r="O149"/>
  <c r="AA485"/>
  <c r="N83"/>
  <c r="AA267"/>
  <c r="S83"/>
  <c r="S96"/>
  <c r="K199"/>
  <c r="K560"/>
  <c r="S89"/>
  <c r="AD267"/>
  <c r="AE267" s="1"/>
  <c r="AE268"/>
  <c r="AB328"/>
  <c r="AD459"/>
  <c r="AE459" s="1"/>
  <c r="AE466"/>
  <c r="AJ459"/>
  <c r="AM459" s="1"/>
  <c r="AM466"/>
  <c r="AG467"/>
  <c r="AI467" s="1"/>
  <c r="AI469"/>
  <c r="AL467"/>
  <c r="AM467" s="1"/>
  <c r="AM469"/>
  <c r="AL489"/>
  <c r="AM489" s="1"/>
  <c r="AM498"/>
  <c r="AJ398"/>
  <c r="AJ397" s="1"/>
  <c r="AM501"/>
  <c r="AL500"/>
  <c r="AL499" s="1"/>
  <c r="AM499" s="1"/>
  <c r="AQ268"/>
  <c r="AH328"/>
  <c r="AN489"/>
  <c r="AQ489" s="1"/>
  <c r="AQ498"/>
  <c r="AK398"/>
  <c r="AK397" s="1"/>
  <c r="AP398"/>
  <c r="AP397" s="1"/>
  <c r="AN500"/>
  <c r="AN499" s="1"/>
  <c r="AQ501"/>
  <c r="U13"/>
  <c r="R83"/>
  <c r="V149"/>
  <c r="K83"/>
  <c r="K149"/>
  <c r="L199"/>
  <c r="K164"/>
  <c r="AA133"/>
  <c r="N149"/>
  <c r="AN13"/>
  <c r="AR263"/>
  <c r="AE383"/>
  <c r="AR462"/>
  <c r="AR553"/>
  <c r="AR544"/>
  <c r="N47"/>
  <c r="V345"/>
  <c r="N345"/>
  <c r="K328"/>
  <c r="R107"/>
  <c r="M328"/>
  <c r="M389"/>
  <c r="S133"/>
  <c r="S243"/>
  <c r="X214"/>
  <c r="S267"/>
  <c r="M118"/>
  <c r="U199"/>
  <c r="AA164"/>
  <c r="X83"/>
  <c r="U83"/>
  <c r="AL526"/>
  <c r="AQ466"/>
  <c r="AE498"/>
  <c r="AN389"/>
  <c r="AN526"/>
  <c r="AR193"/>
  <c r="AR208"/>
  <c r="AM235"/>
  <c r="AR249"/>
  <c r="AR233"/>
  <c r="AI260"/>
  <c r="AR310"/>
  <c r="AR288"/>
  <c r="AH526"/>
  <c r="AI234"/>
  <c r="AM390"/>
  <c r="AE395"/>
  <c r="AI330"/>
  <c r="AM399"/>
  <c r="AI489"/>
  <c r="AQ403"/>
  <c r="AM509"/>
  <c r="AC526"/>
  <c r="AQ528"/>
  <c r="AR232"/>
  <c r="AR289"/>
  <c r="AR361"/>
  <c r="AR481"/>
  <c r="AR521"/>
  <c r="AR287"/>
  <c r="AR296"/>
  <c r="AR303"/>
  <c r="AR290"/>
  <c r="AR295"/>
  <c r="AR286"/>
  <c r="AR279"/>
  <c r="AR298"/>
  <c r="AR278"/>
  <c r="AR283"/>
  <c r="AR318"/>
  <c r="AR319"/>
  <c r="AR316"/>
  <c r="AR332"/>
  <c r="AR336"/>
  <c r="AR377"/>
  <c r="AR373"/>
  <c r="AR358"/>
  <c r="AR353"/>
  <c r="AR374"/>
  <c r="AR368"/>
  <c r="AR356"/>
  <c r="AR367"/>
  <c r="AR388"/>
  <c r="AR394"/>
  <c r="AR447"/>
  <c r="AR451"/>
  <c r="AR441"/>
  <c r="AR436"/>
  <c r="AR443"/>
  <c r="AR437"/>
  <c r="AR425"/>
  <c r="AR426"/>
  <c r="AR438"/>
  <c r="AR427"/>
  <c r="AR402"/>
  <c r="AR432"/>
  <c r="AR456"/>
  <c r="AR463"/>
  <c r="AR479"/>
  <c r="AR471"/>
  <c r="AR475"/>
  <c r="AR470"/>
  <c r="AR497"/>
  <c r="AR494"/>
  <c r="AR508"/>
  <c r="AR504"/>
  <c r="AR520"/>
  <c r="AR533"/>
  <c r="AR538"/>
  <c r="AR536"/>
  <c r="AR554"/>
  <c r="AR546"/>
  <c r="AR552"/>
  <c r="AR547"/>
  <c r="AR555"/>
  <c r="AE35"/>
  <c r="AQ50"/>
  <c r="AQ58"/>
  <c r="AQ70"/>
  <c r="AM67"/>
  <c r="AQ63"/>
  <c r="AE72"/>
  <c r="AQ82"/>
  <c r="AI79"/>
  <c r="AM79"/>
  <c r="AM74"/>
  <c r="AI75"/>
  <c r="AM75"/>
  <c r="AM76"/>
  <c r="AM77"/>
  <c r="AE84"/>
  <c r="AE87"/>
  <c r="AQ87"/>
  <c r="AQ86"/>
  <c r="AI59"/>
  <c r="AI87"/>
  <c r="AQ102"/>
  <c r="AI112"/>
  <c r="AI127"/>
  <c r="AI128"/>
  <c r="AI122"/>
  <c r="AI91"/>
  <c r="AI92"/>
  <c r="AI94"/>
  <c r="AI93"/>
  <c r="AI101"/>
  <c r="AM101"/>
  <c r="AI100"/>
  <c r="AI105"/>
  <c r="AI104"/>
  <c r="AI99"/>
  <c r="AM99"/>
  <c r="AE97"/>
  <c r="AQ97"/>
  <c r="AE116"/>
  <c r="AQ116"/>
  <c r="AI108"/>
  <c r="AM108"/>
  <c r="AI115"/>
  <c r="AE113"/>
  <c r="AQ113"/>
  <c r="AE114"/>
  <c r="AQ114"/>
  <c r="AE109"/>
  <c r="AE110"/>
  <c r="AE111"/>
  <c r="AE112"/>
  <c r="AQ112"/>
  <c r="AQ129"/>
  <c r="AE130"/>
  <c r="AQ130"/>
  <c r="AE126"/>
  <c r="AQ126"/>
  <c r="AE127"/>
  <c r="AQ127"/>
  <c r="AE128"/>
  <c r="AQ128"/>
  <c r="AE120"/>
  <c r="AQ120"/>
  <c r="AE121"/>
  <c r="AQ121"/>
  <c r="AE123"/>
  <c r="AQ123"/>
  <c r="AQ124"/>
  <c r="AE147"/>
  <c r="AQ147"/>
  <c r="AE135"/>
  <c r="AQ135"/>
  <c r="AE136"/>
  <c r="AE146"/>
  <c r="AE144"/>
  <c r="AQ144"/>
  <c r="AE145"/>
  <c r="AQ145"/>
  <c r="AQ143"/>
  <c r="AQ142"/>
  <c r="AQ141"/>
  <c r="AE141"/>
  <c r="AE140"/>
  <c r="AQ140"/>
  <c r="AE159"/>
  <c r="AE161"/>
  <c r="AQ161"/>
  <c r="AE151"/>
  <c r="AQ151"/>
  <c r="AQ152"/>
  <c r="AQ153"/>
  <c r="AQ154"/>
  <c r="AE155"/>
  <c r="AQ155"/>
  <c r="AQ156"/>
  <c r="AE157"/>
  <c r="AQ157"/>
  <c r="AI169"/>
  <c r="AM167"/>
  <c r="AM166"/>
  <c r="AM186"/>
  <c r="AI187"/>
  <c r="AI188"/>
  <c r="AM170"/>
  <c r="AE173"/>
  <c r="AQ173"/>
  <c r="AE177"/>
  <c r="AE179"/>
  <c r="AQ180"/>
  <c r="O345"/>
  <c r="D5" i="10"/>
  <c r="C7" i="27" s="1"/>
  <c r="AI165" i="38"/>
  <c r="AQ119"/>
  <c r="AI148"/>
  <c r="AC223"/>
  <c r="AP389"/>
  <c r="AQ335"/>
  <c r="AI338"/>
  <c r="AR309"/>
  <c r="AR355"/>
  <c r="AR563"/>
  <c r="M149"/>
  <c r="AI329"/>
  <c r="AP267"/>
  <c r="AQ267" s="1"/>
  <c r="AR333"/>
  <c r="AR465"/>
  <c r="AR482"/>
  <c r="S499"/>
  <c r="U118"/>
  <c r="X149"/>
  <c r="M96"/>
  <c r="AF459"/>
  <c r="AI459" s="1"/>
  <c r="AI466"/>
  <c r="AR227"/>
  <c r="AR262"/>
  <c r="AR363"/>
  <c r="AR371"/>
  <c r="AR392"/>
  <c r="AR446"/>
  <c r="AR514"/>
  <c r="T345"/>
  <c r="O199"/>
  <c r="M13"/>
  <c r="AA107"/>
  <c r="N164"/>
  <c r="N526"/>
  <c r="U485"/>
  <c r="N96"/>
  <c r="P164"/>
  <c r="U345"/>
  <c r="M191"/>
  <c r="S560"/>
  <c r="R223"/>
  <c r="L107"/>
  <c r="K526"/>
  <c r="U89"/>
  <c r="U526"/>
  <c r="X207"/>
  <c r="R243"/>
  <c r="U164"/>
  <c r="N243"/>
  <c r="R389"/>
  <c r="AE350"/>
  <c r="AC345"/>
  <c r="AM248"/>
  <c r="AR248" s="1"/>
  <c r="AN312"/>
  <c r="AQ312" s="1"/>
  <c r="AE32"/>
  <c r="AR409"/>
  <c r="AR413"/>
  <c r="AE528"/>
  <c r="AQ469"/>
  <c r="AM403"/>
  <c r="AE469"/>
  <c r="AI116"/>
  <c r="AI110"/>
  <c r="AD83"/>
  <c r="AJ83"/>
  <c r="AB89"/>
  <c r="AG89"/>
  <c r="AL89"/>
  <c r="AG96"/>
  <c r="AL96"/>
  <c r="AB107"/>
  <c r="AG107"/>
  <c r="AL107"/>
  <c r="AD118"/>
  <c r="AD190"/>
  <c r="AO223"/>
  <c r="AE329"/>
  <c r="AM339"/>
  <c r="AM338"/>
  <c r="AO398"/>
  <c r="AO397" s="1"/>
  <c r="AQ509"/>
  <c r="AR228"/>
  <c r="AR259"/>
  <c r="AR490"/>
  <c r="AR530"/>
  <c r="AR550"/>
  <c r="AI61"/>
  <c r="R149"/>
  <c r="AR415"/>
  <c r="AR419"/>
  <c r="AR423"/>
  <c r="AP118"/>
  <c r="AE198"/>
  <c r="AL13"/>
  <c r="AO47"/>
  <c r="AQ85"/>
  <c r="AI346"/>
  <c r="AI395"/>
  <c r="AM485"/>
  <c r="M89"/>
  <c r="R164"/>
  <c r="AA89"/>
  <c r="M107"/>
  <c r="O133"/>
  <c r="AA118"/>
  <c r="L118"/>
  <c r="AE21"/>
  <c r="AR405"/>
  <c r="AR410"/>
  <c r="AR414"/>
  <c r="AR418"/>
  <c r="AR422"/>
  <c r="AI64"/>
  <c r="AM92"/>
  <c r="AQ109"/>
  <c r="X118"/>
  <c r="L214"/>
  <c r="AR218"/>
  <c r="AR347"/>
  <c r="AR429"/>
  <c r="AR523"/>
  <c r="AM350"/>
  <c r="AR408"/>
  <c r="AR412"/>
  <c r="AR416"/>
  <c r="AR242"/>
  <c r="AR237"/>
  <c r="AR253"/>
  <c r="AR264"/>
  <c r="AR261"/>
  <c r="AR305"/>
  <c r="AR300"/>
  <c r="AR284"/>
  <c r="AR308"/>
  <c r="AR380"/>
  <c r="AR354"/>
  <c r="AR362"/>
  <c r="AR359"/>
  <c r="AR360"/>
  <c r="AR387"/>
  <c r="AR396"/>
  <c r="AR445"/>
  <c r="AR444"/>
  <c r="AR428"/>
  <c r="AR431"/>
  <c r="AR430"/>
  <c r="AR433"/>
  <c r="AR453"/>
  <c r="AR468"/>
  <c r="AR484"/>
  <c r="AR525"/>
  <c r="AR510"/>
  <c r="AR522"/>
  <c r="AR518"/>
  <c r="AR516"/>
  <c r="AR532"/>
  <c r="AQ27"/>
  <c r="AI30"/>
  <c r="AE42"/>
  <c r="AE40"/>
  <c r="AE45"/>
  <c r="AI50"/>
  <c r="AI53"/>
  <c r="AI71"/>
  <c r="AE67"/>
  <c r="AE66"/>
  <c r="AE65"/>
  <c r="AI63"/>
  <c r="AI72"/>
  <c r="AQ79"/>
  <c r="AQ78"/>
  <c r="AQ73"/>
  <c r="AQ75"/>
  <c r="AQ76"/>
  <c r="AE95"/>
  <c r="AQ91"/>
  <c r="AQ92"/>
  <c r="AQ93"/>
  <c r="AQ101"/>
  <c r="AQ100"/>
  <c r="AE105"/>
  <c r="AQ104"/>
  <c r="AQ99"/>
  <c r="AI98"/>
  <c r="AQ108"/>
  <c r="AQ115"/>
  <c r="AI114"/>
  <c r="AI109"/>
  <c r="AI129"/>
  <c r="AI130"/>
  <c r="AI126"/>
  <c r="AI121"/>
  <c r="AI123"/>
  <c r="AI136"/>
  <c r="AI140"/>
  <c r="AI159"/>
  <c r="AI161"/>
  <c r="AI154"/>
  <c r="AQ167"/>
  <c r="AD96"/>
  <c r="AJ96"/>
  <c r="AO96"/>
  <c r="AD107"/>
  <c r="AJ107"/>
  <c r="AE132"/>
  <c r="AD133"/>
  <c r="AO133"/>
  <c r="AH398"/>
  <c r="AH397" s="1"/>
  <c r="AR548"/>
  <c r="AC328"/>
  <c r="AN328"/>
  <c r="AE467"/>
  <c r="AQ485"/>
  <c r="AQ94"/>
  <c r="AM105"/>
  <c r="AF89"/>
  <c r="AK89"/>
  <c r="AK96"/>
  <c r="AQ40"/>
  <c r="AQ68"/>
  <c r="AQ66"/>
  <c r="AF107"/>
  <c r="AK107"/>
  <c r="AP107"/>
  <c r="AI221"/>
  <c r="AI244"/>
  <c r="AE390"/>
  <c r="AJ389"/>
  <c r="AQ395"/>
  <c r="AE399"/>
  <c r="AI399"/>
  <c r="AM457"/>
  <c r="AQ457"/>
  <c r="AE458"/>
  <c r="AE485"/>
  <c r="AE501"/>
  <c r="AB499"/>
  <c r="AE499" s="1"/>
  <c r="AO526"/>
  <c r="AM127"/>
  <c r="AQ65"/>
  <c r="AE94"/>
  <c r="AM93"/>
  <c r="AE98"/>
  <c r="V207"/>
  <c r="U149"/>
  <c r="X164"/>
  <c r="U133"/>
  <c r="L47"/>
  <c r="AA526"/>
  <c r="O328"/>
  <c r="N133"/>
  <c r="AA96"/>
  <c r="AF526"/>
  <c r="AI541"/>
  <c r="M526"/>
  <c r="R13"/>
  <c r="X526"/>
  <c r="AA149"/>
  <c r="M467"/>
  <c r="X47"/>
  <c r="W164"/>
  <c r="V118"/>
  <c r="L149"/>
  <c r="S164"/>
  <c r="O223"/>
  <c r="X459"/>
  <c r="AO345"/>
  <c r="AB345"/>
  <c r="AE561"/>
  <c r="AR561" s="1"/>
  <c r="AF560"/>
  <c r="AI560" s="1"/>
  <c r="AL398"/>
  <c r="AR417"/>
  <c r="AR421"/>
  <c r="AI134"/>
  <c r="AM200"/>
  <c r="AE542"/>
  <c r="AI501"/>
  <c r="AM395"/>
  <c r="AI542"/>
  <c r="AI488"/>
  <c r="AQ330"/>
  <c r="AQ542"/>
  <c r="AQ488"/>
  <c r="AM198"/>
  <c r="AI313"/>
  <c r="AM542"/>
  <c r="AG398"/>
  <c r="AM488"/>
  <c r="AO83"/>
  <c r="AM131"/>
  <c r="AM132"/>
  <c r="AE148"/>
  <c r="AQ148"/>
  <c r="AE150"/>
  <c r="AG149"/>
  <c r="AL149"/>
  <c r="AI163"/>
  <c r="AQ165"/>
  <c r="AR393"/>
  <c r="AR460"/>
  <c r="L267"/>
  <c r="S149"/>
  <c r="O47"/>
  <c r="V133"/>
  <c r="L133"/>
  <c r="U243"/>
  <c r="V328"/>
  <c r="L164"/>
  <c r="O118"/>
  <c r="R398"/>
  <c r="O398"/>
  <c r="V96"/>
  <c r="V47"/>
  <c r="V164"/>
  <c r="O243"/>
  <c r="X191"/>
  <c r="AR351"/>
  <c r="AR364"/>
  <c r="AR378"/>
  <c r="AR401"/>
  <c r="AR483"/>
  <c r="AR506"/>
  <c r="AR531"/>
  <c r="AR556"/>
  <c r="AM30"/>
  <c r="AI34"/>
  <c r="AI38"/>
  <c r="AI41"/>
  <c r="AE49"/>
  <c r="AQ53"/>
  <c r="AQ52"/>
  <c r="S118"/>
  <c r="N267"/>
  <c r="AR306"/>
  <c r="AR343"/>
  <c r="AR382"/>
  <c r="AR369"/>
  <c r="AR391"/>
  <c r="AR384"/>
  <c r="AR439"/>
  <c r="AR442"/>
  <c r="AR450"/>
  <c r="AR478"/>
  <c r="AR476"/>
  <c r="AR503"/>
  <c r="AR517"/>
  <c r="AR537"/>
  <c r="AQ43"/>
  <c r="AE527"/>
  <c r="AH13"/>
  <c r="AE46"/>
  <c r="AH47"/>
  <c r="AD149"/>
  <c r="AO149"/>
  <c r="AD398"/>
  <c r="AQ59"/>
  <c r="AM55"/>
  <c r="AM70"/>
  <c r="AI80"/>
  <c r="AI74"/>
  <c r="AM49"/>
  <c r="AE61"/>
  <c r="AQ67"/>
  <c r="AE63"/>
  <c r="AA191"/>
  <c r="S207"/>
  <c r="S47"/>
  <c r="R96"/>
  <c r="K47"/>
  <c r="L96"/>
  <c r="U560"/>
  <c r="M207"/>
  <c r="R47"/>
  <c r="M133"/>
  <c r="N118"/>
  <c r="R133"/>
  <c r="S13"/>
  <c r="X328"/>
  <c r="O107"/>
  <c r="N459"/>
  <c r="O96"/>
  <c r="S107"/>
  <c r="U47"/>
  <c r="N485"/>
  <c r="O214"/>
  <c r="AA398"/>
  <c r="L13"/>
  <c r="U223"/>
  <c r="L398"/>
  <c r="O13"/>
  <c r="AA83"/>
  <c r="AA328"/>
  <c r="R118"/>
  <c r="V489"/>
  <c r="S223"/>
  <c r="V89"/>
  <c r="N214"/>
  <c r="K133"/>
  <c r="X89"/>
  <c r="K467"/>
  <c r="X13"/>
  <c r="M47"/>
  <c r="O526"/>
  <c r="L191"/>
  <c r="N13"/>
  <c r="K13"/>
  <c r="V223"/>
  <c r="S398"/>
  <c r="AA235"/>
  <c r="U398"/>
  <c r="U107"/>
  <c r="AJ190"/>
  <c r="AK190"/>
  <c r="AI485"/>
  <c r="AR477"/>
  <c r="AR496"/>
  <c r="AR557"/>
  <c r="AE23"/>
  <c r="AI16"/>
  <c r="AI17"/>
  <c r="AM17"/>
  <c r="AI18"/>
  <c r="AM19"/>
  <c r="AI20"/>
  <c r="AM22"/>
  <c r="AI24"/>
  <c r="AI25"/>
  <c r="AM29"/>
  <c r="AQ29"/>
  <c r="AE31"/>
  <c r="AM33"/>
  <c r="AM35"/>
  <c r="AE39"/>
  <c r="AI37"/>
  <c r="AI43"/>
  <c r="AI42"/>
  <c r="AI40"/>
  <c r="AM40"/>
  <c r="AI45"/>
  <c r="AM48"/>
  <c r="AM50"/>
  <c r="AM53"/>
  <c r="AM52"/>
  <c r="AM61"/>
  <c r="AM60"/>
  <c r="AE58"/>
  <c r="AM58"/>
  <c r="AM57"/>
  <c r="AQ57"/>
  <c r="AQ71"/>
  <c r="AE71"/>
  <c r="AI69"/>
  <c r="AI68"/>
  <c r="AI67"/>
  <c r="AI66"/>
  <c r="AI65"/>
  <c r="AM63"/>
  <c r="AM72"/>
  <c r="AM82"/>
  <c r="AE74"/>
  <c r="AE77"/>
  <c r="AM84"/>
  <c r="AQ95"/>
  <c r="AE91"/>
  <c r="AM98"/>
  <c r="AE20"/>
  <c r="AE24"/>
  <c r="AE25"/>
  <c r="AE26"/>
  <c r="AI33"/>
  <c r="AE34"/>
  <c r="AE41"/>
  <c r="AR448"/>
  <c r="AR472"/>
  <c r="AM37"/>
  <c r="F100"/>
  <c r="J100" s="1"/>
  <c r="F110"/>
  <c r="J110" s="1"/>
  <c r="F147"/>
  <c r="J147" s="1"/>
  <c r="F168"/>
  <c r="J168" s="1"/>
  <c r="F166"/>
  <c r="J166" s="1"/>
  <c r="F193"/>
  <c r="J193" s="1"/>
  <c r="F205"/>
  <c r="J205" s="1"/>
  <c r="F203"/>
  <c r="J203" s="1"/>
  <c r="F210"/>
  <c r="H210" s="1"/>
  <c r="F221"/>
  <c r="H221" s="1"/>
  <c r="F219"/>
  <c r="H219" s="1"/>
  <c r="F217"/>
  <c r="H217" s="1"/>
  <c r="F234"/>
  <c r="H234" s="1"/>
  <c r="F226"/>
  <c r="J226" s="1"/>
  <c r="AA499"/>
  <c r="U499"/>
  <c r="N499"/>
  <c r="R499"/>
  <c r="L499"/>
  <c r="V526"/>
  <c r="W345"/>
  <c r="M499"/>
  <c r="O499"/>
  <c r="AA345"/>
  <c r="L526"/>
  <c r="AP345"/>
  <c r="AE158"/>
  <c r="Y560"/>
  <c r="AQ527"/>
  <c r="AM150"/>
  <c r="AQ131"/>
  <c r="AQ132"/>
  <c r="AH149"/>
  <c r="AM162"/>
  <c r="AE165"/>
  <c r="AQ206"/>
  <c r="AN223"/>
  <c r="AQ244"/>
  <c r="AI268"/>
  <c r="AQ313"/>
  <c r="AK223"/>
  <c r="AP526"/>
  <c r="R526"/>
  <c r="Y485"/>
  <c r="AM267"/>
  <c r="AI527"/>
  <c r="AM213"/>
  <c r="AB526"/>
  <c r="AM54"/>
  <c r="AM62"/>
  <c r="AE36"/>
  <c r="AE200"/>
  <c r="AE206"/>
  <c r="AM206"/>
  <c r="AE244"/>
  <c r="AM244"/>
  <c r="AM268"/>
  <c r="AE313"/>
  <c r="AM313"/>
  <c r="AI31"/>
  <c r="S526"/>
  <c r="AJ383"/>
  <c r="AM383" s="1"/>
  <c r="AL190"/>
  <c r="AI117"/>
  <c r="AQ28"/>
  <c r="AQ46"/>
  <c r="AQ54"/>
  <c r="AQ62"/>
  <c r="AQ88"/>
  <c r="AI103"/>
  <c r="AI36"/>
  <c r="AM36"/>
  <c r="AI44"/>
  <c r="AM44"/>
  <c r="AQ214"/>
  <c r="AR491"/>
  <c r="AR495"/>
  <c r="AR505"/>
  <c r="AR559"/>
  <c r="AB223"/>
  <c r="AG223"/>
  <c r="AM234"/>
  <c r="AD328"/>
  <c r="AJ328"/>
  <c r="AM346"/>
  <c r="AG389"/>
  <c r="AO389"/>
  <c r="AE330"/>
  <c r="AL328"/>
  <c r="AM335"/>
  <c r="AE344"/>
  <c r="AM344"/>
  <c r="AQ344"/>
  <c r="AN398"/>
  <c r="AM39"/>
  <c r="AQ38"/>
  <c r="AR549"/>
  <c r="AR551"/>
  <c r="AI23"/>
  <c r="AE16"/>
  <c r="AE17"/>
  <c r="AQ19"/>
  <c r="AQ22"/>
  <c r="AM31"/>
  <c r="AQ33"/>
  <c r="AM32"/>
  <c r="AQ35"/>
  <c r="AM34"/>
  <c r="AQ34"/>
  <c r="AQ39"/>
  <c r="AM38"/>
  <c r="AQ37"/>
  <c r="AE43"/>
  <c r="AM43"/>
  <c r="AM42"/>
  <c r="AQ41"/>
  <c r="AI49"/>
  <c r="AQ49"/>
  <c r="AI48"/>
  <c r="AQ48"/>
  <c r="AE50"/>
  <c r="AE52"/>
  <c r="AQ61"/>
  <c r="AE60"/>
  <c r="AI60"/>
  <c r="AE59"/>
  <c r="AE57"/>
  <c r="AE56"/>
  <c r="AI56"/>
  <c r="AQ56"/>
  <c r="AE55"/>
  <c r="AQ55"/>
  <c r="AM71"/>
  <c r="AE70"/>
  <c r="AM69"/>
  <c r="AM68"/>
  <c r="AM65"/>
  <c r="AQ72"/>
  <c r="AI81"/>
  <c r="AQ80"/>
  <c r="AI78"/>
  <c r="AI73"/>
  <c r="AQ74"/>
  <c r="AI76"/>
  <c r="AI77"/>
  <c r="AQ77"/>
  <c r="AI84"/>
  <c r="AQ84"/>
  <c r="AE86"/>
  <c r="AI86"/>
  <c r="AI95"/>
  <c r="F45"/>
  <c r="J45" s="1"/>
  <c r="F43"/>
  <c r="H43" s="1"/>
  <c r="F41"/>
  <c r="H41" s="1"/>
  <c r="F39"/>
  <c r="H39" s="1"/>
  <c r="F37"/>
  <c r="H37" s="1"/>
  <c r="F35"/>
  <c r="J35" s="1"/>
  <c r="F33"/>
  <c r="H33" s="1"/>
  <c r="F31"/>
  <c r="H31" s="1"/>
  <c r="F82"/>
  <c r="H82" s="1"/>
  <c r="F80"/>
  <c r="H80" s="1"/>
  <c r="F78"/>
  <c r="J78" s="1"/>
  <c r="F76"/>
  <c r="J76" s="1"/>
  <c r="F74"/>
  <c r="J74" s="1"/>
  <c r="F72"/>
  <c r="H72" s="1"/>
  <c r="F70"/>
  <c r="J70" s="1"/>
  <c r="F68"/>
  <c r="H68" s="1"/>
  <c r="F66"/>
  <c r="J66" s="1"/>
  <c r="F64"/>
  <c r="H64" s="1"/>
  <c r="F62"/>
  <c r="H62" s="1"/>
  <c r="F60"/>
  <c r="H60" s="1"/>
  <c r="F58"/>
  <c r="J58" s="1"/>
  <c r="F56"/>
  <c r="J56" s="1"/>
  <c r="F54"/>
  <c r="H54" s="1"/>
  <c r="F52"/>
  <c r="J52" s="1"/>
  <c r="F50"/>
  <c r="J50" s="1"/>
  <c r="F88"/>
  <c r="H88" s="1"/>
  <c r="F86"/>
  <c r="H86" s="1"/>
  <c r="F93"/>
  <c r="H93" s="1"/>
  <c r="D72" i="27"/>
  <c r="D5" i="43"/>
  <c r="C11" i="27" s="1"/>
  <c r="P11" i="44"/>
  <c r="C41" i="27"/>
  <c r="C71"/>
  <c r="C87"/>
  <c r="D56"/>
  <c r="C40"/>
  <c r="C79"/>
  <c r="C89"/>
  <c r="D5" i="40"/>
  <c r="C9" i="27" s="1"/>
  <c r="Q11" i="44"/>
  <c r="I19" i="27" s="1"/>
  <c r="C75"/>
  <c r="D43"/>
  <c r="D87"/>
  <c r="D5" i="9"/>
  <c r="C6" i="27" s="1"/>
  <c r="D97"/>
  <c r="D74"/>
  <c r="D50"/>
  <c r="C96"/>
  <c r="C98"/>
  <c r="D102"/>
  <c r="D54"/>
  <c r="C42"/>
  <c r="C52"/>
  <c r="C78"/>
  <c r="C94"/>
  <c r="D92"/>
  <c r="C56"/>
  <c r="D49"/>
  <c r="D40"/>
  <c r="D89"/>
  <c r="D75"/>
  <c r="D70"/>
  <c r="C72"/>
  <c r="C86"/>
  <c r="D46"/>
  <c r="D52"/>
  <c r="C50"/>
  <c r="D88"/>
  <c r="C91"/>
  <c r="C97"/>
  <c r="D69"/>
  <c r="D101"/>
  <c r="D96"/>
  <c r="D91"/>
  <c r="D73"/>
  <c r="D100"/>
  <c r="C54"/>
  <c r="C69"/>
  <c r="C73"/>
  <c r="C77"/>
  <c r="D53"/>
  <c r="D79"/>
  <c r="D41"/>
  <c r="D44"/>
  <c r="D45"/>
  <c r="C46"/>
  <c r="C49"/>
  <c r="C47"/>
  <c r="C48"/>
  <c r="C93"/>
  <c r="C95"/>
  <c r="C92"/>
  <c r="C90"/>
  <c r="D90"/>
  <c r="D76"/>
  <c r="D94"/>
  <c r="C76"/>
  <c r="D55"/>
  <c r="D48"/>
  <c r="C45"/>
  <c r="C44"/>
  <c r="C88"/>
  <c r="C102"/>
  <c r="D86"/>
  <c r="D71"/>
  <c r="D78"/>
  <c r="D77"/>
  <c r="D99"/>
  <c r="D93"/>
  <c r="D95"/>
  <c r="D98"/>
  <c r="C55"/>
  <c r="C70"/>
  <c r="C74"/>
  <c r="D42"/>
  <c r="D51"/>
  <c r="D47"/>
  <c r="C43"/>
  <c r="C53"/>
  <c r="C51"/>
  <c r="C101"/>
  <c r="C99"/>
  <c r="C100"/>
  <c r="V499" i="38"/>
  <c r="K499"/>
  <c r="X499"/>
  <c r="P345"/>
  <c r="AQ45"/>
  <c r="AE348"/>
  <c r="AR348" s="1"/>
  <c r="AM199"/>
  <c r="AE103"/>
  <c r="AG13"/>
  <c r="AQ198"/>
  <c r="AO191"/>
  <c r="AD223"/>
  <c r="AE224"/>
  <c r="AM224"/>
  <c r="AJ223"/>
  <c r="AQ350"/>
  <c r="AC243"/>
  <c r="AM90"/>
  <c r="AI200"/>
  <c r="AQ134"/>
  <c r="AO499"/>
  <c r="AJ214"/>
  <c r="AM214" s="1"/>
  <c r="AM221"/>
  <c r="AG191"/>
  <c r="AG190" s="1"/>
  <c r="AI198"/>
  <c r="R345"/>
  <c r="AE565"/>
  <c r="AR565" s="1"/>
  <c r="AE119"/>
  <c r="AI119"/>
  <c r="AL118"/>
  <c r="AM119"/>
  <c r="AE131"/>
  <c r="AI131"/>
  <c r="AI132"/>
  <c r="AM134"/>
  <c r="AJ133"/>
  <c r="AM148"/>
  <c r="AI150"/>
  <c r="AQ162"/>
  <c r="AE163"/>
  <c r="AQ163"/>
  <c r="AD207"/>
  <c r="AE213"/>
  <c r="AB214"/>
  <c r="AE214" s="1"/>
  <c r="AE221"/>
  <c r="AE560"/>
  <c r="AQ14"/>
  <c r="AJ13"/>
  <c r="AQ21"/>
  <c r="AI46"/>
  <c r="AE51"/>
  <c r="AN47"/>
  <c r="AQ51"/>
  <c r="AE54"/>
  <c r="AE62"/>
  <c r="AI85"/>
  <c r="AE88"/>
  <c r="AI88"/>
  <c r="AQ90"/>
  <c r="AQ103"/>
  <c r="AP96"/>
  <c r="AI206"/>
  <c r="AD47"/>
  <c r="AQ200"/>
  <c r="AQ224"/>
  <c r="AM330"/>
  <c r="AQ221"/>
  <c r="AI267"/>
  <c r="AM165"/>
  <c r="AR515"/>
  <c r="AR534"/>
  <c r="AM329"/>
  <c r="AI499"/>
  <c r="AM207"/>
  <c r="AR487"/>
  <c r="AR486"/>
  <c r="AR519"/>
  <c r="AR511"/>
  <c r="AR513"/>
  <c r="AR539"/>
  <c r="AR540"/>
  <c r="AR562"/>
  <c r="AR545"/>
  <c r="AR564"/>
  <c r="AQ23"/>
  <c r="AM23"/>
  <c r="AM15"/>
  <c r="AQ15"/>
  <c r="AM16"/>
  <c r="AQ16"/>
  <c r="AQ18"/>
  <c r="AI19"/>
  <c r="AE19"/>
  <c r="AM14"/>
  <c r="AI21"/>
  <c r="AM28"/>
  <c r="AM46"/>
  <c r="AI51"/>
  <c r="AI54"/>
  <c r="AM85"/>
  <c r="AM88"/>
  <c r="AE90"/>
  <c r="F492"/>
  <c r="J492" s="1"/>
  <c r="F539"/>
  <c r="H539" s="1"/>
  <c r="AE18"/>
  <c r="AE33"/>
  <c r="AQ32"/>
  <c r="AE38"/>
  <c r="AQ42"/>
  <c r="AE48"/>
  <c r="AE53"/>
  <c r="AI52"/>
  <c r="AI58"/>
  <c r="AI57"/>
  <c r="AI55"/>
  <c r="AQ69"/>
  <c r="AI82"/>
  <c r="AM81"/>
  <c r="AQ81"/>
  <c r="AM80"/>
  <c r="AM78"/>
  <c r="AM73"/>
  <c r="AM41"/>
  <c r="AM45"/>
  <c r="AQ60"/>
  <c r="AM66"/>
  <c r="AQ64"/>
  <c r="AQ20"/>
  <c r="AI22"/>
  <c r="AE22"/>
  <c r="AM24"/>
  <c r="AQ24"/>
  <c r="AQ26"/>
  <c r="AI27"/>
  <c r="AQ31"/>
  <c r="AE30"/>
  <c r="AQ30"/>
  <c r="AI35"/>
  <c r="AI39"/>
  <c r="AM95"/>
  <c r="AM91"/>
  <c r="AM94"/>
  <c r="AM100"/>
  <c r="AI102"/>
  <c r="AM102"/>
  <c r="AQ98"/>
  <c r="F105"/>
  <c r="H105" s="1"/>
  <c r="AI341"/>
  <c r="AE341"/>
  <c r="AM243"/>
  <c r="AC164"/>
  <c r="AC199"/>
  <c r="AC398"/>
  <c r="AO13"/>
  <c r="AM21"/>
  <c r="AP89"/>
  <c r="AI312"/>
  <c r="AE85"/>
  <c r="AC47"/>
  <c r="AI14"/>
  <c r="AI62"/>
  <c r="AQ36"/>
  <c r="AQ44"/>
  <c r="AI213"/>
  <c r="AF207"/>
  <c r="AI207" s="1"/>
  <c r="AE500"/>
  <c r="AM103"/>
  <c r="AI500"/>
  <c r="AG526"/>
  <c r="AB118"/>
  <c r="AF96"/>
  <c r="AG118"/>
  <c r="AH83"/>
  <c r="AO107"/>
  <c r="AQ117"/>
  <c r="AE134"/>
  <c r="AQ213"/>
  <c r="AN207"/>
  <c r="AQ207" s="1"/>
  <c r="AI90"/>
  <c r="AM117"/>
  <c r="AK13"/>
  <c r="AE117"/>
  <c r="AM51"/>
  <c r="AQ150"/>
  <c r="AN149"/>
  <c r="AF214"/>
  <c r="AI214" s="1"/>
  <c r="AQ25"/>
  <c r="AM27"/>
  <c r="AQ17"/>
  <c r="AM18"/>
  <c r="AM20"/>
  <c r="AM25"/>
  <c r="AM26"/>
  <c r="AR558"/>
  <c r="AR543"/>
  <c r="F108"/>
  <c r="H108" s="1"/>
  <c r="F208"/>
  <c r="J208" s="1"/>
  <c r="F157"/>
  <c r="J157" s="1"/>
  <c r="F155"/>
  <c r="J155" s="1"/>
  <c r="F153"/>
  <c r="H153" s="1"/>
  <c r="F151"/>
  <c r="H151" s="1"/>
  <c r="F188"/>
  <c r="J188" s="1"/>
  <c r="F186"/>
  <c r="J186" s="1"/>
  <c r="F184"/>
  <c r="J184" s="1"/>
  <c r="F182"/>
  <c r="H182" s="1"/>
  <c r="F180"/>
  <c r="H180" s="1"/>
  <c r="F178"/>
  <c r="J178" s="1"/>
  <c r="F176"/>
  <c r="J176" s="1"/>
  <c r="F174"/>
  <c r="J174" s="1"/>
  <c r="F172"/>
  <c r="H172" s="1"/>
  <c r="F195"/>
  <c r="J195" s="1"/>
  <c r="F316"/>
  <c r="H316" s="1"/>
  <c r="F351"/>
  <c r="H351" s="1"/>
  <c r="F353"/>
  <c r="H353" s="1"/>
  <c r="F355"/>
  <c r="H355" s="1"/>
  <c r="F357"/>
  <c r="H357" s="1"/>
  <c r="F358"/>
  <c r="H358" s="1"/>
  <c r="F360"/>
  <c r="J360" s="1"/>
  <c r="F362"/>
  <c r="J362" s="1"/>
  <c r="F406"/>
  <c r="H406" s="1"/>
  <c r="F410"/>
  <c r="J410" s="1"/>
  <c r="F414"/>
  <c r="J414" s="1"/>
  <c r="F418"/>
  <c r="J418" s="1"/>
  <c r="F422"/>
  <c r="H422" s="1"/>
  <c r="F69"/>
  <c r="H69" s="1"/>
  <c r="F49"/>
  <c r="J49" s="1"/>
  <c r="F352"/>
  <c r="H352" s="1"/>
  <c r="F354"/>
  <c r="H354" s="1"/>
  <c r="F356"/>
  <c r="J356" s="1"/>
  <c r="F359"/>
  <c r="J359" s="1"/>
  <c r="F361"/>
  <c r="H361" s="1"/>
  <c r="F384"/>
  <c r="J384" s="1"/>
  <c r="F385"/>
  <c r="J385" s="1"/>
  <c r="F408"/>
  <c r="J408" s="1"/>
  <c r="F412"/>
  <c r="H412" s="1"/>
  <c r="D459"/>
  <c r="F403"/>
  <c r="J403" s="1"/>
  <c r="F416"/>
  <c r="H416" s="1"/>
  <c r="F420"/>
  <c r="H420" s="1"/>
  <c r="F424"/>
  <c r="E96"/>
  <c r="F44"/>
  <c r="J44" s="1"/>
  <c r="F513"/>
  <c r="H513" s="1"/>
  <c r="E560"/>
  <c r="F564"/>
  <c r="J564" s="1"/>
  <c r="F15"/>
  <c r="J15" s="1"/>
  <c r="F551"/>
  <c r="J551" s="1"/>
  <c r="D207"/>
  <c r="F563"/>
  <c r="H563" s="1"/>
  <c r="F565"/>
  <c r="H565" s="1"/>
  <c r="F26"/>
  <c r="J26" s="1"/>
  <c r="F545"/>
  <c r="J545" s="1"/>
  <c r="H129"/>
  <c r="F370"/>
  <c r="H370" s="1"/>
  <c r="F95"/>
  <c r="H95" s="1"/>
  <c r="F91"/>
  <c r="J91" s="1"/>
  <c r="F104"/>
  <c r="H104" s="1"/>
  <c r="F102"/>
  <c r="H102" s="1"/>
  <c r="F98"/>
  <c r="J98" s="1"/>
  <c r="F116"/>
  <c r="J116" s="1"/>
  <c r="F114"/>
  <c r="J114" s="1"/>
  <c r="F112"/>
  <c r="J112" s="1"/>
  <c r="F132"/>
  <c r="J132" s="1"/>
  <c r="F130"/>
  <c r="H130" s="1"/>
  <c r="F128"/>
  <c r="J128" s="1"/>
  <c r="F126"/>
  <c r="H126" s="1"/>
  <c r="F124"/>
  <c r="J124" s="1"/>
  <c r="F122"/>
  <c r="J122" s="1"/>
  <c r="F120"/>
  <c r="J120" s="1"/>
  <c r="F145"/>
  <c r="J145" s="1"/>
  <c r="F143"/>
  <c r="J143" s="1"/>
  <c r="F141"/>
  <c r="J141" s="1"/>
  <c r="F139"/>
  <c r="H139" s="1"/>
  <c r="F137"/>
  <c r="J137" s="1"/>
  <c r="F135"/>
  <c r="J135" s="1"/>
  <c r="F162"/>
  <c r="H162" s="1"/>
  <c r="F160"/>
  <c r="H160" s="1"/>
  <c r="F170"/>
  <c r="J170" s="1"/>
  <c r="F197"/>
  <c r="H197" s="1"/>
  <c r="F212"/>
  <c r="J212" s="1"/>
  <c r="F341"/>
  <c r="H341" s="1"/>
  <c r="F286"/>
  <c r="J286" s="1"/>
  <c r="J230"/>
  <c r="F534"/>
  <c r="J534" s="1"/>
  <c r="F538"/>
  <c r="J538" s="1"/>
  <c r="F536"/>
  <c r="H536" s="1"/>
  <c r="F547"/>
  <c r="J547" s="1"/>
  <c r="F557"/>
  <c r="H557" s="1"/>
  <c r="F71"/>
  <c r="J71" s="1"/>
  <c r="F63"/>
  <c r="J63" s="1"/>
  <c r="F61"/>
  <c r="J61" s="1"/>
  <c r="F59"/>
  <c r="H59" s="1"/>
  <c r="F51"/>
  <c r="H51" s="1"/>
  <c r="F248"/>
  <c r="J248" s="1"/>
  <c r="E47"/>
  <c r="E83"/>
  <c r="H232"/>
  <c r="D509"/>
  <c r="F562"/>
  <c r="H562" s="1"/>
  <c r="F27"/>
  <c r="H27" s="1"/>
  <c r="F25"/>
  <c r="J25" s="1"/>
  <c r="F23"/>
  <c r="F21"/>
  <c r="H21" s="1"/>
  <c r="F19"/>
  <c r="J19" s="1"/>
  <c r="F17"/>
  <c r="H17" s="1"/>
  <c r="F561"/>
  <c r="J561" s="1"/>
  <c r="D83"/>
  <c r="F240"/>
  <c r="H240" s="1"/>
  <c r="F238"/>
  <c r="J238" s="1"/>
  <c r="F259"/>
  <c r="H259" s="1"/>
  <c r="F246"/>
  <c r="F264"/>
  <c r="H264" s="1"/>
  <c r="F262"/>
  <c r="J262" s="1"/>
  <c r="F302"/>
  <c r="H302" s="1"/>
  <c r="F308"/>
  <c r="H308" s="1"/>
  <c r="F271"/>
  <c r="H271" s="1"/>
  <c r="F277"/>
  <c r="J277" s="1"/>
  <c r="F287"/>
  <c r="H287" s="1"/>
  <c r="F289"/>
  <c r="J289" s="1"/>
  <c r="F293"/>
  <c r="J293" s="1"/>
  <c r="F295"/>
  <c r="H295" s="1"/>
  <c r="F321"/>
  <c r="J321" s="1"/>
  <c r="F314"/>
  <c r="H314" s="1"/>
  <c r="F333"/>
  <c r="J333" s="1"/>
  <c r="F375"/>
  <c r="H375" s="1"/>
  <c r="F396"/>
  <c r="H396" s="1"/>
  <c r="F434"/>
  <c r="J434" s="1"/>
  <c r="F440"/>
  <c r="J440" s="1"/>
  <c r="D541"/>
  <c r="D118"/>
  <c r="D89"/>
  <c r="D500"/>
  <c r="D96"/>
  <c r="F236"/>
  <c r="H236" s="1"/>
  <c r="F257"/>
  <c r="J257" s="1"/>
  <c r="F304"/>
  <c r="J304" s="1"/>
  <c r="F273"/>
  <c r="J273" s="1"/>
  <c r="F365"/>
  <c r="J365" s="1"/>
  <c r="F391"/>
  <c r="J391" s="1"/>
  <c r="F455"/>
  <c r="H455" s="1"/>
  <c r="F411"/>
  <c r="H411" s="1"/>
  <c r="F415"/>
  <c r="H415" s="1"/>
  <c r="F419"/>
  <c r="J419" s="1"/>
  <c r="F465"/>
  <c r="J465" s="1"/>
  <c r="F464"/>
  <c r="J464" s="1"/>
  <c r="F482"/>
  <c r="J482" s="1"/>
  <c r="F480"/>
  <c r="H480" s="1"/>
  <c r="F474"/>
  <c r="J474" s="1"/>
  <c r="E485"/>
  <c r="F495"/>
  <c r="J495" s="1"/>
  <c r="F490"/>
  <c r="H490" s="1"/>
  <c r="F523"/>
  <c r="H523" s="1"/>
  <c r="F521"/>
  <c r="J521" s="1"/>
  <c r="F511"/>
  <c r="J511" s="1"/>
  <c r="F543"/>
  <c r="H543" s="1"/>
  <c r="F75"/>
  <c r="F192"/>
  <c r="E191"/>
  <c r="E489"/>
  <c r="J233"/>
  <c r="F242"/>
  <c r="J242" s="1"/>
  <c r="F241"/>
  <c r="H241" s="1"/>
  <c r="F237"/>
  <c r="J237" s="1"/>
  <c r="F239"/>
  <c r="H239" s="1"/>
  <c r="F254"/>
  <c r="H254" s="1"/>
  <c r="F256"/>
  <c r="H256" s="1"/>
  <c r="F258"/>
  <c r="H258" s="1"/>
  <c r="F245"/>
  <c r="H245" s="1"/>
  <c r="F247"/>
  <c r="H247" s="1"/>
  <c r="F249"/>
  <c r="J249" s="1"/>
  <c r="F251"/>
  <c r="J251" s="1"/>
  <c r="F253"/>
  <c r="J253" s="1"/>
  <c r="F265"/>
  <c r="F261"/>
  <c r="H261" s="1"/>
  <c r="F263"/>
  <c r="J263" s="1"/>
  <c r="F301"/>
  <c r="H301" s="1"/>
  <c r="F303"/>
  <c r="J303" s="1"/>
  <c r="F305"/>
  <c r="H305" s="1"/>
  <c r="F307"/>
  <c r="J307" s="1"/>
  <c r="F309"/>
  <c r="H309" s="1"/>
  <c r="F311"/>
  <c r="J311" s="1"/>
  <c r="F270"/>
  <c r="J270" s="1"/>
  <c r="F272"/>
  <c r="J272" s="1"/>
  <c r="F274"/>
  <c r="H274" s="1"/>
  <c r="F276"/>
  <c r="J276" s="1"/>
  <c r="F278"/>
  <c r="H278" s="1"/>
  <c r="F280"/>
  <c r="J280" s="1"/>
  <c r="F282"/>
  <c r="J282" s="1"/>
  <c r="F284"/>
  <c r="J284" s="1"/>
  <c r="F288"/>
  <c r="J288" s="1"/>
  <c r="F290"/>
  <c r="J290" s="1"/>
  <c r="F292"/>
  <c r="J292" s="1"/>
  <c r="F294"/>
  <c r="J294" s="1"/>
  <c r="F296"/>
  <c r="J296" s="1"/>
  <c r="F298"/>
  <c r="J298" s="1"/>
  <c r="F300"/>
  <c r="H300" s="1"/>
  <c r="F324"/>
  <c r="J324" s="1"/>
  <c r="F320"/>
  <c r="H320" s="1"/>
  <c r="F323"/>
  <c r="J323" s="1"/>
  <c r="F318"/>
  <c r="F332"/>
  <c r="H332" s="1"/>
  <c r="F331"/>
  <c r="F336"/>
  <c r="H336" s="1"/>
  <c r="F340"/>
  <c r="J340" s="1"/>
  <c r="F342"/>
  <c r="H342" s="1"/>
  <c r="F380"/>
  <c r="H380" s="1"/>
  <c r="F382"/>
  <c r="J382" s="1"/>
  <c r="F364"/>
  <c r="J364" s="1"/>
  <c r="F368"/>
  <c r="F372"/>
  <c r="H372" s="1"/>
  <c r="F374"/>
  <c r="H374" s="1"/>
  <c r="F376"/>
  <c r="H376" s="1"/>
  <c r="F378"/>
  <c r="F350"/>
  <c r="J350" s="1"/>
  <c r="F388"/>
  <c r="F451"/>
  <c r="J451" s="1"/>
  <c r="F409"/>
  <c r="H409" s="1"/>
  <c r="F402"/>
  <c r="H402" s="1"/>
  <c r="F462"/>
  <c r="J462" s="1"/>
  <c r="F484"/>
  <c r="J484" s="1"/>
  <c r="F471"/>
  <c r="J471" s="1"/>
  <c r="F514"/>
  <c r="F516"/>
  <c r="F531"/>
  <c r="F550"/>
  <c r="F90"/>
  <c r="H90" s="1"/>
  <c r="F150"/>
  <c r="J150" s="1"/>
  <c r="F224"/>
  <c r="F329"/>
  <c r="H329" s="1"/>
  <c r="F395"/>
  <c r="F344"/>
  <c r="J344" s="1"/>
  <c r="D107"/>
  <c r="F134"/>
  <c r="H134" s="1"/>
  <c r="F200"/>
  <c r="H200" s="1"/>
  <c r="F244"/>
  <c r="J244" s="1"/>
  <c r="F313"/>
  <c r="J313" s="1"/>
  <c r="F339"/>
  <c r="H339" s="1"/>
  <c r="D389"/>
  <c r="F330"/>
  <c r="H330" s="1"/>
  <c r="F338"/>
  <c r="J338" s="1"/>
  <c r="F458"/>
  <c r="J458" s="1"/>
  <c r="F215"/>
  <c r="J215" s="1"/>
  <c r="F36"/>
  <c r="J36" s="1"/>
  <c r="F81"/>
  <c r="J81" s="1"/>
  <c r="F73"/>
  <c r="H73" s="1"/>
  <c r="F152"/>
  <c r="F187"/>
  <c r="F185"/>
  <c r="E149"/>
  <c r="H220"/>
  <c r="D398"/>
  <c r="E13"/>
  <c r="F165"/>
  <c r="H165" s="1"/>
  <c r="D243"/>
  <c r="E89"/>
  <c r="F119"/>
  <c r="H119" s="1"/>
  <c r="H156"/>
  <c r="J167"/>
  <c r="H167"/>
  <c r="E328"/>
  <c r="J142"/>
  <c r="F346"/>
  <c r="F542"/>
  <c r="F390"/>
  <c r="H390" s="1"/>
  <c r="F335"/>
  <c r="J335" s="1"/>
  <c r="F457"/>
  <c r="H457" s="1"/>
  <c r="F528"/>
  <c r="H528" s="1"/>
  <c r="E235"/>
  <c r="F317"/>
  <c r="H317" s="1"/>
  <c r="F466"/>
  <c r="E243"/>
  <c r="E260"/>
  <c r="F392"/>
  <c r="H392" s="1"/>
  <c r="F394"/>
  <c r="H394" s="1"/>
  <c r="F454"/>
  <c r="H454" s="1"/>
  <c r="F445"/>
  <c r="H445" s="1"/>
  <c r="F447"/>
  <c r="F449"/>
  <c r="J449" s="1"/>
  <c r="F429"/>
  <c r="F431"/>
  <c r="J431" s="1"/>
  <c r="F433"/>
  <c r="J433" s="1"/>
  <c r="F435"/>
  <c r="F437"/>
  <c r="H437" s="1"/>
  <c r="F439"/>
  <c r="F441"/>
  <c r="F443"/>
  <c r="F405"/>
  <c r="J405" s="1"/>
  <c r="F413"/>
  <c r="J413" s="1"/>
  <c r="F417"/>
  <c r="H417" s="1"/>
  <c r="F421"/>
  <c r="J421" s="1"/>
  <c r="F425"/>
  <c r="H425" s="1"/>
  <c r="F255"/>
  <c r="H255" s="1"/>
  <c r="F250"/>
  <c r="F252"/>
  <c r="H252" s="1"/>
  <c r="F266"/>
  <c r="F306"/>
  <c r="H306" s="1"/>
  <c r="F310"/>
  <c r="F269"/>
  <c r="F275"/>
  <c r="F279"/>
  <c r="F281"/>
  <c r="F283"/>
  <c r="F285"/>
  <c r="F291"/>
  <c r="J291" s="1"/>
  <c r="F297"/>
  <c r="F299"/>
  <c r="F326"/>
  <c r="F325"/>
  <c r="F319"/>
  <c r="F334"/>
  <c r="F337"/>
  <c r="F343"/>
  <c r="F379"/>
  <c r="H379" s="1"/>
  <c r="F381"/>
  <c r="F363"/>
  <c r="J363" s="1"/>
  <c r="F367"/>
  <c r="F369"/>
  <c r="F371"/>
  <c r="F373"/>
  <c r="F377"/>
  <c r="F347"/>
  <c r="F349"/>
  <c r="F393"/>
  <c r="F446"/>
  <c r="F448"/>
  <c r="F450"/>
  <c r="F452"/>
  <c r="H452" s="1"/>
  <c r="F430"/>
  <c r="F432"/>
  <c r="F436"/>
  <c r="H436" s="1"/>
  <c r="F438"/>
  <c r="F442"/>
  <c r="F444"/>
  <c r="F407"/>
  <c r="F423"/>
  <c r="H423" s="1"/>
  <c r="F426"/>
  <c r="F428"/>
  <c r="F401"/>
  <c r="F453"/>
  <c r="F461"/>
  <c r="F478"/>
  <c r="F470"/>
  <c r="F472"/>
  <c r="F476"/>
  <c r="F487"/>
  <c r="F493"/>
  <c r="F491"/>
  <c r="F502"/>
  <c r="F504"/>
  <c r="J504" s="1"/>
  <c r="F507"/>
  <c r="F505"/>
  <c r="F510"/>
  <c r="F520"/>
  <c r="F515"/>
  <c r="F517"/>
  <c r="F530"/>
  <c r="F532"/>
  <c r="F540"/>
  <c r="F549"/>
  <c r="F553"/>
  <c r="F555"/>
  <c r="F559"/>
  <c r="F24"/>
  <c r="H24" s="1"/>
  <c r="F22"/>
  <c r="J22" s="1"/>
  <c r="F20"/>
  <c r="H20" s="1"/>
  <c r="F18"/>
  <c r="J18" s="1"/>
  <c r="F16"/>
  <c r="H16" s="1"/>
  <c r="F427"/>
  <c r="J427" s="1"/>
  <c r="F400"/>
  <c r="H400" s="1"/>
  <c r="F456"/>
  <c r="J456" s="1"/>
  <c r="F463"/>
  <c r="J463" s="1"/>
  <c r="F460"/>
  <c r="J460" s="1"/>
  <c r="F468"/>
  <c r="J468" s="1"/>
  <c r="F483"/>
  <c r="F479"/>
  <c r="H479" s="1"/>
  <c r="F481"/>
  <c r="F473"/>
  <c r="H473" s="1"/>
  <c r="F475"/>
  <c r="H475" s="1"/>
  <c r="F477"/>
  <c r="H477" s="1"/>
  <c r="F486"/>
  <c r="H486" s="1"/>
  <c r="F497"/>
  <c r="H497" s="1"/>
  <c r="F496"/>
  <c r="F494"/>
  <c r="H494" s="1"/>
  <c r="F508"/>
  <c r="J508" s="1"/>
  <c r="F506"/>
  <c r="H506" s="1"/>
  <c r="F525"/>
  <c r="F524"/>
  <c r="H524" s="1"/>
  <c r="F519"/>
  <c r="H519" s="1"/>
  <c r="F522"/>
  <c r="F518"/>
  <c r="H518" s="1"/>
  <c r="F533"/>
  <c r="H533" s="1"/>
  <c r="D527"/>
  <c r="F535"/>
  <c r="H535" s="1"/>
  <c r="F537"/>
  <c r="H537" s="1"/>
  <c r="F544"/>
  <c r="H544" s="1"/>
  <c r="F546"/>
  <c r="F548"/>
  <c r="H548" s="1"/>
  <c r="F552"/>
  <c r="J552" s="1"/>
  <c r="F554"/>
  <c r="F556"/>
  <c r="H556" s="1"/>
  <c r="F558"/>
  <c r="F46"/>
  <c r="H46" s="1"/>
  <c r="F42"/>
  <c r="J42" s="1"/>
  <c r="F32"/>
  <c r="J32" s="1"/>
  <c r="D47"/>
  <c r="F87"/>
  <c r="F94"/>
  <c r="F92"/>
  <c r="F115"/>
  <c r="F113"/>
  <c r="H113" s="1"/>
  <c r="F109"/>
  <c r="F127"/>
  <c r="F123"/>
  <c r="H123" s="1"/>
  <c r="F121"/>
  <c r="F146"/>
  <c r="F138"/>
  <c r="F161"/>
  <c r="F173"/>
  <c r="F231"/>
  <c r="D260"/>
  <c r="D467"/>
  <c r="F469"/>
  <c r="F97"/>
  <c r="J125"/>
  <c r="D235"/>
  <c r="F386"/>
  <c r="D383"/>
  <c r="F503"/>
  <c r="E500"/>
  <c r="F40"/>
  <c r="F30"/>
  <c r="D560"/>
  <c r="D133"/>
  <c r="F133" s="1"/>
  <c r="E389"/>
  <c r="E223"/>
  <c r="E398"/>
  <c r="E467"/>
  <c r="F48"/>
  <c r="F84"/>
  <c r="F387"/>
  <c r="D485"/>
  <c r="F488"/>
  <c r="F14"/>
  <c r="E164"/>
  <c r="F501"/>
  <c r="F399"/>
  <c r="J227"/>
  <c r="F529"/>
  <c r="E527"/>
  <c r="D149"/>
  <c r="D267"/>
  <c r="F268"/>
  <c r="E267"/>
  <c r="E459"/>
  <c r="D489"/>
  <c r="F498"/>
  <c r="E541"/>
  <c r="D345"/>
  <c r="D312"/>
  <c r="F512"/>
  <c r="E509"/>
  <c r="F38"/>
  <c r="F34"/>
  <c r="F79"/>
  <c r="F65"/>
  <c r="F53"/>
  <c r="E383"/>
  <c r="D328"/>
  <c r="F77"/>
  <c r="F67"/>
  <c r="F57"/>
  <c r="F55"/>
  <c r="Q118" l="1"/>
  <c r="W191"/>
  <c r="P133"/>
  <c r="Q133"/>
  <c r="Q149"/>
  <c r="Q560"/>
  <c r="P223"/>
  <c r="Q207"/>
  <c r="Q107"/>
  <c r="P383"/>
  <c r="P243"/>
  <c r="W107"/>
  <c r="Q459"/>
  <c r="P191"/>
  <c r="W397"/>
  <c r="W541"/>
  <c r="W509"/>
  <c r="P398"/>
  <c r="W267"/>
  <c r="W222" s="1"/>
  <c r="W500"/>
  <c r="P235"/>
  <c r="P222" s="1"/>
  <c r="W389"/>
  <c r="W327" s="1"/>
  <c r="Q191"/>
  <c r="Q190" s="1"/>
  <c r="Q106" s="1"/>
  <c r="W133"/>
  <c r="W526"/>
  <c r="W190"/>
  <c r="P190"/>
  <c r="AR321"/>
  <c r="P327"/>
  <c r="D130" i="8"/>
  <c r="Y312" i="38"/>
  <c r="AR240"/>
  <c r="AR280"/>
  <c r="AQ260"/>
  <c r="AR297"/>
  <c r="AR285"/>
  <c r="AR269"/>
  <c r="AR247"/>
  <c r="AR229"/>
  <c r="AR376"/>
  <c r="AR381"/>
  <c r="AR271"/>
  <c r="AR252"/>
  <c r="AR337"/>
  <c r="AR270"/>
  <c r="AR255"/>
  <c r="AR236"/>
  <c r="AR273"/>
  <c r="AR299"/>
  <c r="W13"/>
  <c r="W12" s="1"/>
  <c r="AR210"/>
  <c r="AR365"/>
  <c r="AR258"/>
  <c r="Y500"/>
  <c r="Y133"/>
  <c r="AO222"/>
  <c r="Q500"/>
  <c r="Q499" s="1"/>
  <c r="AR197"/>
  <c r="AR181"/>
  <c r="AF222"/>
  <c r="T312"/>
  <c r="T223"/>
  <c r="Q541"/>
  <c r="T459"/>
  <c r="T541"/>
  <c r="P467"/>
  <c r="Q267"/>
  <c r="T214"/>
  <c r="Z500"/>
  <c r="T398"/>
  <c r="Q509"/>
  <c r="Z191"/>
  <c r="AE191"/>
  <c r="Z389"/>
  <c r="Q489"/>
  <c r="Q312"/>
  <c r="Q527"/>
  <c r="Q526" s="1"/>
  <c r="P541"/>
  <c r="P527"/>
  <c r="T500"/>
  <c r="P489"/>
  <c r="P397" s="1"/>
  <c r="T96"/>
  <c r="T328"/>
  <c r="T327" s="1"/>
  <c r="Q398"/>
  <c r="Q328"/>
  <c r="Q327" s="1"/>
  <c r="T527"/>
  <c r="Q13"/>
  <c r="Q12" s="1"/>
  <c r="T89"/>
  <c r="T267"/>
  <c r="T389"/>
  <c r="T467"/>
  <c r="T397" s="1"/>
  <c r="T509"/>
  <c r="T499" s="1"/>
  <c r="Q467"/>
  <c r="P509"/>
  <c r="P499" s="1"/>
  <c r="P13"/>
  <c r="P12" s="1"/>
  <c r="T243"/>
  <c r="T235"/>
  <c r="P560"/>
  <c r="T133"/>
  <c r="T191"/>
  <c r="T190" s="1"/>
  <c r="T149"/>
  <c r="T107"/>
  <c r="T199"/>
  <c r="T560"/>
  <c r="T260"/>
  <c r="T383"/>
  <c r="J213"/>
  <c r="H202"/>
  <c r="H229"/>
  <c r="F214"/>
  <c r="J214" s="1"/>
  <c r="H159"/>
  <c r="H218"/>
  <c r="J196"/>
  <c r="J179"/>
  <c r="Q222"/>
  <c r="P526"/>
  <c r="T526"/>
  <c r="T222"/>
  <c r="Y383"/>
  <c r="AR182"/>
  <c r="AF190"/>
  <c r="AR215"/>
  <c r="AR324"/>
  <c r="AR272"/>
  <c r="AQ243"/>
  <c r="AM191"/>
  <c r="AR294"/>
  <c r="AR311"/>
  <c r="AR266"/>
  <c r="AR257"/>
  <c r="AR241"/>
  <c r="AR226"/>
  <c r="AR220"/>
  <c r="AR375"/>
  <c r="AR340"/>
  <c r="AR274"/>
  <c r="AR302"/>
  <c r="AR372"/>
  <c r="AR379"/>
  <c r="AR326"/>
  <c r="AR293"/>
  <c r="AR265"/>
  <c r="AR239"/>
  <c r="Z107"/>
  <c r="Z199"/>
  <c r="AI164"/>
  <c r="Z560"/>
  <c r="F366"/>
  <c r="J366" s="1"/>
  <c r="AR192"/>
  <c r="J198"/>
  <c r="AR202"/>
  <c r="AR201"/>
  <c r="Z133"/>
  <c r="Z207"/>
  <c r="Y345"/>
  <c r="AR211"/>
  <c r="AB13"/>
  <c r="Y207"/>
  <c r="AR322"/>
  <c r="D550" i="8"/>
  <c r="D610"/>
  <c r="D430"/>
  <c r="D850"/>
  <c r="D490"/>
  <c r="AR366" i="38"/>
  <c r="AA29"/>
  <c r="D790" i="8"/>
  <c r="I566" i="38"/>
  <c r="Z541"/>
  <c r="AM345"/>
  <c r="AR317"/>
  <c r="AR203"/>
  <c r="I25" i="27"/>
  <c r="J209" i="38"/>
  <c r="H204"/>
  <c r="J206"/>
  <c r="H171"/>
  <c r="H111"/>
  <c r="J101"/>
  <c r="H131"/>
  <c r="J136"/>
  <c r="D28"/>
  <c r="V28"/>
  <c r="D10" i="8"/>
  <c r="D29" i="38"/>
  <c r="F29" s="1"/>
  <c r="H29" s="1"/>
  <c r="V29"/>
  <c r="AF29"/>
  <c r="AI29" s="1"/>
  <c r="AF28"/>
  <c r="AB149"/>
  <c r="AB106" s="1"/>
  <c r="AR209"/>
  <c r="AB222"/>
  <c r="AE164"/>
  <c r="AE171"/>
  <c r="AR171" s="1"/>
  <c r="AR196"/>
  <c r="AR195"/>
  <c r="I14" i="27"/>
  <c r="H154" i="38"/>
  <c r="F322"/>
  <c r="J322" s="1"/>
  <c r="H117"/>
  <c r="Z467"/>
  <c r="Y191"/>
  <c r="H163"/>
  <c r="AR183"/>
  <c r="AR212"/>
  <c r="Y83"/>
  <c r="H103"/>
  <c r="D164"/>
  <c r="F164" s="1"/>
  <c r="H164" s="1"/>
  <c r="H140"/>
  <c r="Y509"/>
  <c r="Y499" s="1"/>
  <c r="AM315"/>
  <c r="AR315" s="1"/>
  <c r="E345"/>
  <c r="F345" s="1"/>
  <c r="H345" s="1"/>
  <c r="Y223"/>
  <c r="AR186"/>
  <c r="Z243"/>
  <c r="Z47"/>
  <c r="Z149"/>
  <c r="Y243"/>
  <c r="Y107"/>
  <c r="Z383"/>
  <c r="Z83"/>
  <c r="Z223"/>
  <c r="Y267"/>
  <c r="H189"/>
  <c r="Y164"/>
  <c r="J158"/>
  <c r="J201"/>
  <c r="D223"/>
  <c r="D222" s="1"/>
  <c r="AD312"/>
  <c r="AD222" s="1"/>
  <c r="AR175"/>
  <c r="AQ133"/>
  <c r="AH327"/>
  <c r="AQ83"/>
  <c r="Y467"/>
  <c r="Y13"/>
  <c r="D5" i="7"/>
  <c r="C4" i="27" s="1"/>
  <c r="AO199" i="38"/>
  <c r="AQ199" s="1"/>
  <c r="Y118"/>
  <c r="Y199"/>
  <c r="Y96"/>
  <c r="Y89"/>
  <c r="Y149"/>
  <c r="Z267"/>
  <c r="Z118"/>
  <c r="Z509"/>
  <c r="Z499" s="1"/>
  <c r="Z527"/>
  <c r="Z526" s="1"/>
  <c r="Z164"/>
  <c r="Z489"/>
  <c r="Z345"/>
  <c r="Y47"/>
  <c r="AI133"/>
  <c r="Z398"/>
  <c r="Z312"/>
  <c r="Y527"/>
  <c r="Y526" s="1"/>
  <c r="Y328"/>
  <c r="Y327" s="1"/>
  <c r="Y398"/>
  <c r="Z96"/>
  <c r="Z328"/>
  <c r="H85"/>
  <c r="H144"/>
  <c r="J228"/>
  <c r="AR158"/>
  <c r="D199"/>
  <c r="F199" s="1"/>
  <c r="J199" s="1"/>
  <c r="J225"/>
  <c r="J175"/>
  <c r="H315"/>
  <c r="AC13"/>
  <c r="AC12" s="1"/>
  <c r="BS3" i="43"/>
  <c r="BS3" i="8"/>
  <c r="BS3" i="40"/>
  <c r="BS3" i="9"/>
  <c r="BS3" i="10"/>
  <c r="BS3" i="12"/>
  <c r="BS3" i="7"/>
  <c r="BS3" i="42"/>
  <c r="BK3"/>
  <c r="BK3" i="12"/>
  <c r="BK3" i="10"/>
  <c r="BK3" i="8"/>
  <c r="BK3" i="43"/>
  <c r="BK3" i="7"/>
  <c r="BK3" i="40"/>
  <c r="BK3" i="9"/>
  <c r="AJ64" i="38"/>
  <c r="AD28"/>
  <c r="AA28"/>
  <c r="AA13" s="1"/>
  <c r="AA12" s="1"/>
  <c r="AE133"/>
  <c r="AR172"/>
  <c r="BP3" i="42"/>
  <c r="BP3" i="9"/>
  <c r="BP3" i="12"/>
  <c r="E17" s="1"/>
  <c r="F17" s="1"/>
  <c r="D10" s="1"/>
  <c r="D5" s="1"/>
  <c r="C8" i="27" s="1"/>
  <c r="BP3" i="43"/>
  <c r="BP3" i="10"/>
  <c r="BP3" i="8"/>
  <c r="BP3" i="40"/>
  <c r="BP3" i="7"/>
  <c r="BH3" i="40"/>
  <c r="BH3" i="8"/>
  <c r="BH3" i="43"/>
  <c r="BH3" i="10"/>
  <c r="BH3" i="9"/>
  <c r="BH3" i="7"/>
  <c r="BH3" i="42"/>
  <c r="BH3" i="12"/>
  <c r="T28" i="38"/>
  <c r="T64"/>
  <c r="T47" s="1"/>
  <c r="AE404"/>
  <c r="AR404" s="1"/>
  <c r="AB398"/>
  <c r="AB397" s="1"/>
  <c r="AD29"/>
  <c r="AE29" s="1"/>
  <c r="AI225"/>
  <c r="AR225" s="1"/>
  <c r="BF3" i="9"/>
  <c r="BF3" i="8"/>
  <c r="BF3" i="7"/>
  <c r="BF3" i="40"/>
  <c r="BF3" i="42"/>
  <c r="BF3" i="10"/>
  <c r="BF3" i="12"/>
  <c r="BF3" i="43"/>
  <c r="BM3" i="40"/>
  <c r="BM3" i="8"/>
  <c r="BM3" i="43"/>
  <c r="BM3" i="10"/>
  <c r="BM3" i="42"/>
  <c r="BM3" i="9"/>
  <c r="BM3" i="7"/>
  <c r="BM3" i="12"/>
  <c r="BE3"/>
  <c r="BE3" i="42"/>
  <c r="BE3" i="9"/>
  <c r="BE3" i="7"/>
  <c r="BE3" i="8"/>
  <c r="BE3" i="40"/>
  <c r="BE3" i="10"/>
  <c r="BE3" i="43"/>
  <c r="D190" i="8"/>
  <c r="Z29" i="38"/>
  <c r="D70" i="8"/>
  <c r="D730"/>
  <c r="AB64" i="38"/>
  <c r="BC3" i="10"/>
  <c r="BC3" i="42"/>
  <c r="BC3" i="12"/>
  <c r="BC3" i="9"/>
  <c r="BC3" i="40"/>
  <c r="BC3" i="8"/>
  <c r="BC3" i="7"/>
  <c r="BC3" i="43"/>
  <c r="BN3"/>
  <c r="BN3" i="40"/>
  <c r="BN3" i="12"/>
  <c r="BN3" i="8"/>
  <c r="BN3" i="9"/>
  <c r="BN3" i="7"/>
  <c r="BN3" i="42"/>
  <c r="BN3" i="10"/>
  <c r="BU3" i="43"/>
  <c r="BU3" i="10"/>
  <c r="BU3" i="40"/>
  <c r="BU3" i="8"/>
  <c r="BU3" i="12"/>
  <c r="BU3" i="7"/>
  <c r="BU3" i="9"/>
  <c r="BU3" i="42"/>
  <c r="Z28" i="38"/>
  <c r="T29"/>
  <c r="AM164"/>
  <c r="AR138"/>
  <c r="F207"/>
  <c r="J207" s="1"/>
  <c r="AQ118"/>
  <c r="AE83"/>
  <c r="J31"/>
  <c r="AR174"/>
  <c r="AF327"/>
  <c r="J210"/>
  <c r="AR184"/>
  <c r="J169"/>
  <c r="U190"/>
  <c r="U106" s="1"/>
  <c r="H216"/>
  <c r="H177"/>
  <c r="H166"/>
  <c r="X190"/>
  <c r="X106" s="1"/>
  <c r="K327"/>
  <c r="AR187"/>
  <c r="AR137"/>
  <c r="AQ499"/>
  <c r="AR499" s="1"/>
  <c r="AQ96"/>
  <c r="L397"/>
  <c r="AE89"/>
  <c r="H148"/>
  <c r="AC222"/>
  <c r="R397"/>
  <c r="J211"/>
  <c r="F118"/>
  <c r="H118" s="1"/>
  <c r="H181"/>
  <c r="AR268"/>
  <c r="AE149"/>
  <c r="M397"/>
  <c r="M327"/>
  <c r="N327"/>
  <c r="AR176"/>
  <c r="AR153"/>
  <c r="AR528"/>
  <c r="AR178"/>
  <c r="AR189"/>
  <c r="AR160"/>
  <c r="AR235"/>
  <c r="AE389"/>
  <c r="O190"/>
  <c r="O106" s="1"/>
  <c r="X222"/>
  <c r="K190"/>
  <c r="K106" s="1"/>
  <c r="R190"/>
  <c r="R106" s="1"/>
  <c r="J183"/>
  <c r="H366"/>
  <c r="J37"/>
  <c r="W106"/>
  <c r="AG327"/>
  <c r="AN327"/>
  <c r="AR260"/>
  <c r="AN397"/>
  <c r="AQ397" s="1"/>
  <c r="AR139"/>
  <c r="AR142"/>
  <c r="AR124"/>
  <c r="AR185"/>
  <c r="AI223"/>
  <c r="J33"/>
  <c r="AR39"/>
  <c r="AR125"/>
  <c r="J72"/>
  <c r="H564"/>
  <c r="H56"/>
  <c r="H52"/>
  <c r="J93"/>
  <c r="AM83"/>
  <c r="AR179"/>
  <c r="AI398"/>
  <c r="J80"/>
  <c r="J64"/>
  <c r="H194"/>
  <c r="J88"/>
  <c r="J41"/>
  <c r="F107"/>
  <c r="J107" s="1"/>
  <c r="H99"/>
  <c r="H253"/>
  <c r="K222"/>
  <c r="J234"/>
  <c r="J54"/>
  <c r="J86"/>
  <c r="AI83"/>
  <c r="AP327"/>
  <c r="H205"/>
  <c r="AQ328"/>
  <c r="AK327"/>
  <c r="H404"/>
  <c r="J336"/>
  <c r="J219"/>
  <c r="N397"/>
  <c r="H78"/>
  <c r="H100"/>
  <c r="AM96"/>
  <c r="AR154"/>
  <c r="AI149"/>
  <c r="AR52"/>
  <c r="AP222"/>
  <c r="AR383"/>
  <c r="AR79"/>
  <c r="AK526"/>
  <c r="AM526" s="1"/>
  <c r="M190"/>
  <c r="M106" s="1"/>
  <c r="AR166"/>
  <c r="J39"/>
  <c r="AE223"/>
  <c r="AM149"/>
  <c r="AR177"/>
  <c r="J68"/>
  <c r="J60"/>
  <c r="H76"/>
  <c r="H45"/>
  <c r="AR100"/>
  <c r="AR31"/>
  <c r="AR55"/>
  <c r="AG222"/>
  <c r="O327"/>
  <c r="AK106"/>
  <c r="AI107"/>
  <c r="AR560"/>
  <c r="L190"/>
  <c r="L106" s="1"/>
  <c r="AD397"/>
  <c r="N222"/>
  <c r="AL327"/>
  <c r="AR132"/>
  <c r="AQ223"/>
  <c r="H110"/>
  <c r="H226"/>
  <c r="H193"/>
  <c r="AM89"/>
  <c r="AR44"/>
  <c r="AR80"/>
  <c r="AC327"/>
  <c r="L222"/>
  <c r="AL12"/>
  <c r="U327"/>
  <c r="N190"/>
  <c r="N106" s="1"/>
  <c r="K397"/>
  <c r="J221"/>
  <c r="AD345"/>
  <c r="AD327" s="1"/>
  <c r="AR98"/>
  <c r="AI328"/>
  <c r="AH106"/>
  <c r="AR136"/>
  <c r="P106"/>
  <c r="AR141"/>
  <c r="J513"/>
  <c r="AR41"/>
  <c r="AR32"/>
  <c r="AM500"/>
  <c r="U222"/>
  <c r="AR129"/>
  <c r="AR74"/>
  <c r="AG397"/>
  <c r="AR188"/>
  <c r="H474"/>
  <c r="H50"/>
  <c r="AI96"/>
  <c r="AR395"/>
  <c r="U397"/>
  <c r="AQ389"/>
  <c r="AR467"/>
  <c r="AR541"/>
  <c r="AR509"/>
  <c r="V327"/>
  <c r="AR204"/>
  <c r="AR194"/>
  <c r="AR146"/>
  <c r="AA190"/>
  <c r="AA106" s="1"/>
  <c r="S327"/>
  <c r="AR488"/>
  <c r="AO327"/>
  <c r="AM190"/>
  <c r="K12"/>
  <c r="AR459"/>
  <c r="AR143"/>
  <c r="H147"/>
  <c r="H35"/>
  <c r="J82"/>
  <c r="AK12"/>
  <c r="AH222"/>
  <c r="AR53"/>
  <c r="AR330"/>
  <c r="AR206"/>
  <c r="AQ47"/>
  <c r="AR148"/>
  <c r="AA327"/>
  <c r="X327"/>
  <c r="H66"/>
  <c r="H58"/>
  <c r="R327"/>
  <c r="O222"/>
  <c r="O397"/>
  <c r="X397"/>
  <c r="H74"/>
  <c r="AR33"/>
  <c r="J306"/>
  <c r="J43"/>
  <c r="AI526"/>
  <c r="AP106"/>
  <c r="AR60"/>
  <c r="AR82"/>
  <c r="AR162"/>
  <c r="AI389"/>
  <c r="AM223"/>
  <c r="AL397"/>
  <c r="AM397" s="1"/>
  <c r="V222"/>
  <c r="H22"/>
  <c r="AM389"/>
  <c r="AR167"/>
  <c r="AR114"/>
  <c r="AR101"/>
  <c r="AR111"/>
  <c r="AR498"/>
  <c r="AR168"/>
  <c r="J537"/>
  <c r="J486"/>
  <c r="AR115"/>
  <c r="AR116"/>
  <c r="AR122"/>
  <c r="N12"/>
  <c r="AR170"/>
  <c r="AR157"/>
  <c r="AR151"/>
  <c r="AR135"/>
  <c r="J352"/>
  <c r="J454"/>
  <c r="J523"/>
  <c r="AR128"/>
  <c r="AM107"/>
  <c r="J239"/>
  <c r="H292"/>
  <c r="H462"/>
  <c r="H215"/>
  <c r="J353"/>
  <c r="J274"/>
  <c r="AR542"/>
  <c r="AR457"/>
  <c r="F509"/>
  <c r="J509" s="1"/>
  <c r="J416"/>
  <c r="AR489"/>
  <c r="AA397"/>
  <c r="AR458"/>
  <c r="AI47"/>
  <c r="AR180"/>
  <c r="J374"/>
  <c r="J539"/>
  <c r="J309"/>
  <c r="J252"/>
  <c r="H304"/>
  <c r="H359"/>
  <c r="J153"/>
  <c r="AR70"/>
  <c r="AR485"/>
  <c r="S397"/>
  <c r="X12"/>
  <c r="S222"/>
  <c r="L12"/>
  <c r="O12"/>
  <c r="S12"/>
  <c r="AR93"/>
  <c r="AR159"/>
  <c r="AR121"/>
  <c r="M12"/>
  <c r="AR346"/>
  <c r="AR339"/>
  <c r="AE107"/>
  <c r="AI89"/>
  <c r="AR169"/>
  <c r="AR152"/>
  <c r="AR120"/>
  <c r="AR97"/>
  <c r="AR112"/>
  <c r="AR403"/>
  <c r="AR399"/>
  <c r="AR234"/>
  <c r="AQ526"/>
  <c r="AR466"/>
  <c r="AE328"/>
  <c r="AR173"/>
  <c r="AR338"/>
  <c r="AE96"/>
  <c r="AR527"/>
  <c r="M222"/>
  <c r="R12"/>
  <c r="L327"/>
  <c r="H323"/>
  <c r="H15"/>
  <c r="H382"/>
  <c r="AQ398"/>
  <c r="AR313"/>
  <c r="V397"/>
  <c r="AQ500"/>
  <c r="AR140"/>
  <c r="AR126"/>
  <c r="AR99"/>
  <c r="AR110"/>
  <c r="R222"/>
  <c r="V106"/>
  <c r="AR61"/>
  <c r="AR75"/>
  <c r="J245"/>
  <c r="J300"/>
  <c r="H70"/>
  <c r="H344"/>
  <c r="J519"/>
  <c r="H81"/>
  <c r="J301"/>
  <c r="H203"/>
  <c r="H168"/>
  <c r="AR17"/>
  <c r="AR94"/>
  <c r="AR35"/>
  <c r="AR66"/>
  <c r="AR73"/>
  <c r="AR57"/>
  <c r="AR48"/>
  <c r="AR72"/>
  <c r="AR59"/>
  <c r="AE526"/>
  <c r="AR501"/>
  <c r="AB327"/>
  <c r="AR127"/>
  <c r="AR130"/>
  <c r="AR104"/>
  <c r="AR155"/>
  <c r="AR145"/>
  <c r="AR147"/>
  <c r="J62"/>
  <c r="AQ345"/>
  <c r="AR91"/>
  <c r="AR78"/>
  <c r="AR58"/>
  <c r="AR42"/>
  <c r="AR165"/>
  <c r="AD106"/>
  <c r="AR350"/>
  <c r="AR65"/>
  <c r="AR335"/>
  <c r="AN222"/>
  <c r="AM398"/>
  <c r="AA222"/>
  <c r="U12"/>
  <c r="AR390"/>
  <c r="AR161"/>
  <c r="AR123"/>
  <c r="AR108"/>
  <c r="AR113"/>
  <c r="J417"/>
  <c r="H433"/>
  <c r="J69"/>
  <c r="J217"/>
  <c r="AR134"/>
  <c r="AR36"/>
  <c r="AR95"/>
  <c r="AR69"/>
  <c r="AR38"/>
  <c r="AR329"/>
  <c r="AI190"/>
  <c r="AG12"/>
  <c r="AR37"/>
  <c r="AR63"/>
  <c r="AR156"/>
  <c r="AR144"/>
  <c r="J123"/>
  <c r="H313"/>
  <c r="H214"/>
  <c r="J119"/>
  <c r="H282"/>
  <c r="H552"/>
  <c r="H262"/>
  <c r="J341"/>
  <c r="H410"/>
  <c r="J379"/>
  <c r="H257"/>
  <c r="H408"/>
  <c r="J162"/>
  <c r="AR150"/>
  <c r="J473"/>
  <c r="H335"/>
  <c r="AR87"/>
  <c r="J548"/>
  <c r="H293"/>
  <c r="H49"/>
  <c r="AR45"/>
  <c r="H340"/>
  <c r="J480"/>
  <c r="H303"/>
  <c r="J457"/>
  <c r="J437"/>
  <c r="J494"/>
  <c r="H71"/>
  <c r="J134"/>
  <c r="H465"/>
  <c r="J354"/>
  <c r="H440"/>
  <c r="AF397"/>
  <c r="H451"/>
  <c r="H294"/>
  <c r="J361"/>
  <c r="AR469"/>
  <c r="H360"/>
  <c r="J370"/>
  <c r="H504"/>
  <c r="J126"/>
  <c r="H545"/>
  <c r="H413"/>
  <c r="J261"/>
  <c r="H405"/>
  <c r="H414"/>
  <c r="H188"/>
  <c r="AR103"/>
  <c r="AR21"/>
  <c r="AE207"/>
  <c r="AR207" s="1"/>
  <c r="AR76"/>
  <c r="AR68"/>
  <c r="AR109"/>
  <c r="S106"/>
  <c r="AR92"/>
  <c r="H286"/>
  <c r="J241"/>
  <c r="H365"/>
  <c r="F96"/>
  <c r="H96" s="1"/>
  <c r="J180"/>
  <c r="H157"/>
  <c r="J305"/>
  <c r="J445"/>
  <c r="J409"/>
  <c r="H170"/>
  <c r="H427"/>
  <c r="H511"/>
  <c r="F260"/>
  <c r="H260" s="1"/>
  <c r="J172"/>
  <c r="AR71"/>
  <c r="AR50"/>
  <c r="AR67"/>
  <c r="AR105"/>
  <c r="H492"/>
  <c r="H155"/>
  <c r="H25"/>
  <c r="H333"/>
  <c r="J165"/>
  <c r="J240"/>
  <c r="J412"/>
  <c r="J105"/>
  <c r="F47"/>
  <c r="H47" s="1"/>
  <c r="AR214"/>
  <c r="AR86"/>
  <c r="J264"/>
  <c r="J355"/>
  <c r="J95"/>
  <c r="J108"/>
  <c r="H98"/>
  <c r="H44"/>
  <c r="H124"/>
  <c r="AR267"/>
  <c r="AR84"/>
  <c r="J563"/>
  <c r="H418"/>
  <c r="F312"/>
  <c r="J312" s="1"/>
  <c r="H403"/>
  <c r="H338"/>
  <c r="J255"/>
  <c r="H484"/>
  <c r="J17"/>
  <c r="J376"/>
  <c r="J271"/>
  <c r="F89"/>
  <c r="H89" s="1"/>
  <c r="H114"/>
  <c r="H534"/>
  <c r="H385"/>
  <c r="AR81"/>
  <c r="AR198"/>
  <c r="AR344"/>
  <c r="AR244"/>
  <c r="J394"/>
  <c r="H356"/>
  <c r="H26"/>
  <c r="H321"/>
  <c r="J330"/>
  <c r="J24"/>
  <c r="F560"/>
  <c r="H560" s="1"/>
  <c r="J51"/>
  <c r="J396"/>
  <c r="J151"/>
  <c r="H174"/>
  <c r="H120"/>
  <c r="AR117"/>
  <c r="J302"/>
  <c r="J259"/>
  <c r="J182"/>
  <c r="J358"/>
  <c r="J139"/>
  <c r="J287"/>
  <c r="H538"/>
  <c r="J351"/>
  <c r="AR20"/>
  <c r="AR85"/>
  <c r="AR341"/>
  <c r="AR77"/>
  <c r="AR49"/>
  <c r="AR43"/>
  <c r="H463"/>
  <c r="J544"/>
  <c r="J21"/>
  <c r="J160"/>
  <c r="H128"/>
  <c r="AP12"/>
  <c r="AR24"/>
  <c r="AR15"/>
  <c r="AR40"/>
  <c r="H284"/>
  <c r="H208"/>
  <c r="F459"/>
  <c r="H459" s="1"/>
  <c r="J390"/>
  <c r="J316"/>
  <c r="H421"/>
  <c r="H36"/>
  <c r="J357"/>
  <c r="H184"/>
  <c r="J406"/>
  <c r="H176"/>
  <c r="AR26"/>
  <c r="AR102"/>
  <c r="AR30"/>
  <c r="AR16"/>
  <c r="AR88"/>
  <c r="AJ327"/>
  <c r="AM328"/>
  <c r="J422"/>
  <c r="J533"/>
  <c r="H324"/>
  <c r="H363"/>
  <c r="H364"/>
  <c r="H242"/>
  <c r="H384"/>
  <c r="J247"/>
  <c r="J411"/>
  <c r="H521"/>
  <c r="AR200"/>
  <c r="J524"/>
  <c r="H91"/>
  <c r="H276"/>
  <c r="J528"/>
  <c r="J565"/>
  <c r="J254"/>
  <c r="H273"/>
  <c r="J130"/>
  <c r="H116"/>
  <c r="AR90"/>
  <c r="AJ222"/>
  <c r="AR22"/>
  <c r="AI191"/>
  <c r="AR221"/>
  <c r="AR56"/>
  <c r="AR34"/>
  <c r="C57" i="27"/>
  <c r="D103"/>
  <c r="D80"/>
  <c r="C103"/>
  <c r="C80"/>
  <c r="D57"/>
  <c r="AQ191" i="38"/>
  <c r="J113"/>
  <c r="H18"/>
  <c r="J375"/>
  <c r="F541"/>
  <c r="F485"/>
  <c r="J485" s="1"/>
  <c r="H61"/>
  <c r="H348"/>
  <c r="H248"/>
  <c r="H178"/>
  <c r="J295"/>
  <c r="H238"/>
  <c r="J420"/>
  <c r="AR25"/>
  <c r="AR27"/>
  <c r="AR51"/>
  <c r="AR14"/>
  <c r="AR23"/>
  <c r="AR54"/>
  <c r="AR46"/>
  <c r="AR163"/>
  <c r="AM118"/>
  <c r="AL106"/>
  <c r="AR224"/>
  <c r="J436"/>
  <c r="J392"/>
  <c r="H135"/>
  <c r="H143"/>
  <c r="D526"/>
  <c r="H277"/>
  <c r="J562"/>
  <c r="H362"/>
  <c r="AQ89"/>
  <c r="AR19"/>
  <c r="AM133"/>
  <c r="AJ106"/>
  <c r="AR131"/>
  <c r="J518"/>
  <c r="J380"/>
  <c r="H251"/>
  <c r="H280"/>
  <c r="J475"/>
  <c r="H272"/>
  <c r="H547"/>
  <c r="J90"/>
  <c r="J197"/>
  <c r="H195"/>
  <c r="H186"/>
  <c r="AR18"/>
  <c r="AR213"/>
  <c r="AR62"/>
  <c r="AE243"/>
  <c r="AR243" s="1"/>
  <c r="AR119"/>
  <c r="AN12"/>
  <c r="AH12"/>
  <c r="AI118"/>
  <c r="AG106"/>
  <c r="AE118"/>
  <c r="AO12"/>
  <c r="AQ13"/>
  <c r="AE199"/>
  <c r="AC190"/>
  <c r="AE190" s="1"/>
  <c r="AQ149"/>
  <c r="AN106"/>
  <c r="AF106"/>
  <c r="AK222"/>
  <c r="AM312"/>
  <c r="AQ107"/>
  <c r="AC397"/>
  <c r="AM13"/>
  <c r="F83"/>
  <c r="H83" s="1"/>
  <c r="H132"/>
  <c r="H456"/>
  <c r="J104"/>
  <c r="J46"/>
  <c r="H141"/>
  <c r="D499"/>
  <c r="J424"/>
  <c r="H424"/>
  <c r="F489"/>
  <c r="H489" s="1"/>
  <c r="J278"/>
  <c r="J16"/>
  <c r="H288"/>
  <c r="H270"/>
  <c r="H458"/>
  <c r="J423"/>
  <c r="J452"/>
  <c r="H122"/>
  <c r="H19"/>
  <c r="J557"/>
  <c r="J256"/>
  <c r="H551"/>
  <c r="H471"/>
  <c r="J332"/>
  <c r="J400"/>
  <c r="J320"/>
  <c r="J339"/>
  <c r="J342"/>
  <c r="H449"/>
  <c r="H296"/>
  <c r="H249"/>
  <c r="J59"/>
  <c r="J543"/>
  <c r="J317"/>
  <c r="J477"/>
  <c r="H419"/>
  <c r="H561"/>
  <c r="H212"/>
  <c r="J490"/>
  <c r="J479"/>
  <c r="J329"/>
  <c r="H391"/>
  <c r="J200"/>
  <c r="H464"/>
  <c r="J536"/>
  <c r="J425"/>
  <c r="H145"/>
  <c r="H460"/>
  <c r="J27"/>
  <c r="F235"/>
  <c r="H235" s="1"/>
  <c r="J102"/>
  <c r="H263"/>
  <c r="H495"/>
  <c r="J258"/>
  <c r="J308"/>
  <c r="H137"/>
  <c r="H289"/>
  <c r="J415"/>
  <c r="H63"/>
  <c r="H508"/>
  <c r="H298"/>
  <c r="H482"/>
  <c r="J402"/>
  <c r="H290"/>
  <c r="H307"/>
  <c r="H291"/>
  <c r="J372"/>
  <c r="F389"/>
  <c r="J389" s="1"/>
  <c r="H42"/>
  <c r="J236"/>
  <c r="H434"/>
  <c r="H112"/>
  <c r="F149"/>
  <c r="J149" s="1"/>
  <c r="H237"/>
  <c r="J73"/>
  <c r="H350"/>
  <c r="F500"/>
  <c r="H500" s="1"/>
  <c r="J314"/>
  <c r="H32"/>
  <c r="J506"/>
  <c r="J535"/>
  <c r="H431"/>
  <c r="H468"/>
  <c r="J556"/>
  <c r="H244"/>
  <c r="H311"/>
  <c r="J497"/>
  <c r="H150"/>
  <c r="J20"/>
  <c r="J23"/>
  <c r="H23"/>
  <c r="J246"/>
  <c r="H246"/>
  <c r="J455"/>
  <c r="H75"/>
  <c r="J75"/>
  <c r="J185"/>
  <c r="H185"/>
  <c r="H514"/>
  <c r="J514"/>
  <c r="H331"/>
  <c r="J331"/>
  <c r="J187"/>
  <c r="H187"/>
  <c r="H224"/>
  <c r="J224"/>
  <c r="J550"/>
  <c r="H550"/>
  <c r="H378"/>
  <c r="J378"/>
  <c r="J368"/>
  <c r="H368"/>
  <c r="F267"/>
  <c r="H267" s="1"/>
  <c r="J152"/>
  <c r="H152"/>
  <c r="H531"/>
  <c r="J531"/>
  <c r="J318"/>
  <c r="H318"/>
  <c r="J265"/>
  <c r="H265"/>
  <c r="E190"/>
  <c r="E106" s="1"/>
  <c r="F191"/>
  <c r="E12"/>
  <c r="H395"/>
  <c r="J395"/>
  <c r="J516"/>
  <c r="H516"/>
  <c r="H388"/>
  <c r="J388"/>
  <c r="J192"/>
  <c r="H192"/>
  <c r="J138"/>
  <c r="H138"/>
  <c r="J127"/>
  <c r="H127"/>
  <c r="J92"/>
  <c r="H92"/>
  <c r="H546"/>
  <c r="J546"/>
  <c r="J481"/>
  <c r="H481"/>
  <c r="H553"/>
  <c r="J553"/>
  <c r="H530"/>
  <c r="J530"/>
  <c r="J510"/>
  <c r="H510"/>
  <c r="J502"/>
  <c r="H502"/>
  <c r="H476"/>
  <c r="J476"/>
  <c r="J461"/>
  <c r="H461"/>
  <c r="H426"/>
  <c r="J426"/>
  <c r="J442"/>
  <c r="H442"/>
  <c r="J430"/>
  <c r="H430"/>
  <c r="H446"/>
  <c r="J446"/>
  <c r="J377"/>
  <c r="H377"/>
  <c r="H367"/>
  <c r="J367"/>
  <c r="H343"/>
  <c r="J343"/>
  <c r="H325"/>
  <c r="J325"/>
  <c r="J279"/>
  <c r="H279"/>
  <c r="H429"/>
  <c r="J429"/>
  <c r="J231"/>
  <c r="H231"/>
  <c r="H146"/>
  <c r="J146"/>
  <c r="J109"/>
  <c r="H109"/>
  <c r="H94"/>
  <c r="J94"/>
  <c r="J554"/>
  <c r="H554"/>
  <c r="H549"/>
  <c r="J549"/>
  <c r="J517"/>
  <c r="H517"/>
  <c r="J505"/>
  <c r="H505"/>
  <c r="H491"/>
  <c r="J491"/>
  <c r="J472"/>
  <c r="H472"/>
  <c r="J453"/>
  <c r="H453"/>
  <c r="H438"/>
  <c r="J438"/>
  <c r="J393"/>
  <c r="H393"/>
  <c r="H373"/>
  <c r="J373"/>
  <c r="J337"/>
  <c r="H337"/>
  <c r="J326"/>
  <c r="H326"/>
  <c r="H285"/>
  <c r="J285"/>
  <c r="J275"/>
  <c r="H275"/>
  <c r="H266"/>
  <c r="J266"/>
  <c r="H443"/>
  <c r="J443"/>
  <c r="J435"/>
  <c r="H435"/>
  <c r="J466"/>
  <c r="H466"/>
  <c r="H173"/>
  <c r="J173"/>
  <c r="H121"/>
  <c r="J121"/>
  <c r="J87"/>
  <c r="H87"/>
  <c r="H525"/>
  <c r="J525"/>
  <c r="H496"/>
  <c r="J496"/>
  <c r="H483"/>
  <c r="J483"/>
  <c r="H559"/>
  <c r="J559"/>
  <c r="J540"/>
  <c r="H540"/>
  <c r="J515"/>
  <c r="H515"/>
  <c r="J507"/>
  <c r="H507"/>
  <c r="J493"/>
  <c r="H493"/>
  <c r="J470"/>
  <c r="H470"/>
  <c r="J401"/>
  <c r="H401"/>
  <c r="J407"/>
  <c r="H407"/>
  <c r="H450"/>
  <c r="J450"/>
  <c r="J349"/>
  <c r="H349"/>
  <c r="H371"/>
  <c r="J371"/>
  <c r="J381"/>
  <c r="H381"/>
  <c r="J334"/>
  <c r="H334"/>
  <c r="J299"/>
  <c r="H299"/>
  <c r="J283"/>
  <c r="H283"/>
  <c r="J269"/>
  <c r="H269"/>
  <c r="H441"/>
  <c r="J441"/>
  <c r="H447"/>
  <c r="J447"/>
  <c r="H542"/>
  <c r="J542"/>
  <c r="J161"/>
  <c r="H161"/>
  <c r="J115"/>
  <c r="H115"/>
  <c r="H558"/>
  <c r="J558"/>
  <c r="J522"/>
  <c r="H522"/>
  <c r="H555"/>
  <c r="J555"/>
  <c r="J532"/>
  <c r="H532"/>
  <c r="J520"/>
  <c r="H520"/>
  <c r="J487"/>
  <c r="H487"/>
  <c r="H478"/>
  <c r="J478"/>
  <c r="J428"/>
  <c r="H428"/>
  <c r="J444"/>
  <c r="H444"/>
  <c r="J432"/>
  <c r="H432"/>
  <c r="J448"/>
  <c r="H448"/>
  <c r="J347"/>
  <c r="H347"/>
  <c r="H369"/>
  <c r="J369"/>
  <c r="H319"/>
  <c r="J319"/>
  <c r="J297"/>
  <c r="H297"/>
  <c r="H281"/>
  <c r="J281"/>
  <c r="J310"/>
  <c r="H310"/>
  <c r="J250"/>
  <c r="H250"/>
  <c r="J439"/>
  <c r="H439"/>
  <c r="J346"/>
  <c r="H346"/>
  <c r="F243"/>
  <c r="H77"/>
  <c r="J77"/>
  <c r="H67"/>
  <c r="J67"/>
  <c r="J79"/>
  <c r="H79"/>
  <c r="J512"/>
  <c r="H512"/>
  <c r="H14"/>
  <c r="J14"/>
  <c r="H503"/>
  <c r="J503"/>
  <c r="J386"/>
  <c r="H386"/>
  <c r="F467"/>
  <c r="D327"/>
  <c r="F328"/>
  <c r="J53"/>
  <c r="H53"/>
  <c r="H34"/>
  <c r="J34"/>
  <c r="E526"/>
  <c r="F527"/>
  <c r="H399"/>
  <c r="J399"/>
  <c r="H48"/>
  <c r="J48"/>
  <c r="E222"/>
  <c r="J30"/>
  <c r="H30"/>
  <c r="H38"/>
  <c r="J38"/>
  <c r="H498"/>
  <c r="J498"/>
  <c r="J268"/>
  <c r="H268"/>
  <c r="J529"/>
  <c r="H529"/>
  <c r="J501"/>
  <c r="H501"/>
  <c r="J84"/>
  <c r="H84"/>
  <c r="E397"/>
  <c r="J40"/>
  <c r="H40"/>
  <c r="H97"/>
  <c r="J97"/>
  <c r="J55"/>
  <c r="H55"/>
  <c r="H65"/>
  <c r="J65"/>
  <c r="J57"/>
  <c r="H57"/>
  <c r="J488"/>
  <c r="H488"/>
  <c r="H387"/>
  <c r="J387"/>
  <c r="H133"/>
  <c r="J133"/>
  <c r="E499"/>
  <c r="F383"/>
  <c r="H469"/>
  <c r="J469"/>
  <c r="D397"/>
  <c r="F398"/>
  <c r="Q397" l="1"/>
  <c r="W499"/>
  <c r="Q566"/>
  <c r="W566"/>
  <c r="Z397"/>
  <c r="Z190"/>
  <c r="P566"/>
  <c r="T106"/>
  <c r="I27" i="27"/>
  <c r="AR164" i="38"/>
  <c r="AR29"/>
  <c r="AE312"/>
  <c r="AR312" s="1"/>
  <c r="J29"/>
  <c r="AF13"/>
  <c r="AI28"/>
  <c r="V13"/>
  <c r="V12" s="1"/>
  <c r="V566" s="1"/>
  <c r="D13"/>
  <c r="F28"/>
  <c r="Y190"/>
  <c r="Y106" s="1"/>
  <c r="H322"/>
  <c r="E327"/>
  <c r="F327" s="1"/>
  <c r="J327" s="1"/>
  <c r="D190"/>
  <c r="F190" s="1"/>
  <c r="J190" s="1"/>
  <c r="Z13"/>
  <c r="Z12" s="1"/>
  <c r="Y222"/>
  <c r="F223"/>
  <c r="H223" s="1"/>
  <c r="Y397"/>
  <c r="AE398"/>
  <c r="AR398" s="1"/>
  <c r="Z222"/>
  <c r="Z327"/>
  <c r="Z106"/>
  <c r="Y12"/>
  <c r="AR199"/>
  <c r="AR133"/>
  <c r="AO190"/>
  <c r="AQ190" s="1"/>
  <c r="AR190" s="1"/>
  <c r="AD13"/>
  <c r="AM64"/>
  <c r="AJ47"/>
  <c r="T13"/>
  <c r="T12" s="1"/>
  <c r="D5" i="8"/>
  <c r="C5" i="27" s="1"/>
  <c r="C13" s="1"/>
  <c r="AE64" i="38"/>
  <c r="AR64" s="1"/>
  <c r="AB47"/>
  <c r="AE28"/>
  <c r="H207"/>
  <c r="H199"/>
  <c r="AI327"/>
  <c r="J118"/>
  <c r="AE222"/>
  <c r="AM327"/>
  <c r="H509"/>
  <c r="AI397"/>
  <c r="AH566"/>
  <c r="J89"/>
  <c r="J459"/>
  <c r="H107"/>
  <c r="H312"/>
  <c r="AQ327"/>
  <c r="AR83"/>
  <c r="AR107"/>
  <c r="AR149"/>
  <c r="AI222"/>
  <c r="AR96"/>
  <c r="K566"/>
  <c r="AG566"/>
  <c r="AE397"/>
  <c r="U566"/>
  <c r="AR223"/>
  <c r="J560"/>
  <c r="H485"/>
  <c r="AE345"/>
  <c r="AR345" s="1"/>
  <c r="AL566"/>
  <c r="AR89"/>
  <c r="AQ222"/>
  <c r="N566"/>
  <c r="AR500"/>
  <c r="AR389"/>
  <c r="AA566"/>
  <c r="AR328"/>
  <c r="M566"/>
  <c r="AK566"/>
  <c r="J345"/>
  <c r="J96"/>
  <c r="AP566"/>
  <c r="J164"/>
  <c r="O566"/>
  <c r="L566"/>
  <c r="S566"/>
  <c r="J83"/>
  <c r="X566"/>
  <c r="AR526"/>
  <c r="R566"/>
  <c r="J260"/>
  <c r="AI106"/>
  <c r="AR191"/>
  <c r="AM106"/>
  <c r="F499"/>
  <c r="H499" s="1"/>
  <c r="F526"/>
  <c r="H526" s="1"/>
  <c r="J235"/>
  <c r="AC106"/>
  <c r="AC566" s="1"/>
  <c r="AE327"/>
  <c r="AR118"/>
  <c r="AN566"/>
  <c r="AQ12"/>
  <c r="AM222"/>
  <c r="J267"/>
  <c r="H389"/>
  <c r="J489"/>
  <c r="J500"/>
  <c r="H149"/>
  <c r="H541"/>
  <c r="J541"/>
  <c r="H191"/>
  <c r="J191"/>
  <c r="F397"/>
  <c r="J397" s="1"/>
  <c r="J243"/>
  <c r="H243"/>
  <c r="J47"/>
  <c r="J398"/>
  <c r="H398"/>
  <c r="H527"/>
  <c r="J527"/>
  <c r="J467"/>
  <c r="H467"/>
  <c r="J383"/>
  <c r="H383"/>
  <c r="J328"/>
  <c r="H328"/>
  <c r="F222"/>
  <c r="T566" l="1"/>
  <c r="AR28"/>
  <c r="E566"/>
  <c r="F9" i="27" s="1"/>
  <c r="D12" i="38"/>
  <c r="F12" s="1"/>
  <c r="H12" s="1"/>
  <c r="F13"/>
  <c r="H28"/>
  <c r="J28"/>
  <c r="AI13"/>
  <c r="AF12"/>
  <c r="D106"/>
  <c r="F106" s="1"/>
  <c r="H106" s="1"/>
  <c r="J223"/>
  <c r="Z566"/>
  <c r="Y566"/>
  <c r="AO106"/>
  <c r="AQ106" s="1"/>
  <c r="AE47"/>
  <c r="AB12"/>
  <c r="AM47"/>
  <c r="AJ12"/>
  <c r="AD12"/>
  <c r="AD566" s="1"/>
  <c r="AE13"/>
  <c r="AR13" s="1"/>
  <c r="AR397"/>
  <c r="AR222"/>
  <c r="AR327"/>
  <c r="J499"/>
  <c r="J526"/>
  <c r="AE106"/>
  <c r="H327"/>
  <c r="J12"/>
  <c r="H190"/>
  <c r="H397"/>
  <c r="H222"/>
  <c r="J222"/>
  <c r="AI12" l="1"/>
  <c r="AF566"/>
  <c r="AI566" s="1"/>
  <c r="H13"/>
  <c r="J13"/>
  <c r="J106"/>
  <c r="D566"/>
  <c r="F566" s="1"/>
  <c r="J566" s="1"/>
  <c r="AO566"/>
  <c r="AQ566" s="1"/>
  <c r="AR106"/>
  <c r="AE12"/>
  <c r="AB566"/>
  <c r="AE566" s="1"/>
  <c r="AM12"/>
  <c r="AJ566"/>
  <c r="AM566" s="1"/>
  <c r="AR47"/>
  <c r="F10" i="27" l="1"/>
  <c r="F8"/>
  <c r="H566" i="38"/>
  <c r="AR566"/>
  <c r="F11" i="27" s="1"/>
  <c r="AR12"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Yerlyn Yessica Núñez Martínez</author>
  </authors>
  <commentList>
    <comment ref="D17" authorId="0">
      <text>
        <r>
          <rPr>
            <b/>
            <sz val="9"/>
            <color indexed="81"/>
            <rFont val="Tahoma"/>
            <family val="2"/>
          </rPr>
          <t>Yerlyn Yessica Núñez Martínez:</t>
        </r>
        <r>
          <rPr>
            <sz val="9"/>
            <color indexed="81"/>
            <rFont val="Tahoma"/>
            <family val="2"/>
          </rPr>
          <t xml:space="preserve">
25 personas por taller</t>
        </r>
      </text>
    </comment>
    <comment ref="F18" authorId="0">
      <text>
        <r>
          <rPr>
            <b/>
            <sz val="9"/>
            <color indexed="81"/>
            <rFont val="Tahoma"/>
            <family val="2"/>
          </rPr>
          <t>Yerlyn Yessica Núñez Martínez:</t>
        </r>
        <r>
          <rPr>
            <sz val="9"/>
            <color indexed="81"/>
            <rFont val="Tahoma"/>
            <family val="2"/>
          </rPr>
          <t xml:space="preserve">
CARPETA INSTITUCIONAL</t>
        </r>
      </text>
    </comment>
    <comment ref="F19" authorId="0">
      <text>
        <r>
          <rPr>
            <b/>
            <sz val="9"/>
            <color indexed="81"/>
            <rFont val="Tahoma"/>
            <family val="2"/>
          </rPr>
          <t>Yerlyn Yessica Núñez Martínez:</t>
        </r>
        <r>
          <rPr>
            <sz val="9"/>
            <color indexed="81"/>
            <rFont val="Tahoma"/>
            <family val="2"/>
          </rPr>
          <t xml:space="preserve">
L170 ALMUERZO 
L140COFFE</t>
        </r>
      </text>
    </comment>
    <comment ref="D27" authorId="0">
      <text>
        <r>
          <rPr>
            <b/>
            <sz val="9"/>
            <color indexed="81"/>
            <rFont val="Tahoma"/>
            <family val="2"/>
          </rPr>
          <t>Yerlyn Yessica Núñez Martínez:</t>
        </r>
        <r>
          <rPr>
            <sz val="9"/>
            <color indexed="81"/>
            <rFont val="Tahoma"/>
            <family val="2"/>
          </rPr>
          <t xml:space="preserve">
2 POR VIAJE</t>
        </r>
      </text>
    </comment>
    <comment ref="D29" authorId="0">
      <text>
        <r>
          <rPr>
            <b/>
            <sz val="9"/>
            <color indexed="81"/>
            <rFont val="Tahoma"/>
            <family val="2"/>
          </rPr>
          <t>Yerlyn Yessica Núñez Martínez:</t>
        </r>
        <r>
          <rPr>
            <sz val="9"/>
            <color indexed="81"/>
            <rFont val="Tahoma"/>
            <family val="2"/>
          </rPr>
          <t xml:space="preserve">
# DE VIAJES</t>
        </r>
      </text>
    </comment>
    <comment ref="D38" authorId="0">
      <text>
        <r>
          <rPr>
            <b/>
            <sz val="9"/>
            <color indexed="81"/>
            <rFont val="Tahoma"/>
            <family val="2"/>
          </rPr>
          <t>Yerlyn Yessica Núñez Martínez:</t>
        </r>
        <r>
          <rPr>
            <sz val="9"/>
            <color indexed="81"/>
            <rFont val="Tahoma"/>
            <family val="2"/>
          </rPr>
          <t xml:space="preserve">
10 PERSONAS POR TALLER</t>
        </r>
      </text>
    </comment>
    <comment ref="F139" authorId="0">
      <text>
        <r>
          <rPr>
            <b/>
            <sz val="9"/>
            <color indexed="81"/>
            <rFont val="Tahoma"/>
            <family val="2"/>
          </rPr>
          <t>Yerlyn Yessica Núñez Martínez:</t>
        </r>
        <r>
          <rPr>
            <sz val="9"/>
            <color indexed="81"/>
            <rFont val="Tahoma"/>
            <family val="2"/>
          </rPr>
          <t xml:space="preserve">
$1 = L 25
$1300 cada uno</t>
        </r>
      </text>
    </comment>
    <comment ref="F159" authorId="0">
      <text>
        <r>
          <rPr>
            <b/>
            <sz val="9"/>
            <color indexed="81"/>
            <rFont val="Tahoma"/>
            <family val="2"/>
          </rPr>
          <t>Yerlyn Yessica Núñez Martínez:</t>
        </r>
        <r>
          <rPr>
            <sz val="9"/>
            <color indexed="81"/>
            <rFont val="Tahoma"/>
            <family val="2"/>
          </rPr>
          <t xml:space="preserve">
$1 = L 25</t>
        </r>
      </text>
    </comment>
    <comment ref="E205" authorId="0">
      <text>
        <r>
          <rPr>
            <b/>
            <sz val="9"/>
            <color indexed="81"/>
            <rFont val="Tahoma"/>
            <family val="2"/>
          </rPr>
          <t>Yerlyn Yessica Núñez Martínez:</t>
        </r>
        <r>
          <rPr>
            <sz val="9"/>
            <color indexed="81"/>
            <rFont val="Tahoma"/>
            <family val="2"/>
          </rPr>
          <t xml:space="preserve">
9 docentes centros regionales *3 capacitacion</t>
        </r>
      </text>
    </comment>
    <comment ref="D211" authorId="0">
      <text>
        <r>
          <rPr>
            <b/>
            <sz val="9"/>
            <color indexed="81"/>
            <rFont val="Tahoma"/>
            <family val="2"/>
          </rPr>
          <t>Yerlyn Yessica Núñez Martínez:</t>
        </r>
        <r>
          <rPr>
            <sz val="9"/>
            <color indexed="81"/>
            <rFont val="Tahoma"/>
            <family val="2"/>
          </rPr>
          <t xml:space="preserve">
9 docentes * 3 jornadas</t>
        </r>
      </text>
    </comment>
    <comment ref="D220" authorId="0">
      <text>
        <r>
          <rPr>
            <b/>
            <sz val="9"/>
            <color indexed="81"/>
            <rFont val="Tahoma"/>
            <family val="2"/>
          </rPr>
          <t>Yerlyn Yessica Núñez Martínez:</t>
        </r>
        <r>
          <rPr>
            <sz val="9"/>
            <color indexed="81"/>
            <rFont val="Tahoma"/>
            <family val="2"/>
          </rPr>
          <t xml:space="preserve">
9 coordinadores regionales y 10 docentes DD total 19 *12 = 228 al año</t>
        </r>
      </text>
    </comment>
    <comment ref="D229" authorId="0">
      <text>
        <r>
          <rPr>
            <b/>
            <sz val="9"/>
            <color indexed="81"/>
            <rFont val="Tahoma"/>
            <family val="2"/>
          </rPr>
          <t>Yerlyn Yessica Núñez Martínez:</t>
        </r>
        <r>
          <rPr>
            <sz val="9"/>
            <color indexed="81"/>
            <rFont val="Tahoma"/>
            <family val="2"/>
          </rPr>
          <t xml:space="preserve">
3 docentes DD uno de cada programa * 6 =18</t>
        </r>
      </text>
    </comment>
    <comment ref="D241" authorId="0">
      <text>
        <r>
          <rPr>
            <b/>
            <sz val="9"/>
            <color indexed="81"/>
            <rFont val="Tahoma"/>
            <family val="2"/>
          </rPr>
          <t>Yerlyn Yessica Núñez 6</t>
        </r>
        <r>
          <rPr>
            <sz val="9"/>
            <color indexed="81"/>
            <rFont val="Tahoma"/>
            <family val="2"/>
          </rPr>
          <t xml:space="preserve"> comisiones * 5 integrantes =30 * 6 talleres = 180 + 24 DD (4 *6 talleres, uno area administrativa)</t>
        </r>
      </text>
    </comment>
    <comment ref="D250" authorId="0">
      <text>
        <r>
          <rPr>
            <b/>
            <sz val="9"/>
            <color indexed="81"/>
            <rFont val="Tahoma"/>
            <family val="2"/>
          </rPr>
          <t>Yerlyn Yessica Núñez Martínez:</t>
        </r>
        <r>
          <rPr>
            <sz val="9"/>
            <color indexed="81"/>
            <rFont val="Tahoma"/>
            <family val="2"/>
          </rPr>
          <t xml:space="preserve">
3 docentes por viaje * 6</t>
        </r>
      </text>
    </comment>
    <comment ref="D262" authorId="0">
      <text>
        <r>
          <rPr>
            <b/>
            <sz val="9"/>
            <color indexed="81"/>
            <rFont val="Tahoma"/>
            <family val="2"/>
          </rPr>
          <t>Yerlyn Yessica Núñez Martínez:</t>
        </r>
        <r>
          <rPr>
            <sz val="9"/>
            <color indexed="81"/>
            <rFont val="Tahoma"/>
            <family val="2"/>
          </rPr>
          <t xml:space="preserve">
6 comisiones * 5 integrantes =30 * 6 talleres = 180 + 24 DD (4 *6 talleres, uno area administrativa)</t>
        </r>
      </text>
    </comment>
    <comment ref="D284" authorId="0">
      <text>
        <r>
          <rPr>
            <b/>
            <sz val="9"/>
            <color indexed="81"/>
            <rFont val="Tahoma"/>
            <family val="2"/>
          </rPr>
          <t>Yerlyn Yessica Núñez Martínez:</t>
        </r>
        <r>
          <rPr>
            <sz val="9"/>
            <color indexed="81"/>
            <rFont val="Tahoma"/>
            <family val="2"/>
          </rPr>
          <t xml:space="preserve">
10 personas por  6 taller
</t>
        </r>
      </text>
    </comment>
    <comment ref="D293" authorId="0">
      <text>
        <r>
          <rPr>
            <b/>
            <sz val="9"/>
            <color indexed="81"/>
            <rFont val="Tahoma"/>
            <family val="2"/>
          </rPr>
          <t>Yerlyn Yessica Núñez 3</t>
        </r>
        <r>
          <rPr>
            <sz val="9"/>
            <color indexed="81"/>
            <rFont val="Tahoma"/>
            <family val="2"/>
          </rPr>
          <t xml:space="preserve"> docentes DD por taller o conversatorios</t>
        </r>
      </text>
    </comment>
    <comment ref="D307" authorId="0">
      <text>
        <r>
          <rPr>
            <b/>
            <sz val="9"/>
            <color indexed="81"/>
            <rFont val="Tahoma"/>
            <family val="2"/>
          </rPr>
          <t>Yerlyn Yessica Núñez Martínez:</t>
        </r>
        <r>
          <rPr>
            <sz val="9"/>
            <color indexed="81"/>
            <rFont val="Tahoma"/>
            <family val="2"/>
          </rPr>
          <t xml:space="preserve">
Actividad que se llevara en conjunto con los talleres de la actividades anteriores y en forma BIMODAL 20 docentes por carrera y 4 DD. 20*6=120+24</t>
        </r>
      </text>
    </comment>
    <comment ref="E309" authorId="0">
      <text>
        <r>
          <rPr>
            <b/>
            <sz val="9"/>
            <color indexed="81"/>
            <rFont val="Tahoma"/>
            <family val="2"/>
          </rPr>
          <t>Yerlyn Yessica Núñez Martínez:</t>
        </r>
        <r>
          <rPr>
            <sz val="9"/>
            <color indexed="81"/>
            <rFont val="Tahoma"/>
            <family val="2"/>
          </rPr>
          <t xml:space="preserve">
2 TALLERES PRECENSIAL Y 4 EN LINEA. DE 20 DOCENTES CARRERAS Y 6 DD</t>
        </r>
      </text>
    </comment>
    <comment ref="D316" authorId="0">
      <text>
        <r>
          <rPr>
            <b/>
            <sz val="9"/>
            <color indexed="81"/>
            <rFont val="Tahoma"/>
            <family val="2"/>
          </rPr>
          <t>Yerlyn Yessica Núñez Martínez:</t>
        </r>
        <r>
          <rPr>
            <sz val="9"/>
            <color indexed="81"/>
            <rFont val="Tahoma"/>
            <family val="2"/>
          </rPr>
          <t xml:space="preserve">
6 CAPACITACIONES * 4</t>
        </r>
      </text>
    </comment>
    <comment ref="D387" authorId="0">
      <text>
        <r>
          <rPr>
            <b/>
            <sz val="9"/>
            <color indexed="81"/>
            <rFont val="Tahoma"/>
            <family val="2"/>
          </rPr>
          <t>Yerlyn Yessica Núñez Martínez:</t>
        </r>
        <r>
          <rPr>
            <sz val="9"/>
            <color indexed="81"/>
            <rFont val="Tahoma"/>
            <family val="2"/>
          </rPr>
          <t xml:space="preserve">
TRIMESTRES</t>
        </r>
      </text>
    </comment>
  </commentList>
</comments>
</file>

<file path=xl/comments3.xml><?xml version="1.0" encoding="utf-8"?>
<comments xmlns="http://schemas.openxmlformats.org/spreadsheetml/2006/main">
  <authors>
    <author>Yerlyn Yessica Núñez Martínez</author>
  </authors>
  <commentList>
    <comment ref="P9" authorId="0">
      <text>
        <r>
          <rPr>
            <b/>
            <sz val="9"/>
            <color indexed="81"/>
            <rFont val="Tahoma"/>
            <family val="2"/>
          </rPr>
          <t>Yerlyn Yessica Núñez Martínez:</t>
        </r>
        <r>
          <rPr>
            <sz val="9"/>
            <color indexed="81"/>
            <rFont val="Tahoma"/>
            <family val="2"/>
          </rPr>
          <t xml:space="preserve">
Número de Talleres</t>
        </r>
      </text>
    </comment>
    <comment ref="E13" authorId="0">
      <text>
        <r>
          <rPr>
            <b/>
            <sz val="9"/>
            <color indexed="81"/>
            <rFont val="Tahoma"/>
            <family val="2"/>
          </rPr>
          <t>Yerlyn Yessica Núñez Martínez:</t>
        </r>
        <r>
          <rPr>
            <sz val="9"/>
            <color indexed="81"/>
            <rFont val="Tahoma"/>
            <family val="2"/>
          </rPr>
          <t xml:space="preserve">
En relacion a los planes de estudio</t>
        </r>
      </text>
    </comment>
  </commentList>
</comments>
</file>

<file path=xl/comments4.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comments5.xml><?xml version="1.0" encoding="utf-8"?>
<comments xmlns="http://schemas.openxmlformats.org/spreadsheetml/2006/main">
  <authors>
    <author>Yerlyn Yessica Núñez Martínez</author>
  </authors>
  <commentList>
    <comment ref="I9" authorId="0">
      <text>
        <r>
          <rPr>
            <b/>
            <sz val="9"/>
            <color indexed="81"/>
            <rFont val="Tahoma"/>
            <family val="2"/>
          </rPr>
          <t>Yerlyn Yessica Núñez Martínez:</t>
        </r>
        <r>
          <rPr>
            <sz val="9"/>
            <color indexed="81"/>
            <rFont val="Tahoma"/>
            <family val="2"/>
          </rPr>
          <t xml:space="preserve">
VIATICOS INTERNACIONALES ZONA 1 PERIODO CORTO L 4,875 POR DIA CATEGORIA III</t>
        </r>
      </text>
    </comment>
    <comment ref="J9" authorId="0">
      <text>
        <r>
          <rPr>
            <b/>
            <sz val="9"/>
            <color indexed="81"/>
            <rFont val="Tahoma"/>
            <family val="2"/>
          </rPr>
          <t>Yerlyn Yessica Núñez Martínez:</t>
        </r>
        <r>
          <rPr>
            <sz val="9"/>
            <color indexed="81"/>
            <rFont val="Tahoma"/>
            <family val="2"/>
          </rPr>
          <t xml:space="preserve">
4 categoria III 52,000 c/u
1 categoria II 56,250</t>
        </r>
      </text>
    </comment>
    <comment ref="K10" authorId="0">
      <text>
        <r>
          <rPr>
            <b/>
            <sz val="9"/>
            <color indexed="81"/>
            <rFont val="Tahoma"/>
            <family val="2"/>
          </rPr>
          <t>Yerlyn Yessica Núñez Martínez:</t>
        </r>
        <r>
          <rPr>
            <sz val="9"/>
            <color indexed="81"/>
            <rFont val="Tahoma"/>
            <family val="2"/>
          </rPr>
          <t xml:space="preserve">
Material impreso L80
Pasajes  L26 * 21dias
Material didactico L 50
Lapices L 38
Cuadernos L 25
= 814*5 personal administrativo </t>
        </r>
      </text>
    </comment>
  </commentList>
</comments>
</file>

<file path=xl/sharedStrings.xml><?xml version="1.0" encoding="utf-8"?>
<sst xmlns="http://schemas.openxmlformats.org/spreadsheetml/2006/main" count="14541" uniqueCount="1712">
  <si>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</si>
  <si>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</si>
  <si>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</si>
  <si>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</si>
  <si>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</si>
  <si>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</si>
  <si>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</si>
  <si>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</si>
  <si>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</si>
  <si>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</si>
  <si>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</si>
  <si>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</si>
  <si>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</si>
  <si>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</si>
  <si>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</si>
  <si>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</si>
  <si>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</si>
  <si>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</si>
  <si>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</si>
  <si>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</si>
  <si>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</si>
  <si>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</si>
  <si>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</si>
  <si>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</si>
  <si>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</si>
  <si>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</si>
  <si>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</si>
  <si>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</si>
  <si>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</si>
  <si>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</si>
  <si>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</si>
  <si>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</si>
  <si>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</si>
  <si>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</si>
  <si>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</si>
  <si>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</si>
  <si>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</si>
  <si>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</si>
  <si>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</si>
  <si>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</si>
  <si>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</si>
  <si>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</si>
  <si>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</si>
  <si>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</si>
  <si>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</si>
  <si>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</si>
  <si>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</si>
  <si>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</si>
  <si>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</si>
  <si>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</si>
  <si>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</si>
  <si>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</si>
  <si>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</si>
  <si>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</si>
  <si>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</si>
  <si>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</si>
  <si>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</si>
  <si>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</si>
  <si>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</si>
  <si>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</si>
  <si>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</si>
  <si>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</si>
  <si>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</si>
  <si>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</si>
  <si>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</si>
  <si>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</si>
  <si>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</si>
  <si>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</si>
  <si>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</si>
  <si>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Aseguramiento de la Calidad y Mejoramiento Ambiental</t>
  </si>
  <si>
    <t>Cultura de Innovación Institucional y Educativa</t>
  </si>
  <si>
    <t>Total</t>
  </si>
  <si>
    <t>Posgrado</t>
  </si>
  <si>
    <t>Fortalecimiento Institucional</t>
  </si>
  <si>
    <t>Gestión Administrativa y  financiera en apoyo al Desarrollo Académico</t>
  </si>
  <si>
    <t>Gestión del Talento Humano, Administrativo y Docente</t>
  </si>
  <si>
    <t>Conversión del Dólar a Lempiras</t>
  </si>
  <si>
    <t>Martes, 25 de Agosto del 2015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</si>
  <si>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</si>
  <si>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</si>
  <si>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</si>
  <si>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</si>
  <si>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</si>
  <si>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</si>
  <si>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</si>
  <si>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</si>
  <si>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</si>
  <si>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</si>
  <si>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</si>
  <si>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</si>
  <si>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</si>
  <si>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</si>
  <si>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</si>
  <si>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</si>
  <si>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</si>
  <si>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</si>
  <si>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</si>
  <si>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</si>
  <si>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</si>
  <si>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</si>
  <si>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</si>
  <si>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</si>
  <si>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</si>
  <si>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</si>
  <si>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</si>
  <si>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</si>
  <si>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</si>
  <si>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</si>
  <si>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</si>
  <si>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</si>
  <si>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</si>
  <si>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</si>
  <si>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</si>
  <si>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</si>
  <si>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</si>
  <si>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</si>
  <si>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</si>
  <si>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</si>
  <si>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</si>
  <si>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</si>
  <si>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</si>
  <si>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</si>
  <si>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</si>
  <si>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</si>
  <si>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</si>
  <si>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</si>
  <si>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</si>
  <si>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</si>
  <si>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</si>
  <si>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</si>
  <si>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</si>
  <si>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</si>
  <si>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</si>
  <si>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</si>
  <si>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</si>
  <si>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</si>
  <si>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</si>
  <si>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</si>
  <si>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</si>
  <si>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</si>
  <si>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</si>
  <si>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</si>
  <si>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</si>
  <si>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</si>
  <si>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</si>
  <si>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</si>
  <si>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</si>
  <si>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</si>
  <si>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</si>
  <si>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</si>
  <si>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</si>
  <si>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</si>
  <si>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</si>
  <si>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</si>
  <si>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</si>
  <si>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</si>
  <si>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</si>
  <si>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</si>
  <si>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</si>
  <si>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</si>
  <si>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</si>
  <si>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</si>
  <si>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</si>
  <si>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</si>
  <si>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</si>
  <si>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</si>
  <si>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</si>
  <si>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</si>
  <si>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</si>
  <si>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</si>
  <si>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</si>
  <si>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</si>
  <si>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</si>
  <si>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</si>
  <si>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</si>
  <si>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</si>
  <si>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</si>
  <si>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</si>
  <si>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</si>
  <si>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</si>
  <si>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</si>
  <si>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</si>
  <si>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</si>
  <si>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</si>
  <si>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</si>
  <si>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</si>
  <si>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</si>
  <si>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</si>
  <si>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</si>
  <si>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</si>
  <si>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</si>
  <si>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</si>
  <si>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</si>
  <si>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</si>
  <si>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</si>
  <si>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</si>
  <si>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</si>
  <si>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</si>
  <si>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</si>
  <si>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</si>
  <si>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</si>
  <si>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</si>
  <si>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</si>
  <si>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</si>
  <si>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</si>
  <si>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</si>
  <si>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</si>
  <si>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</si>
  <si>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</si>
  <si>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</si>
  <si>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</si>
  <si>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</si>
  <si>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</si>
  <si>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</si>
  <si>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</si>
  <si>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</si>
  <si>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</si>
  <si>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</si>
  <si>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</si>
  <si>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</si>
  <si>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</si>
  <si>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</si>
  <si>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</si>
  <si>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</si>
  <si>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</si>
  <si>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</si>
  <si>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</si>
  <si>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</si>
  <si>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</si>
  <si>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</si>
  <si>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</si>
  <si>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</si>
  <si>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</si>
  <si>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</si>
  <si>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</si>
  <si>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</si>
  <si>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</si>
  <si>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</si>
  <si>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</si>
  <si>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</si>
  <si>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</si>
  <si>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</si>
  <si>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</si>
  <si>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</si>
  <si>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</si>
  <si>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</si>
  <si>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</si>
  <si>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</si>
  <si>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</si>
  <si>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</si>
  <si>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</si>
  <si>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</si>
  <si>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</si>
  <si>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</si>
  <si>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</si>
  <si>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</si>
  <si>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</si>
  <si>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</si>
  <si>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</si>
  <si>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</si>
  <si>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</si>
  <si>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</si>
  <si>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</si>
  <si>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</si>
  <si>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</si>
  <si>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</si>
  <si>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</si>
  <si>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</si>
  <si>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</si>
  <si>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</si>
  <si>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</si>
  <si>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</si>
  <si>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</si>
  <si>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</si>
  <si>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</si>
  <si>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</si>
  <si>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</si>
  <si>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</si>
  <si>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</si>
  <si>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</si>
  <si>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</si>
  <si>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</si>
  <si>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</si>
  <si>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</si>
  <si>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</si>
  <si>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</si>
  <si>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</si>
  <si>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</si>
  <si>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</si>
  <si>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</si>
  <si>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</si>
  <si>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</si>
  <si>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</si>
  <si>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</si>
  <si>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</si>
  <si>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</si>
  <si>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</si>
  <si>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</si>
  <si>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</si>
  <si>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</si>
  <si>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</si>
  <si>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</si>
  <si>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</si>
  <si>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</si>
  <si>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</si>
  <si>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</si>
  <si>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</si>
  <si>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</si>
  <si>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</si>
  <si>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</si>
  <si>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</si>
  <si>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</si>
  <si>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</si>
  <si>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</si>
  <si>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</si>
  <si>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</si>
  <si>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</si>
  <si>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</si>
  <si>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</si>
  <si>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</si>
  <si>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</si>
  <si>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</si>
  <si>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</si>
  <si>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</si>
  <si>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</si>
  <si>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</si>
  <si>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</si>
  <si>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</si>
  <si>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</si>
  <si>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</si>
  <si>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</si>
  <si>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</si>
  <si>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</si>
  <si>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</si>
  <si>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</si>
  <si>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</si>
  <si>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</si>
  <si>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</si>
  <si>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</si>
  <si>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</si>
  <si>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</si>
  <si>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</si>
  <si>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</si>
  <si>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</si>
  <si>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</si>
  <si>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</si>
  <si>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</si>
  <si>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</si>
  <si>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</si>
  <si>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</si>
  <si>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</si>
  <si>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</si>
  <si>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</si>
  <si>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</si>
  <si>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</si>
  <si>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</si>
  <si>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</si>
  <si>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</si>
  <si>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</si>
  <si>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</si>
  <si>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</si>
  <si>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</si>
  <si>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</si>
  <si>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</si>
  <si>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</si>
  <si>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</si>
  <si>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</si>
  <si>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</si>
  <si>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</si>
  <si>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</si>
  <si>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</si>
  <si>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</si>
  <si>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</si>
  <si>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</si>
  <si>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</si>
  <si>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</si>
  <si>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</si>
  <si>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</si>
  <si>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</si>
  <si>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</si>
  <si>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</si>
  <si>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</si>
  <si>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</si>
  <si>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</si>
  <si>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</si>
  <si>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</si>
  <si>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</si>
  <si>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</si>
  <si>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</si>
  <si>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</si>
  <si>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</si>
  <si>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</si>
  <si>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</si>
  <si>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</si>
  <si>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</si>
  <si>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</si>
  <si>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</si>
  <si>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</si>
  <si>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</si>
  <si>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</si>
  <si>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</si>
  <si>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</si>
  <si>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</si>
  <si>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</si>
  <si>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</si>
  <si>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</si>
  <si>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</si>
  <si>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</si>
  <si>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</si>
  <si>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</si>
  <si>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</si>
  <si>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</si>
  <si>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</si>
  <si>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</si>
  <si>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</si>
  <si>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</si>
  <si>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</si>
  <si>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</si>
  <si>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</si>
  <si>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</si>
  <si>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</si>
  <si>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</si>
  <si>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</si>
  <si>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</si>
  <si>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</si>
  <si>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</si>
  <si>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</si>
  <si>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</si>
  <si>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</si>
  <si>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</si>
  <si>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</si>
  <si>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</si>
  <si>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</si>
  <si>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</si>
  <si>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</si>
  <si>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</si>
  <si>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</si>
  <si>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</si>
  <si>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</si>
  <si>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</si>
  <si>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</si>
  <si>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</si>
  <si>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</si>
  <si>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</si>
  <si>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</si>
  <si>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</si>
  <si>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</si>
  <si>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</si>
  <si>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</si>
  <si>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</si>
  <si>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</si>
  <si>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</si>
  <si>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</si>
  <si>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</si>
  <si>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</si>
  <si>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</si>
  <si>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</si>
  <si>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</si>
  <si>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</si>
  <si>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</si>
  <si>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</si>
  <si>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</si>
  <si>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</si>
  <si>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</si>
  <si>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</si>
  <si>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</si>
  <si>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</si>
  <si>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</si>
  <si>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</si>
  <si>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</si>
  <si>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</si>
  <si>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</si>
  <si>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</si>
  <si>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</si>
  <si>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</si>
  <si>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</si>
  <si>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</si>
  <si>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</si>
  <si>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</si>
  <si>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</si>
  <si>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</si>
  <si>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</si>
  <si>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</si>
  <si>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</si>
  <si>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</si>
  <si>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</si>
  <si>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</si>
  <si>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</si>
  <si>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</si>
  <si>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</si>
  <si>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</si>
  <si>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</si>
  <si>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</si>
  <si>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</si>
  <si>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</si>
  <si>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</si>
  <si>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</si>
  <si>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</si>
  <si>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</si>
  <si>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</si>
  <si>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</si>
  <si>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</si>
  <si>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</si>
  <si>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</si>
  <si>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</si>
  <si>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</si>
  <si>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</si>
  <si>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</si>
  <si>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</si>
  <si>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</si>
  <si>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</si>
  <si>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</si>
  <si>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</si>
  <si>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</si>
  <si>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</si>
  <si>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</si>
  <si>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</si>
  <si>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</si>
  <si>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</si>
  <si>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</si>
  <si>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</si>
  <si>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</si>
  <si>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</si>
  <si>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</si>
  <si>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</si>
  <si>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</si>
  <si>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</si>
  <si>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</si>
  <si>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</si>
  <si>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</si>
  <si>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</si>
  <si>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</si>
  <si>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</si>
  <si>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</si>
  <si>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</si>
  <si>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</si>
  <si>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</si>
  <si>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</si>
  <si>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</si>
  <si>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</si>
  <si>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</si>
  <si>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</si>
  <si>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</si>
  <si>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</si>
  <si>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</si>
  <si>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</si>
  <si>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</si>
  <si>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</si>
  <si>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</si>
  <si>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</si>
  <si>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</si>
  <si>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</si>
  <si>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</si>
  <si>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</si>
  <si>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</si>
  <si>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</si>
  <si>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</si>
  <si>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</si>
  <si>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</si>
  <si>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</si>
  <si>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</si>
  <si>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</si>
  <si>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</si>
  <si>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</si>
  <si>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</si>
  <si>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</si>
  <si>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</si>
  <si>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</si>
  <si>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</si>
  <si>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</si>
  <si>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</si>
  <si>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</si>
  <si>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</si>
  <si>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</si>
  <si>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</si>
  <si>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</si>
  <si>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</si>
  <si>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</si>
  <si>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</si>
  <si>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</si>
  <si>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</si>
  <si>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</si>
  <si>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</si>
  <si>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</si>
  <si>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</si>
  <si>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</si>
  <si>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</si>
  <si>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</si>
  <si>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</si>
  <si>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</si>
  <si>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</si>
  <si>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</si>
  <si>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</si>
  <si>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</si>
  <si>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</si>
  <si>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</si>
  <si>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</si>
  <si>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</si>
  <si>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</si>
  <si>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</si>
  <si>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</si>
  <si>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</si>
  <si>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</si>
  <si>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</si>
  <si>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</si>
  <si>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</si>
  <si>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</si>
  <si>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</si>
  <si>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</si>
  <si>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</si>
  <si>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</si>
  <si>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</si>
  <si>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</si>
  <si>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</si>
  <si>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</si>
  <si>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</si>
  <si>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</si>
  <si>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</si>
  <si>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</si>
  <si>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</si>
  <si>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</si>
  <si>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</si>
  <si>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</si>
  <si>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</si>
  <si>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</si>
  <si>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</si>
  <si>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</si>
  <si>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</si>
  <si>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</si>
  <si>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</si>
  <si>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</si>
  <si>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</si>
  <si>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</si>
  <si>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</si>
  <si>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</si>
  <si>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</si>
  <si>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</si>
  <si>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</si>
  <si>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</si>
  <si>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</si>
  <si>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</si>
  <si>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</si>
  <si>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</si>
  <si>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</si>
  <si>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</si>
  <si>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</si>
  <si>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</si>
  <si>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</si>
  <si>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</si>
  <si>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</si>
  <si>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</si>
  <si>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</si>
  <si>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</si>
  <si>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</si>
  <si>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</si>
  <si>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</si>
  <si>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</si>
  <si>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</si>
  <si>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</si>
  <si>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</si>
  <si>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</si>
  <si>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</si>
  <si>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</si>
  <si>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</si>
  <si>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</si>
  <si>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</si>
  <si>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</si>
  <si>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</si>
  <si>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</si>
  <si>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</si>
  <si>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</si>
  <si>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</si>
  <si>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</si>
  <si>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</si>
  <si>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</si>
  <si>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</si>
  <si>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</si>
  <si>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</si>
  <si>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</si>
  <si>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</si>
  <si>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</si>
  <si>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</si>
  <si>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</si>
  <si>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</si>
  <si>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</si>
  <si>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</si>
  <si>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</si>
  <si>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</si>
  <si>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</si>
  <si>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</si>
  <si>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</si>
  <si>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</si>
  <si>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</si>
  <si>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</si>
  <si>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</si>
  <si>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</si>
  <si>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</si>
  <si>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</si>
  <si>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</si>
  <si>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</si>
  <si>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</si>
  <si>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</si>
  <si>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</si>
  <si>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</si>
  <si>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</si>
  <si>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</si>
  <si>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</si>
  <si>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2016</t>
  </si>
  <si>
    <t>cifras en L.</t>
  </si>
  <si>
    <t>Dimensiones</t>
  </si>
  <si>
    <t>Objeto de Gasto</t>
  </si>
  <si>
    <t>Descripción de Cuenta</t>
  </si>
  <si>
    <t>Programa / Proyecto 2016</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</si>
  <si>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</si>
  <si>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</si>
  <si>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</si>
  <si>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</si>
  <si>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</si>
  <si>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</si>
  <si>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</si>
  <si>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</si>
  <si>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</si>
  <si>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</si>
  <si>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</si>
  <si>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</si>
  <si>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</si>
  <si>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</si>
  <si>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</si>
  <si>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</si>
  <si>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</si>
  <si>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</si>
  <si>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</si>
  <si>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</si>
  <si>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</si>
  <si>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</si>
  <si>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</si>
  <si>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</si>
  <si>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</si>
  <si>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</si>
  <si>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</si>
  <si>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</si>
  <si>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</si>
  <si>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</si>
  <si>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</si>
  <si>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</si>
  <si>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</si>
  <si>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</si>
  <si>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</si>
  <si>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</si>
  <si>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</si>
  <si>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</si>
  <si>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</si>
  <si>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</si>
  <si>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</si>
  <si>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</si>
  <si>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</si>
  <si>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</si>
  <si>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</si>
  <si>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</si>
  <si>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</si>
  <si>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</si>
  <si>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</si>
  <si>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</si>
  <si>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</si>
  <si>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</si>
  <si>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</si>
  <si>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</si>
  <si>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</si>
  <si>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</si>
  <si>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</si>
  <si>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</si>
  <si>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</si>
  <si>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</si>
  <si>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</si>
  <si>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</si>
  <si>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</si>
  <si>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</si>
  <si>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</si>
  <si>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</si>
  <si>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</si>
  <si>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</si>
  <si>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</si>
  <si>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</si>
  <si>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</si>
  <si>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</si>
  <si>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</si>
  <si>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</si>
  <si>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</si>
  <si>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</si>
  <si>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</si>
  <si>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</si>
  <si>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</si>
  <si>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</si>
  <si>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</si>
  <si>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</si>
  <si>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</si>
  <si>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</si>
  <si>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</si>
  <si>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</si>
  <si>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</si>
  <si>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</si>
  <si>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</si>
  <si>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</si>
  <si>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</si>
  <si>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</si>
  <si>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</si>
  <si>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</si>
  <si>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</si>
  <si>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</si>
  <si>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</si>
  <si>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</si>
  <si>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</si>
  <si>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</si>
  <si>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</si>
  <si>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</si>
  <si>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</si>
  <si>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</si>
  <si>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</si>
  <si>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</si>
  <si>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</si>
  <si>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</si>
  <si>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</si>
  <si>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</si>
  <si>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</si>
  <si>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</si>
  <si>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</si>
  <si>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</si>
  <si>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</si>
  <si>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</si>
  <si>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</si>
  <si>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</si>
  <si>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</si>
  <si>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</si>
  <si>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</si>
  <si>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</si>
  <si>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</si>
  <si>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</si>
  <si>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</si>
  <si>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</si>
  <si>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</si>
  <si>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</si>
  <si>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</si>
  <si>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</si>
  <si>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</si>
  <si>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</si>
  <si>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</si>
  <si>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</si>
  <si>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</si>
  <si>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</si>
  <si>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</si>
  <si>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</si>
  <si>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</si>
  <si>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</si>
  <si>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</si>
  <si>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</si>
  <si>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</si>
  <si>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</si>
  <si>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</si>
  <si>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</si>
  <si>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</si>
  <si>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</si>
  <si>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</si>
  <si>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</si>
  <si>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</si>
  <si>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</si>
  <si>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</si>
  <si>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</si>
  <si>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</si>
  <si>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</si>
  <si>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</si>
  <si>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</si>
  <si>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</si>
  <si>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</si>
  <si>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</si>
  <si>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</si>
  <si>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</si>
  <si>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</si>
  <si>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</si>
  <si>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</si>
  <si>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</si>
  <si>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</si>
  <si>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</si>
  <si>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</si>
  <si>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</si>
  <si>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</si>
  <si>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</si>
  <si>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</si>
  <si>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</si>
  <si>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</si>
  <si>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</si>
  <si>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</si>
  <si>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</si>
  <si>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</si>
  <si>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</si>
  <si>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</si>
  <si>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</si>
  <si>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</si>
  <si>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</si>
  <si>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</si>
  <si>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</si>
  <si>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</si>
  <si>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</si>
  <si>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</si>
  <si>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</si>
  <si>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</si>
  <si>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</si>
  <si>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</si>
  <si>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</si>
  <si>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</si>
  <si>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</si>
  <si>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</si>
  <si>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</si>
  <si>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</si>
  <si>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</si>
  <si>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</si>
  <si>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</si>
  <si>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</si>
  <si>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</si>
  <si>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</si>
  <si>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</si>
  <si>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</si>
  <si>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</si>
  <si>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</si>
  <si>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</si>
  <si>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</si>
  <si>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</si>
  <si>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</si>
  <si>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</si>
  <si>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</si>
  <si>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</si>
  <si>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</si>
  <si>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</si>
  <si>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</si>
  <si>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</si>
  <si>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</si>
  <si>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</si>
  <si>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</si>
  <si>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</si>
  <si>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</si>
  <si>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</si>
  <si>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</si>
  <si>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</si>
  <si>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</si>
  <si>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</si>
  <si>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</si>
  <si>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</si>
  <si>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</si>
  <si>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</si>
  <si>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</si>
  <si>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</si>
  <si>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</si>
  <si>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</si>
  <si>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</si>
  <si>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</si>
  <si>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</si>
  <si>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</si>
  <si>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</si>
  <si>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</si>
  <si>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</si>
  <si>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</si>
  <si>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</si>
  <si>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</si>
  <si>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</si>
  <si>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</si>
  <si>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</si>
  <si>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</si>
  <si>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</si>
  <si>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</si>
  <si>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</si>
  <si>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</si>
  <si>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</si>
  <si>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</si>
  <si>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</si>
  <si>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</si>
  <si>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</si>
  <si>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</si>
  <si>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</si>
  <si>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</si>
  <si>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</si>
  <si>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</si>
  <si>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</si>
  <si>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</si>
  <si>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</si>
  <si>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</si>
  <si>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</si>
  <si>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</si>
  <si>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</si>
  <si>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</si>
  <si>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</si>
  <si>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</si>
  <si>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</si>
  <si>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</si>
  <si>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</si>
  <si>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</si>
  <si>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</si>
  <si>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</si>
  <si>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</si>
  <si>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</si>
  <si>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</si>
  <si>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</si>
  <si>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</si>
  <si>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</si>
  <si>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</si>
  <si>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</si>
  <si>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</si>
  <si>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</si>
  <si>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</si>
  <si>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</si>
  <si>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</si>
  <si>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</si>
  <si>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</si>
  <si>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</si>
  <si>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</si>
  <si>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</si>
  <si>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</si>
  <si>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</si>
  <si>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</si>
  <si>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</si>
  <si>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</si>
  <si>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</si>
  <si>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</si>
  <si>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</si>
  <si>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</si>
  <si>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</si>
  <si>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</si>
  <si>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</si>
  <si>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</si>
  <si>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</si>
  <si>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</si>
  <si>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</si>
  <si>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</si>
  <si>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</si>
  <si>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</si>
  <si>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</si>
  <si>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</si>
  <si>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</si>
  <si>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</si>
  <si>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</si>
  <si>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</si>
  <si>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</si>
  <si>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</si>
  <si>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</si>
  <si>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</si>
  <si>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</si>
  <si>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</si>
  <si>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</si>
  <si>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</si>
  <si>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</si>
  <si>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</si>
  <si>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</si>
  <si>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</si>
  <si>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</si>
  <si>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</si>
  <si>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</si>
  <si>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</si>
  <si>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</si>
  <si>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</si>
  <si>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</si>
  <si>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</si>
  <si>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</si>
  <si>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</si>
  <si>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</si>
  <si>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</si>
  <si>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</si>
  <si>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</si>
  <si>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</si>
  <si>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</si>
  <si>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</si>
  <si>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</si>
  <si>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</si>
  <si>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</si>
  <si>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</si>
  <si>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</si>
  <si>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</si>
  <si>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</si>
  <si>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</si>
  <si>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</si>
  <si>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</si>
  <si>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</si>
  <si>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</si>
  <si>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</si>
  <si>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</si>
  <si>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</si>
  <si>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</si>
  <si>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</si>
  <si>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</si>
  <si>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</si>
  <si>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</si>
  <si>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</si>
  <si>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</si>
  <si>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</si>
  <si>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</si>
  <si>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</si>
  <si>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</si>
  <si>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</si>
  <si>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</si>
  <si>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</si>
  <si>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</si>
  <si>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</si>
  <si>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</si>
  <si>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</si>
  <si>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</si>
  <si>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</si>
  <si>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</si>
  <si>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</si>
  <si>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</si>
  <si>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</si>
  <si>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</si>
  <si>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</si>
  <si>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</si>
  <si>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</si>
  <si>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</si>
  <si>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</si>
  <si>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</si>
  <si>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</si>
  <si>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</si>
  <si>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</si>
  <si>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</si>
  <si>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</si>
  <si>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</si>
  <si>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</si>
  <si>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</si>
  <si>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</si>
  <si>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</si>
  <si>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</si>
  <si>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</si>
  <si>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</si>
  <si>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</si>
  <si>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</si>
  <si>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</si>
  <si>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</si>
  <si>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</si>
  <si>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</si>
  <si>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</si>
  <si>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</si>
  <si>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</si>
  <si>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</si>
  <si>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</si>
  <si>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</si>
  <si>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</si>
  <si>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</si>
  <si>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</si>
  <si>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</si>
  <si>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</si>
  <si>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</si>
  <si>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</si>
  <si>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</si>
  <si>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</si>
  <si>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</si>
  <si>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</si>
  <si>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</si>
  <si>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</si>
  <si>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</si>
  <si>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</si>
  <si>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</si>
  <si>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</si>
  <si>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</si>
  <si>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</si>
  <si>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</si>
  <si>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</si>
  <si>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</si>
  <si>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</si>
  <si>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</si>
  <si>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</si>
  <si>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</si>
  <si>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</si>
  <si>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</si>
  <si>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</si>
  <si>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</si>
  <si>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</si>
  <si>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</si>
  <si>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</si>
  <si>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</si>
  <si>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</si>
  <si>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</si>
  <si>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</si>
  <si>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</si>
  <si>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</si>
  <si>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</si>
  <si>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</si>
  <si>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</si>
  <si>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</si>
  <si>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</si>
  <si>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</si>
  <si>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</si>
  <si>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</si>
  <si>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</si>
  <si>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</si>
  <si>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</si>
  <si>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</si>
  <si>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</si>
  <si>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</si>
  <si>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</si>
  <si>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</si>
  <si>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</si>
  <si>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</si>
  <si>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</si>
  <si>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</si>
  <si>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</si>
  <si>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</si>
  <si>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</si>
  <si>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</si>
  <si>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</si>
  <si>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</si>
  <si>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</si>
  <si>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</si>
  <si>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</si>
  <si>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</si>
  <si>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</si>
  <si>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</si>
  <si>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</si>
  <si>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</si>
  <si>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</si>
  <si>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</si>
  <si>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</si>
  <si>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</si>
  <si>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</si>
  <si>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</si>
  <si>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</si>
  <si>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</si>
  <si>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</si>
  <si>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</si>
  <si>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</si>
  <si>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</si>
  <si>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</si>
  <si>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</si>
  <si>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</si>
  <si>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</si>
  <si>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</si>
  <si>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</si>
  <si>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</si>
  <si>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</si>
  <si>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</si>
  <si>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</si>
  <si>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</si>
  <si>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</si>
  <si>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</si>
  <si>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</si>
  <si>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</si>
  <si>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</si>
  <si>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</si>
  <si>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</si>
  <si>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</si>
  <si>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</si>
  <si>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</si>
  <si>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</si>
  <si>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</si>
  <si>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</si>
  <si>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</si>
  <si>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</si>
  <si>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</si>
  <si>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</si>
  <si>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</si>
  <si>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</si>
  <si>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</si>
  <si>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</si>
  <si>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</si>
  <si>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</si>
  <si>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</si>
  <si>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</si>
  <si>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</si>
  <si>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</si>
  <si>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</si>
  <si>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</si>
  <si>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</si>
  <si>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</si>
  <si>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</si>
  <si>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</si>
  <si>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</si>
  <si>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</si>
  <si>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</si>
  <si>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</si>
  <si>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</si>
  <si>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</si>
  <si>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</si>
  <si>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</si>
  <si>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</si>
  <si>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</si>
  <si>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</si>
  <si>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</si>
  <si>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</si>
  <si>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</si>
  <si>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</si>
  <si>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</si>
  <si>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</si>
  <si>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</si>
  <si>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</si>
  <si>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</si>
  <si>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</si>
  <si>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</si>
  <si>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</si>
  <si>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</si>
  <si>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</si>
  <si>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</si>
  <si>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</si>
  <si>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</si>
  <si>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</si>
  <si>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</si>
  <si>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</si>
  <si>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</si>
  <si>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</si>
  <si>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</si>
  <si>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</si>
  <si>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</si>
  <si>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</si>
  <si>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</si>
  <si>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</si>
  <si>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</si>
  <si>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</si>
  <si>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</si>
  <si>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</si>
  <si>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</si>
  <si>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</si>
  <si>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</si>
  <si>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</si>
  <si>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</si>
  <si>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</si>
  <si>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</si>
  <si>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</si>
  <si>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</si>
  <si>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</si>
  <si>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</si>
  <si>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</si>
  <si>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</si>
  <si>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</si>
  <si>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</si>
  <si>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</si>
  <si>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6.c.1</t>
  </si>
  <si>
    <t>6.c.2</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</si>
  <si>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</si>
  <si>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</si>
  <si>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</si>
  <si>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</si>
  <si>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</si>
  <si>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</si>
  <si>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</si>
  <si>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</si>
  <si>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</si>
  <si>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</si>
  <si>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</si>
  <si>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</si>
  <si>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</si>
  <si>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</si>
  <si>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</si>
  <si>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</si>
  <si>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</si>
  <si>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</si>
  <si>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</si>
  <si>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</si>
  <si>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</si>
  <si>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</si>
  <si>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</si>
  <si>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</si>
  <si>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</si>
  <si>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</si>
  <si>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t>
  </si>
  <si>
    <t>INDICADORES DE RESULTADOS</t>
  </si>
  <si>
    <t>ACTIVIDADES</t>
  </si>
  <si>
    <t>METAS TRIMESTRALES</t>
  </si>
  <si>
    <t>TOTAL RECURSOS REQUERIDOS</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</si>
  <si>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</si>
  <si>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</si>
  <si>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</si>
  <si>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</si>
  <si>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</si>
  <si>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</si>
  <si>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</si>
  <si>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</si>
  <si>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</si>
  <si>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</si>
  <si>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</si>
  <si>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</si>
  <si>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Comisiones y Sub comisiones organizadas en el proceso para el desarrollo curricular</t>
  </si>
  <si>
    <t>Necesidad que las carreras entren en proceso de revision para el proyecto curricular</t>
  </si>
  <si>
    <t xml:space="preserve">lista de asistencia,papel didactico, informes ejecutivo </t>
  </si>
  <si>
    <t>personal docente y administrativo, estudiantes</t>
  </si>
  <si>
    <t xml:space="preserve">Dirección de Docencia </t>
  </si>
  <si>
    <t>Subcomisones orientadas en el proceso de investigacion de la fundamentacion de los proyectos curriculares</t>
  </si>
  <si>
    <t>cumplir con los requerimientos minimos para fundamentar un proyecto curricular en fase diagnostica</t>
  </si>
  <si>
    <t>Conversatorios, debates que contribuyan al consenso y toma de decisiones con respecto al análisis de los resultados obtenidos en el proceso de investigación que faciliten el proceso de construcción de los proyectos curriculares.</t>
  </si>
  <si>
    <t>Cumplir con la politica institucional de actualizacion de las propuestas curriculares vigentes</t>
  </si>
  <si>
    <t>Informes de avances, listados de asistencia,documentos de diagnostico, plan estudio, plan de factibilidad</t>
  </si>
  <si>
    <t xml:space="preserve">Estudiantes universitarios </t>
  </si>
  <si>
    <t xml:space="preserve">Dirección de Docencia, sub comisiones curriculares </t>
  </si>
  <si>
    <t xml:space="preserve">Incorporadas las observaciones para la mejora del documento de proyecto curricular presentado por las subcomisiones curriculares previo a la emision del dictamen final </t>
  </si>
  <si>
    <t xml:space="preserve"> Emitir dictamen del proyecto curricular presentado por la subcomision curricular, para su aprobación final por las instancias competentes de la UNAH.</t>
  </si>
  <si>
    <t>Elaboracion de dictamen</t>
  </si>
  <si>
    <t>Dirección de Docencia</t>
  </si>
  <si>
    <t>TOTAL DESARROLLO E INNOVACIÓN CURRICULAR</t>
  </si>
  <si>
    <t>INVESTIGACION CIENTÍFICA</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</si>
  <si>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</si>
  <si>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</si>
  <si>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</si>
  <si>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</si>
  <si>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</si>
  <si>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</si>
  <si>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</si>
  <si>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</si>
  <si>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Cartas de Intenciones, Alianzas y Convenios  firmados</t>
  </si>
  <si>
    <t>VINCULACIÓN UNIVERSIDAD-SOCIEDAD</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</si>
  <si>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</si>
  <si>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</si>
  <si>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</si>
  <si>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</si>
  <si>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</si>
  <si>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Establecer vinculación con universidades nacionales e internacionales para el fortalecimiento e innovación propias a las funciones de la Dirección de Docencia y estimular la movilidad a nivel docente.</t>
  </si>
  <si>
    <t>Carta de intenciones, Alianzas y Convenios establecidos</t>
  </si>
  <si>
    <t>Peronal de la Dirección de Docencia y Coordinadores de los Centros regionales.</t>
  </si>
  <si>
    <t>Direccion de Docencia</t>
  </si>
  <si>
    <t>1 congreso de de Docencia Universitaria.</t>
  </si>
  <si>
    <t>Necesidad de compartir experiencias innovadoras sobre curriculo, docencia universitaria y gestion academica.</t>
  </si>
  <si>
    <t>Programa elaborado, cartas de gestion, listas de inscripcion, material didactico elaborado, fotografias, videos , poster y publicacion en la pagina web.</t>
  </si>
  <si>
    <t>Comunidad universitaria y publico en general</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</si>
  <si>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</si>
  <si>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</si>
  <si>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</si>
  <si>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</si>
  <si>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</si>
  <si>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</si>
  <si>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</si>
  <si>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</si>
  <si>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</si>
  <si>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</si>
  <si>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</si>
  <si>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</si>
  <si>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</si>
  <si>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</si>
  <si>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TOTAL VINCULACIÓN UNIVERSIDAD - SOCIEDAD</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</si>
  <si>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</si>
  <si>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</si>
  <si>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</si>
  <si>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</si>
  <si>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</si>
  <si>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</si>
  <si>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</si>
  <si>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</si>
  <si>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</si>
  <si>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</si>
  <si>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</si>
  <si>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</si>
  <si>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</si>
  <si>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</si>
  <si>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</si>
  <si>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</si>
  <si>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</si>
  <si>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</si>
  <si>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</si>
  <si>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</si>
  <si>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</si>
  <si>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</si>
  <si>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</si>
  <si>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</si>
  <si>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</si>
  <si>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</si>
  <si>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</si>
  <si>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</si>
  <si>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Promover el desarrollo de los procesos academicos administrativos en los Centros Regionales Universitarios</t>
  </si>
  <si>
    <t>lista de asistecia, material didactico.</t>
  </si>
  <si>
    <t>coordinadores Regionales de Docencia</t>
  </si>
  <si>
    <t xml:space="preserve">Personal capacitado para dar respuestas a los procesos academicos y administrativos de los Centros Regionales Universitarios </t>
  </si>
  <si>
    <t>Apoyo a los coordinadores regioales de Docencia en la capacitacion de los docentes de su centro.</t>
  </si>
  <si>
    <t xml:space="preserve">Apoyar el desarrollo académico administrativo de los docentes en los Centros Regionales </t>
  </si>
  <si>
    <t>listas de asistencia, material didactico</t>
  </si>
  <si>
    <t>Comisiones y Subcomisiones curriculares</t>
  </si>
  <si>
    <t>Dirección de Docencia y coordinadores de docencia de Centros Regionales</t>
  </si>
  <si>
    <t>TOTAL GESTIÓN DEL CONOCIMIENTO</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</si>
  <si>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</si>
  <si>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</si>
  <si>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</si>
  <si>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</si>
  <si>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Dentro del perfil de todo profesional Universitario se hace necesario la formacion en valores presentes en su propia disciplina y en su vida profesional.</t>
  </si>
  <si>
    <t xml:space="preserve">Documentos del proyecto curricular transversalizados. Listados de asistencia e informes   </t>
  </si>
  <si>
    <t>Comisiones,  subcomisiones curriculares y docentes de las carreras</t>
  </si>
  <si>
    <t>Direccion de docencia</t>
  </si>
  <si>
    <t>Proyectos curriculares formulados por las carreras transversalizando el eje de etica.</t>
  </si>
  <si>
    <t>Formular Proyectos curriculares por parte de las carreras con un profundo sentido de ética  tanto en el quehacer profesional como ciudadano.</t>
  </si>
  <si>
    <t xml:space="preserve">Documentos del proyecto curricular transversalizados. Listados de asistencia e informes.   </t>
  </si>
  <si>
    <t>TOTAL LO ESENCIAL DE LA UNAH PARA LA CONSTRUCCIÓN DE CIUDADANÍA</t>
  </si>
  <si>
    <t>ASEGURAMIENTO DE LA CALIDAD Y MEJORAMIENTO AMBIENTAL</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</si>
  <si>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</si>
  <si>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</si>
  <si>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</si>
  <si>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 xml:space="preserve">Eficiencia en la organización, planificacion, ejecucion y control de los proyectos curriculares </t>
  </si>
  <si>
    <t>Desarrollo de talleres, foros, conversatorios,listados de asistencia e informes.</t>
  </si>
  <si>
    <t>Comisiones, sub comisiones facultades, centros regionales, departamentos, carreras, docentes y estudiantes.</t>
  </si>
  <si>
    <t>Fortalecimiento de  la Planificación, Monitoria y Evaluación de la Gestión Académica.</t>
  </si>
  <si>
    <t>Mejoramiento de la Calidad, la Pertinencia y la Equidad.</t>
  </si>
  <si>
    <t>TOTAL ASEGURAMIENTO DE LA CALIDAD Y MEJORAMIENTO AMBIENTAL</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</si>
  <si>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</si>
  <si>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</si>
  <si>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</si>
  <si>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Necesidad de que los docentes universitarios se capaciten en el uso de la TIC para aplicarlas en los proyectos curriculares.</t>
  </si>
  <si>
    <t>instrumentos metodológicos puestos en la Plataforma tecnológica de la UNAH.</t>
  </si>
  <si>
    <t>Docentes, estudiantes y autoridades Universitarias.</t>
  </si>
  <si>
    <t xml:space="preserve">Accecibilidad para los docentes del proceso metodológico de diseño Curricular en linea. </t>
  </si>
  <si>
    <t>Guias, documentos, listados, informes y plataforma tecnologica de la UNAH:</t>
  </si>
  <si>
    <t>TOTAL CULTURA DE INNOVACIÓN INSTITUCIONAL Y EDUCATIVA</t>
  </si>
  <si>
    <t>POSGRADOS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</si>
  <si>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</si>
  <si>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</si>
  <si>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</si>
  <si>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</si>
  <si>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</si>
  <si>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</si>
  <si>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</si>
  <si>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</si>
  <si>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</si>
  <si>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</si>
  <si>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</si>
  <si>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</si>
  <si>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</si>
  <si>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</si>
  <si>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</si>
  <si>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Los Departamentos Académicos y las carreras disponen del equipo didáctico necesario para facilitar el proceso del desarrollo educativo.</t>
  </si>
  <si>
    <t>atencion a las demandas academicas administrativas presentadasa la direccion de Docencia</t>
  </si>
  <si>
    <t>gestion academica - administrativa eficiente en un 100%</t>
  </si>
  <si>
    <t xml:space="preserve"> Planificación, y organización del sistema Administrativo y financiero para una mejor gestión administrativa y financiera de la Dirección de Docencia, en cada uno de los trimestres.</t>
  </si>
  <si>
    <t>utilizar de forma eficaz y eficiente   los recursos financieros asignados a la Dirección de Docencia</t>
  </si>
  <si>
    <t>Reportes, informes, elaboración de manuales de procedimientos administrativos y financieros</t>
  </si>
  <si>
    <t>Personal Académico y administrativo de la Dirección de Docencia</t>
  </si>
  <si>
    <t>Dirección Ejecutiva y Administrador</t>
  </si>
  <si>
    <t>La unidad académica cuenta con un presupuesto que le permite realizar adecuadamente las funciones de docencia, investigación, vinculación y gestión académica programadas por la carrera.</t>
  </si>
  <si>
    <t>informe presentado en cada trimestre</t>
  </si>
  <si>
    <t>eficientar y sistematizar la ejecucion del POA 2016</t>
  </si>
  <si>
    <t>docuemtos: informes trimestrales, listas de asistencia.</t>
  </si>
  <si>
    <t>Direccion de docencoa</t>
  </si>
  <si>
    <t>La institución cuenta con la normativa interna e institucional para garantizar la buena organización, el buen funcionamiento y el cumplimiento de las normas y procedimientos.</t>
  </si>
  <si>
    <t>Atencion a las demandas academicas administrativas presentadas a la Direccion de Docencia</t>
  </si>
  <si>
    <t>Respuesta por escrito a las demandas presentadas por las unidades academicas.</t>
  </si>
  <si>
    <t>Dictámenes, opiniones técnicas, oficios, planes anuales de trabajo, informes, comisiomes de trabajo, acciones de investigacion  sobre  distintas problemáticas relacionadas en la gestión del proyecto currículo en las unidades académicas de la UNAH, de al menos 400 documentos.</t>
  </si>
  <si>
    <t>Interpretar,  documentar,  dictaminar a traves de opiniones técnicas sobre la problemática generada en la gestión académica de la currícula univeristaria en los distintos niveles de las unidades academicas.</t>
  </si>
  <si>
    <t>Dictámenes, informes, oficios, opiniones técnicas, observaciones a documentos.</t>
  </si>
  <si>
    <t>Autoridades, docentes, estudiantes, Unidades superiores y unidades académicas de bases</t>
  </si>
  <si>
    <t>Direccion de Docencia.</t>
  </si>
  <si>
    <t>TOTAL GESTIÓN ADMINISTRATIVA Y FINANCIERA EN APOYO AL DESARROLLO ACADÉMICO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</si>
  <si>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</si>
  <si>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</si>
  <si>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</si>
  <si>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</si>
  <si>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 xml:space="preserve"> Personal Docente y administrativo de la Direcccion de Docencia capacitados en áreas de su competencia.</t>
  </si>
  <si>
    <t>Dirección de Docencia.</t>
  </si>
  <si>
    <t>capacitacion del personal administrativo de la Dirección de Docencia</t>
  </si>
  <si>
    <t>Fortalecimiento del personal académico de la Dirección de Docencia.</t>
  </si>
  <si>
    <t>Contratacion del personal.</t>
  </si>
  <si>
    <t>Profesionales Universitarios en el nivel Educación Superior</t>
  </si>
  <si>
    <t>TOTAL GESTIÓN DEL TALENTO HUMANO ADMINISTRATIVO Y DOCENTE</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</si>
  <si>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</si>
  <si>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</si>
  <si>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</si>
  <si>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 xml:space="preserve"> Eficientar la gestion academica en la relacion de la Direcccion de Docencia con los coordinadores regionales, facultades, departamentos, carreras y unidades academicas. </t>
  </si>
  <si>
    <t>Intercambio de informacion via electronica</t>
  </si>
  <si>
    <t>Direccion de Docencia y coordinadores de docencia en los centros regionales, facultades, departamentos, carreras y unidades academicas.</t>
  </si>
  <si>
    <t>Direccion de Docencia, unidades academicas de centros regionales, facultades y departamentos.</t>
  </si>
  <si>
    <t>Eficiencia en las acciones de gestion academica de la Direccion de Docencia en las unidades academicas.</t>
  </si>
  <si>
    <t xml:space="preserve"> Seguimiento, monitoreo (supervisión) y evaluación de las acciones de gestión académica de la Dirección de Docencia. </t>
  </si>
  <si>
    <t>Rendición de cuentas,  mejora y calidad de los procesos académicos en el desarrollo del plan de estudios.</t>
  </si>
  <si>
    <t>Informes, reuniones, visitas, oficios, dictámenes.</t>
  </si>
  <si>
    <t>Programas de la Direccion y las unidades academicas.</t>
  </si>
  <si>
    <t>TOTAL GESTIÓN ACADEMICA, UNIVERSITARIA Y RELACIONES INTERNACIONALES</t>
  </si>
  <si>
    <t>INTERNACIONALIZACIÓN DE LA EDUCACIÓN SUPERIOR</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</si>
  <si>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</si>
  <si>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</si>
  <si>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</si>
  <si>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</si>
  <si>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</si>
  <si>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</si>
  <si>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</si>
  <si>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</si>
  <si>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</si>
  <si>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</si>
  <si>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</si>
  <si>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</si>
  <si>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</si>
  <si>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</si>
  <si>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</si>
  <si>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</si>
  <si>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</si>
  <si>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</si>
  <si>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</si>
  <si>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</si>
  <si>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</si>
  <si>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</si>
  <si>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</si>
  <si>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</si>
  <si>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</si>
  <si>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</si>
  <si>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</si>
  <si>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</si>
  <si>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</si>
  <si>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</si>
  <si>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</si>
  <si>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</si>
  <si>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</si>
  <si>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</si>
  <si>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</si>
  <si>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</si>
  <si>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</si>
  <si>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</si>
  <si>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Optimizacion en la gestion docente y administrativa.</t>
  </si>
  <si>
    <t>Personal academico y administrativo de la Direcccion de Docencia y Coordinacion de los centros  Regionales de docencia capacitado y  actualizado en el uso de las TIC.</t>
  </si>
  <si>
    <t>Listados, diplomas o certificados.</t>
  </si>
  <si>
    <t>Personal academico y administrativo de Direccion de Docencia y Coordinacion de centros regionales de docencia.</t>
  </si>
  <si>
    <t xml:space="preserve">Direccion de Docencia, DIE y DEGT. </t>
  </si>
  <si>
    <t>Apoyar mediante el uso de los espacios y recursos web, las actividades propias de difusión y posicionamiento de la institución en todas las áreas del contexto nacional e internacional</t>
  </si>
  <si>
    <t>Pagina web  en funcionamiento y actualizada.</t>
  </si>
  <si>
    <t>100% de actualizacion de la pagina web en cuanto a las actividades realizadas por la Direccion de Docencia y coordinaciones de los centros regionales de docencia.</t>
  </si>
  <si>
    <t xml:space="preserve"> Medio de vinculacion academica a traves de la difusion de informacion pertinente al proceso de desarrollo curricular ( docencia, investigacion y vinculacion universidad sociedad). </t>
  </si>
  <si>
    <t>Visitas, consultas realizadas y articulos  publicados.</t>
  </si>
  <si>
    <t>Comunidad Universitaria y Publico en general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</si>
  <si>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</si>
  <si>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</si>
  <si>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</si>
  <si>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</si>
  <si>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</si>
  <si>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</si>
  <si>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</si>
  <si>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</si>
  <si>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</si>
  <si>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Eficiencia y eficacia del trabajo que se realiza en la Direccion de Docencia.</t>
  </si>
  <si>
    <t>Compra de Equipo solicitado.</t>
  </si>
  <si>
    <t>Personal Docente y administrativo d ela Direccion de Docencia</t>
  </si>
  <si>
    <t xml:space="preserve">Direccion de Docencia, DEGT y Compras. </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</si>
  <si>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</si>
  <si>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</si>
  <si>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</si>
  <si>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</si>
  <si>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</si>
  <si>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 xml:space="preserve">Un informe por trimestre. </t>
  </si>
  <si>
    <t>Direccion de Docencia, DEGT y Desarrollo Humano</t>
  </si>
  <si>
    <t>Eficacia de actividades de la Dirección de Docencia, utilizando las tecnologías actuales</t>
  </si>
  <si>
    <t>1.a.1</t>
  </si>
  <si>
    <t>1.a.2</t>
  </si>
  <si>
    <t>Al menos 6 Proyectos curriculares rediseñados presentados en el año en conversatorios y debates por las diferentes carreras.</t>
  </si>
  <si>
    <t>Presentados los avances por parte de las subcomisiones de los proyectos  en diseño y rediseño curricular como resultado de la investigación diagnosica.</t>
  </si>
  <si>
    <t>1.a.3</t>
  </si>
  <si>
    <t>1.a.4</t>
  </si>
  <si>
    <t>Al menos 6 documentos revisados( Diagnosticos, plan de estudio y plan de factibilidad)</t>
  </si>
  <si>
    <t xml:space="preserve">Al menos 6 de dictamenes emitidos </t>
  </si>
  <si>
    <t>Finalizado el proceso de construcción del proyecto curricular (Diagnostico, Plan de Estudio y Plan de Factivilidad)</t>
  </si>
  <si>
    <t>1.a.5</t>
  </si>
  <si>
    <t>Por lo menos  una carta de intenciones y un Convenio con universidades  Nacionales e Internacionales y organizaciones nacionales e internacionales.</t>
  </si>
  <si>
    <t>Establecer Carta de Intención y Convenio con universidades nacionales e internacionales  y organizaciones nacionales e internacionales en áreas afines de acuerdo a las funciones de la Dirección de Docencia.</t>
  </si>
  <si>
    <t>6 Proyectos curriculares con Perfiles Profesionales integrales atraves de la incorporación del eje de Etica en todo el proceso formativo.</t>
  </si>
  <si>
    <t>6 Proyectos curriculares con Perfiles Profesionales integrales a traves de la incorporación del eje de Etica en todo el proceso formativo.</t>
  </si>
  <si>
    <t xml:space="preserve"> Asesorar a las 6 comisiones y subcomisiones curriculares encargadas del proyecto curricular para que el eje de Etica y Bioética sea incorporado y desarrollado en los disitintos elementos de los documentos del  mismo.</t>
  </si>
  <si>
    <t>Conversatorios para presentación de la gestión academica de  los proyectos curriculares</t>
  </si>
  <si>
    <t>Desarrollo , conversatorios,listados de asistencia e informes.</t>
  </si>
  <si>
    <t xml:space="preserve">Comision y Subcomisiones curriculares de las distintas carreras de la UNAH apoyadas y capacitadas a fin de que los Proyectos Curriculares cumplan con los estandares  de calidad exigidos a nivel nacional e internacional en la  aplicación de las TIC </t>
  </si>
  <si>
    <t>Visitas a la pagina de la Dirección Docencia departe de las comisiones, subcomisiones, docentes y estudiantes registrados en la plataforma tecnologica.  Utilizacion de la bimodalidad en el proyecto curricular.</t>
  </si>
  <si>
    <t>Creación y actualización de  repositorio de los instrumentos didácticos para operacionlizar el  modelo educativo, guias didacticas y procedimientos necesarios en el proceso de diseño y rediseño curricular.</t>
  </si>
  <si>
    <t xml:space="preserve">  Elaboración, ejecución y seguimiento del POA-Presupuesto  2017, en cada uno de los trimestres.</t>
  </si>
  <si>
    <t>Formacion del personal Docente de la Direccion  de Docencia  y Centros Regionales en materia de diseño curricular con diseños innovadores  en el nivel superior.</t>
  </si>
  <si>
    <t>Servicio de calidad eficiente y eficaz en el desempeño profesional académico .</t>
  </si>
  <si>
    <t xml:space="preserve">Certificados y listados de asistencia </t>
  </si>
  <si>
    <t>Académico de la Dirección de Docencia.</t>
  </si>
  <si>
    <t>al menos 100 comunicaciones utilizando TIC.</t>
  </si>
  <si>
    <t>Al  menos 20 unidades academicas de la UNAH monitoreadas.</t>
  </si>
  <si>
    <t>Almenos 4 talleres de capacitacion y actualizacion, 2 de ellos impartidos por la DEGT y 2 acargo de la DIE</t>
  </si>
  <si>
    <t xml:space="preserve">  Aparatos electronicos para oficina: computadoras  de escritorio 7 ,                     Computadoras portatiles  5 , impresoras 2 (Laser colory laser blanco y negro), data show 2,   Pantalla plasma 1 ,10 USB, 4 punteros</t>
  </si>
  <si>
    <t>Organización del  congreso de Docencia Universitaria.</t>
  </si>
  <si>
    <t>21 docentes capacitados  en Jornadas de capacitación y actualizacion docente a coordinadores regionales de docencia  y personal académico de la Dirección de Docencia Ciudad Universitaria.</t>
  </si>
  <si>
    <t xml:space="preserve"> Capacitar a traves  de 6 talleres a  las comisiones y subcomisiones curriculares y docentes de las carreras sobre la transversalizacion del eje  integrador de Etica y Bioética,  que aglutina al resto de ejes transversales, en el proyecto curricular.</t>
  </si>
  <si>
    <t xml:space="preserve">   6  proyectos curriculares aplicando la bimodalidad como estrategia de enseñanaza aprendizaje</t>
  </si>
  <si>
    <t>Inducción al uso de las TIC en la plataforma de la UNAH</t>
  </si>
  <si>
    <t>Dirección de Docencia, DIE y DEGT</t>
  </si>
  <si>
    <t xml:space="preserve">   </t>
  </si>
  <si>
    <t>Gestinar la adquisicion de 31 aparatos tecnologicos, para optimizar la labores de la Direccion de Docencia.</t>
  </si>
  <si>
    <t>Gestinar la adquisicion de 8 equipo de oficina, para optimizar la labores de la Direccion de Docencia.</t>
  </si>
  <si>
    <t>Eficacia de actividades de la Dirección de Docencia, con el equipo en óptimas condiciones.</t>
  </si>
  <si>
    <t xml:space="preserve">  Equipo de  oficina:  1 silla ejecutiva, 5 sillas secretariales y 2 archivos </t>
  </si>
  <si>
    <t xml:space="preserve">Direccion de Docencia y  Compras. </t>
  </si>
  <si>
    <t>Desarrollar talleres de capacitacion para trasversalizar el Eje de Etica  en los proyectos curriculares</t>
  </si>
  <si>
    <t xml:space="preserve">Transversalizacion del eje de etica  en 6 propuestas curriculares </t>
  </si>
  <si>
    <t>Cumplir con la politica institucional de incorporar el eje de etica en las propuestas curriculares</t>
  </si>
  <si>
    <t>Planes de estudio que tiene incorporado el eje etica</t>
  </si>
  <si>
    <t>Carreras que estan en el proceso de diseño y rediseño curricular</t>
  </si>
  <si>
    <t>Direccion de Docencia y  subcomisiones curriculares de las  carreras</t>
  </si>
  <si>
    <t>Gestion de cursos de capacitación en gestion curricular(8 personas de la Dirección Dirección y 8 personas de los centros Regionales= 16 docentes)</t>
  </si>
  <si>
    <t>4 cursos y 100% del personal administrativo de la Direccion de Docencia Capacitado</t>
  </si>
  <si>
    <t>Revisión de documento proyecto curricular preliminar elaborado</t>
  </si>
  <si>
    <t>1.a.6</t>
  </si>
  <si>
    <t>Acompañamiento de la subcomision de desarrollo curricular de la carrera de Informática Administativa como proyecto piloto del csuca (Talleres reuniones de trabajo)</t>
  </si>
  <si>
    <t>Asesorar en el proceso  a la subcomision curicular de la carrera</t>
  </si>
  <si>
    <t>Elaraboracion de informes, listados de asitencia</t>
  </si>
  <si>
    <t>Docentes y mibros de subcomision de Informática Administativa de la carrera.</t>
  </si>
  <si>
    <t>VRA, DD, DIE, DAFT</t>
  </si>
  <si>
    <t>Seguimiento y actualización a a la Coordinaciones Regionales en el quehacer de la gestión académica .</t>
  </si>
  <si>
    <t xml:space="preserve">Al menos 10 Subcomisiones capacitadas (10 talleres) en la organización y sensibilizacion del desarrollo curricular </t>
  </si>
  <si>
    <t xml:space="preserve">Proyecto Curricular  en el Marco de Cualficaciones </t>
  </si>
  <si>
    <t xml:space="preserve">Al menos 6 Talleres de Proyecto Curricular  en el Marco de Cualficaciones </t>
  </si>
  <si>
    <r>
      <t xml:space="preserve">Capacitacion del personal de la Direccion de Docencia y Coordinacion de Regionales </t>
    </r>
    <r>
      <rPr>
        <u/>
        <sz val="12"/>
        <rFont val="Calibri"/>
        <family val="2"/>
      </rPr>
      <t xml:space="preserve">(8 docentes) </t>
    </r>
    <r>
      <rPr>
        <sz val="12"/>
        <rFont val="Calibri"/>
        <family val="2"/>
      </rPr>
      <t xml:space="preserve"> por parte de la DEGT  en el manejo de las TIC (office, manejo en el correo electronico institucional y la plataforma) y por parte de la DIE en el uso de las TIC aplicadas  a la educacion. </t>
    </r>
  </si>
  <si>
    <t xml:space="preserve"> Talleres de capacitación para la  organización y sensibilizacion  a las comisiones  y subcomisiones curriculares que les faciliten la construcción de proyectos  curriculares en la UNAH.</t>
  </si>
  <si>
    <r>
      <rPr>
        <strike/>
        <sz val="12"/>
        <rFont val="Calibri"/>
        <family val="2"/>
      </rPr>
      <t xml:space="preserve"> 25</t>
    </r>
    <r>
      <rPr>
        <sz val="12"/>
        <rFont val="Calibri"/>
        <family val="2"/>
      </rPr>
      <t xml:space="preserve"> Talleres de capacitación a las subcomisiones curriculares que orienten el proceso de investigación (diagnostico) para la fundamentación de los proyectos curriculares.</t>
    </r>
  </si>
  <si>
    <r>
      <t xml:space="preserve">Al menos </t>
    </r>
    <r>
      <rPr>
        <strike/>
        <sz val="11"/>
        <rFont val="Calibri"/>
        <family val="2"/>
      </rPr>
      <t>6 Subcomisiones capacitadas</t>
    </r>
    <r>
      <rPr>
        <sz val="11"/>
        <rFont val="Calibri"/>
        <family val="2"/>
      </rPr>
      <t xml:space="preserve"> (25 talleres) en el proceso de investigacion a seguir  para la fundamentacion de proyectos curriculares</t>
    </r>
  </si>
  <si>
    <r>
      <t>Realizar 3 jornadas de capacitacion y actualizacion docente.</t>
    </r>
    <r>
      <rPr>
        <strike/>
        <sz val="12"/>
        <color theme="1"/>
        <rFont val="Calibri"/>
        <family val="2"/>
        <scheme val="minor"/>
      </rPr>
      <t>(21 docentes capacitados)</t>
    </r>
  </si>
  <si>
    <t xml:space="preserve">Fortalecidad las Comisiones y Subcomisiones curriculares de las carreras de los Centros Regionales Universitarios </t>
  </si>
  <si>
    <t>Proyectos curriculares  transversalidados por las carreras con el eje integrador de Etica y Bioética, para la formación  de valores ciudadanos</t>
  </si>
  <si>
    <t>Al menos 6 conversatorios presentados.</t>
  </si>
  <si>
    <r>
      <rPr>
        <strike/>
        <sz val="12"/>
        <rFont val="Calibri"/>
        <family val="2"/>
      </rPr>
      <t>Al menos 6</t>
    </r>
    <r>
      <rPr>
        <sz val="12"/>
        <rFont val="Calibri"/>
        <family val="2"/>
      </rPr>
      <t xml:space="preserve"> Capacitaciones de comisiones y sub comisiones curriculares de al menos 156 docentes a efectos de manejar el Modelo Educativo dentro del marco de entrega del proceso formativo desde una concepción bimodal, con el apoyo de la Direccion de Innovacion Educativa.</t>
    </r>
  </si>
  <si>
    <t>Al menos 6 comisiones y subcomisiones curriculares y 156 docentes capacitados.</t>
  </si>
  <si>
    <t xml:space="preserve">Al menos 100 visitas   registradas en la pagina web de la Direccion de Docencia ubicada en la plataforma institucional de la UNAH. </t>
  </si>
  <si>
    <t>Solicitud de Concurso para la contratacion de ocho Docentes siete titular II, uno titular III</t>
  </si>
  <si>
    <t>8 docentes contratdos.</t>
  </si>
  <si>
    <t xml:space="preserve">Personal docente contratado.   </t>
  </si>
  <si>
    <r>
      <rPr>
        <strike/>
        <sz val="12"/>
        <color theme="1"/>
        <rFont val="Calibri"/>
        <family val="2"/>
        <scheme val="minor"/>
      </rPr>
      <t xml:space="preserve"> utilizacion de las TI    </t>
    </r>
    <r>
      <rPr>
        <sz val="12"/>
        <color theme="1"/>
        <rFont val="Calibri"/>
        <family val="2"/>
        <scheme val="minor"/>
      </rPr>
      <t xml:space="preserve"> Comunicaciones utilizando TIC para eficientar los procesos academicos administrativos.</t>
    </r>
  </si>
  <si>
    <t>Actualización continua de la pagina web.</t>
  </si>
  <si>
    <t>RESULTADOS INSTITUCIONALES</t>
  </si>
  <si>
    <t>Carta de intencion y convenio con universidades nacionales e internacionales y organizaciones nacionales e internacionales establecidas.</t>
  </si>
  <si>
    <t>Compartidos los conocimientos y experiencias innovadoras en el tema de curriculo, docencia y gestion academica.</t>
  </si>
  <si>
    <t>Fortalecidas las competencias de los docentes en la Transversalización del eje de etica en los 6 proyectos curriculares</t>
  </si>
  <si>
    <t xml:space="preserve"> Fortalecida la gestión académica a través de Seguimientos a los proyectos curriculares. </t>
  </si>
  <si>
    <t>Currículos integrados en el uso educativo de las TIC aplicando la bimodalidad como estrategia de enseñanza aprendizaje</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</si>
</sst>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8">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b/>
      <sz val="12"/>
      <color theme="1"/>
      <name val="Calibri"/>
      <family val="2"/>
      <scheme val="minor"/>
    </font>
    <font>
      <b/>
      <sz val="12"/>
      <name val="Calibri"/>
      <family val="2"/>
      <scheme val="minor"/>
    </font>
    <font>
      <b/>
      <sz val="12"/>
      <color indexed="8"/>
      <name val="Calibri"/>
      <family val="2"/>
    </font>
    <font>
      <sz val="12"/>
      <color rgb="FFFF0000"/>
      <name val="Calibri"/>
      <family val="2"/>
      <scheme val="minor"/>
    </font>
    <font>
      <u/>
      <sz val="12"/>
      <name val="Calibri"/>
      <family val="2"/>
    </font>
    <font>
      <strike/>
      <sz val="12"/>
      <name val="Calibri"/>
      <family val="2"/>
    </font>
    <font>
      <strike/>
      <sz val="11"/>
      <name val="Calibri"/>
      <family val="2"/>
    </font>
    <font>
      <strike/>
      <sz val="12"/>
      <color theme="1"/>
      <name val="Calibri"/>
      <family val="2"/>
      <scheme val="minor"/>
    </font>
    <font>
      <sz val="12"/>
      <color theme="1"/>
      <name val="Arial"/>
      <family val="2"/>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9" tint="-0.249977111117893"/>
        <bgColor indexed="64"/>
      </patternFill>
    </fill>
    <fill>
      <patternFill patternType="solid">
        <fgColor rgb="FFFF0000"/>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8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1" fillId="11" borderId="0" xfId="0" applyFont="1" applyFill="1" applyAlignment="1">
      <alignment horizontal="left" vertical="center"/>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4" fillId="0" borderId="0" xfId="0" applyFont="1"/>
    <xf numFmtId="0" fontId="21" fillId="0" borderId="0" xfId="0" applyFont="1"/>
    <xf numFmtId="0" fontId="55" fillId="0" borderId="0" xfId="19" applyFont="1" applyAlignment="1">
      <alignment vertical="top"/>
    </xf>
    <xf numFmtId="0" fontId="55" fillId="0" borderId="0" xfId="0" applyFont="1"/>
    <xf numFmtId="0" fontId="55" fillId="0" borderId="0" xfId="19" applyFont="1"/>
    <xf numFmtId="0" fontId="26" fillId="0" borderId="0" xfId="19" applyFont="1" applyAlignment="1">
      <alignment vertical="top"/>
    </xf>
    <xf numFmtId="0" fontId="56"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59" fillId="0" borderId="0" xfId="0" applyFont="1" applyFill="1" applyBorder="1" applyAlignment="1">
      <alignment vertical="center"/>
    </xf>
    <xf numFmtId="44" fontId="59" fillId="0" borderId="0" xfId="0" applyNumberFormat="1" applyFont="1" applyFill="1" applyBorder="1" applyAlignment="1">
      <alignment vertical="center"/>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 fillId="0" borderId="26" xfId="0" applyFont="1" applyBorder="1" applyAlignment="1">
      <alignment vertical="center" wrapText="1"/>
    </xf>
    <xf numFmtId="0" fontId="51" fillId="11" borderId="0" xfId="10" applyNumberFormat="1" applyFont="1" applyFill="1" applyAlignment="1">
      <alignment horizontal="center" vertical="center"/>
    </xf>
    <xf numFmtId="0" fontId="6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5"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59" fillId="17" borderId="6" xfId="0" applyFont="1" applyFill="1" applyBorder="1" applyAlignment="1">
      <alignment vertical="center"/>
    </xf>
    <xf numFmtId="44" fontId="59" fillId="17" borderId="3" xfId="0" applyNumberFormat="1" applyFont="1" applyFill="1" applyBorder="1" applyAlignment="1">
      <alignment vertical="center"/>
    </xf>
    <xf numFmtId="172"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67"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0"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7" fillId="11" borderId="26" xfId="0" applyFont="1" applyFill="1" applyBorder="1" applyAlignment="1">
      <alignment horizontal="center" vertical="center"/>
    </xf>
    <xf numFmtId="0" fontId="0" fillId="0" borderId="26" xfId="0" applyBorder="1" applyAlignment="1">
      <alignment horizontal="center" vertical="center"/>
    </xf>
    <xf numFmtId="0" fontId="48" fillId="11" borderId="26" xfId="0" applyFont="1" applyFill="1" applyBorder="1" applyAlignment="1">
      <alignment horizontal="center" vertical="center"/>
    </xf>
    <xf numFmtId="0" fontId="47" fillId="11" borderId="27" xfId="0" applyFont="1" applyFill="1" applyBorder="1" applyAlignment="1">
      <alignment horizontal="center" vertical="center"/>
    </xf>
    <xf numFmtId="0" fontId="49"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0" fillId="0" borderId="0" xfId="0" applyAlignment="1">
      <alignment horizontal="center"/>
    </xf>
    <xf numFmtId="0" fontId="33" fillId="0" borderId="26" xfId="16" applyFont="1" applyBorder="1" applyAlignment="1">
      <alignment horizontal="left" vertical="center" wrapText="1"/>
    </xf>
    <xf numFmtId="0" fontId="33" fillId="0" borderId="26" xfId="16" applyFont="1" applyBorder="1" applyAlignment="1">
      <alignment horizontal="left" vertical="top" wrapText="1"/>
    </xf>
    <xf numFmtId="0" fontId="33" fillId="0" borderId="26" xfId="16" applyNumberFormat="1" applyFont="1" applyBorder="1" applyAlignment="1">
      <alignment horizontal="center" vertical="center" wrapText="1"/>
    </xf>
    <xf numFmtId="0" fontId="25" fillId="8" borderId="0" xfId="16" applyNumberFormat="1" applyFont="1" applyFill="1" applyBorder="1" applyAlignment="1">
      <alignment vertical="center" wrapText="1"/>
    </xf>
    <xf numFmtId="0" fontId="0" fillId="0" borderId="0" xfId="0" applyNumberFormat="1" applyAlignment="1">
      <alignment vertical="center"/>
    </xf>
    <xf numFmtId="172" fontId="33" fillId="0" borderId="26" xfId="16" applyNumberFormat="1" applyFont="1" applyBorder="1" applyAlignment="1">
      <alignment horizontal="center" vertical="center" wrapText="1"/>
    </xf>
    <xf numFmtId="0" fontId="35" fillId="0" borderId="26" xfId="19" applyFont="1" applyBorder="1" applyAlignment="1">
      <alignment horizontal="left" vertical="center" wrapText="1"/>
    </xf>
    <xf numFmtId="0" fontId="35" fillId="0" borderId="26" xfId="19" applyFont="1" applyBorder="1" applyAlignment="1">
      <alignment horizontal="left" vertical="top" wrapText="1"/>
    </xf>
    <xf numFmtId="0" fontId="25" fillId="8" borderId="0" xfId="16" applyFont="1" applyFill="1" applyBorder="1" applyAlignment="1">
      <alignment horizontal="center" wrapText="1"/>
    </xf>
    <xf numFmtId="0" fontId="60" fillId="21" borderId="27" xfId="0" applyFont="1" applyFill="1" applyBorder="1" applyAlignment="1" applyProtection="1">
      <alignment horizontal="center" wrapText="1"/>
      <protection locked="0"/>
    </xf>
    <xf numFmtId="0" fontId="33" fillId="0" borderId="26" xfId="16" applyFont="1" applyBorder="1" applyAlignment="1">
      <alignment horizontal="center" wrapText="1"/>
    </xf>
    <xf numFmtId="0" fontId="29" fillId="10" borderId="16" xfId="16" applyFont="1" applyFill="1" applyBorder="1" applyAlignment="1">
      <alignment horizontal="center"/>
    </xf>
    <xf numFmtId="0" fontId="32" fillId="2" borderId="26" xfId="0" applyFont="1" applyFill="1" applyBorder="1" applyAlignment="1">
      <alignment horizontal="left" vertical="top" wrapText="1"/>
    </xf>
    <xf numFmtId="0" fontId="32" fillId="0" borderId="26" xfId="0" applyFont="1" applyBorder="1" applyAlignment="1">
      <alignment horizontal="left" vertical="center" wrapText="1"/>
    </xf>
    <xf numFmtId="0" fontId="32" fillId="0" borderId="26" xfId="0" applyFont="1" applyBorder="1" applyAlignment="1">
      <alignment horizontal="left" vertical="top" wrapText="1"/>
    </xf>
    <xf numFmtId="0" fontId="39" fillId="0" borderId="26" xfId="19" applyNumberFormat="1" applyFont="1" applyFill="1" applyBorder="1" applyAlignment="1">
      <alignment horizontal="center" vertical="center"/>
    </xf>
    <xf numFmtId="0" fontId="33" fillId="0" borderId="26" xfId="19" applyNumberFormat="1" applyFont="1" applyFill="1" applyBorder="1" applyAlignment="1">
      <alignment horizontal="center" vertical="center" wrapText="1"/>
    </xf>
    <xf numFmtId="0" fontId="32" fillId="0" borderId="26" xfId="0" applyNumberFormat="1" applyFont="1" applyBorder="1" applyAlignment="1">
      <alignment horizontal="center" vertical="center" wrapText="1"/>
    </xf>
    <xf numFmtId="0" fontId="32" fillId="0" borderId="27" xfId="0" applyFont="1" applyFill="1" applyBorder="1" applyAlignment="1">
      <alignment vertical="center" wrapText="1"/>
    </xf>
    <xf numFmtId="0" fontId="32" fillId="0" borderId="26" xfId="0" applyNumberFormat="1" applyFont="1" applyFill="1" applyBorder="1" applyAlignment="1">
      <alignment horizontal="center" vertical="center" wrapText="1"/>
    </xf>
    <xf numFmtId="0" fontId="33" fillId="0" borderId="26" xfId="16" applyNumberFormat="1" applyFont="1" applyFill="1" applyBorder="1" applyAlignment="1">
      <alignment horizontal="center" vertical="center" wrapText="1"/>
    </xf>
    <xf numFmtId="0" fontId="32" fillId="0" borderId="26" xfId="0" applyNumberFormat="1" applyFont="1" applyBorder="1" applyAlignment="1">
      <alignment horizontal="center" vertical="center"/>
    </xf>
    <xf numFmtId="9" fontId="33" fillId="0" borderId="26" xfId="16" applyNumberFormat="1" applyFont="1" applyFill="1" applyBorder="1" applyAlignment="1">
      <alignment horizontal="center" vertical="center" wrapText="1"/>
    </xf>
    <xf numFmtId="0" fontId="39" fillId="0" borderId="26" xfId="19" applyNumberFormat="1" applyFont="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34" fillId="0" borderId="26" xfId="19" applyFont="1" applyFill="1" applyBorder="1" applyAlignment="1">
      <alignment horizontal="center" vertical="center" wrapText="1"/>
    </xf>
    <xf numFmtId="0" fontId="69"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71" fillId="0" borderId="26" xfId="19" applyFont="1" applyBorder="1" applyAlignment="1">
      <alignment horizontal="center" vertical="center" wrapText="1"/>
    </xf>
    <xf numFmtId="0" fontId="0" fillId="2" borderId="0" xfId="0" applyFill="1" applyAlignment="1">
      <alignment vertical="center"/>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0" fontId="34" fillId="23" borderId="27" xfId="0" applyFont="1" applyFill="1" applyBorder="1" applyAlignment="1" applyProtection="1">
      <alignment horizontal="center" vertical="center" wrapText="1"/>
      <protection locked="0"/>
    </xf>
    <xf numFmtId="41" fontId="22" fillId="2" borderId="4"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23" fillId="14" borderId="3" xfId="0" applyFont="1" applyFill="1" applyBorder="1" applyAlignment="1">
      <alignment vertical="center"/>
    </xf>
    <xf numFmtId="0" fontId="23" fillId="14" borderId="6" xfId="0" applyFont="1" applyFill="1" applyBorder="1" applyAlignment="1">
      <alignment horizontal="center" vertical="center"/>
    </xf>
    <xf numFmtId="0" fontId="23" fillId="14" borderId="3" xfId="0" applyNumberFormat="1" applyFont="1" applyFill="1" applyBorder="1" applyAlignment="1">
      <alignment horizontal="center" vertical="center"/>
    </xf>
    <xf numFmtId="41" fontId="22" fillId="2" borderId="34" xfId="0" applyNumberFormat="1" applyFont="1" applyFill="1" applyBorder="1" applyAlignment="1">
      <alignment vertical="center"/>
    </xf>
    <xf numFmtId="41" fontId="22" fillId="2" borderId="26" xfId="0" applyNumberFormat="1" applyFont="1" applyFill="1" applyBorder="1" applyAlignment="1">
      <alignment vertical="center"/>
    </xf>
    <xf numFmtId="41" fontId="22" fillId="2" borderId="36" xfId="0" applyNumberFormat="1" applyFont="1" applyFill="1" applyBorder="1" applyAlignment="1">
      <alignment horizontal="center" vertical="center"/>
    </xf>
    <xf numFmtId="0" fontId="0" fillId="2" borderId="0" xfId="0" applyFill="1" applyBorder="1" applyAlignment="1">
      <alignment vertical="center"/>
    </xf>
    <xf numFmtId="0" fontId="23" fillId="14" borderId="3" xfId="0" applyFont="1" applyFill="1" applyBorder="1" applyAlignment="1">
      <alignment horizontal="center" vertical="center"/>
    </xf>
    <xf numFmtId="41" fontId="22" fillId="2" borderId="37" xfId="0" applyNumberFormat="1" applyFont="1" applyFill="1" applyBorder="1" applyAlignment="1">
      <alignment vertical="center"/>
    </xf>
    <xf numFmtId="0" fontId="22" fillId="14" borderId="36" xfId="0" applyFont="1" applyFill="1" applyBorder="1" applyAlignment="1">
      <alignment horizontal="center" vertical="center"/>
    </xf>
    <xf numFmtId="0" fontId="23" fillId="14" borderId="49" xfId="0" applyFont="1" applyFill="1" applyBorder="1" applyAlignment="1">
      <alignment horizontal="center" vertical="center"/>
    </xf>
    <xf numFmtId="0" fontId="23" fillId="14" borderId="6" xfId="0" applyNumberFormat="1" applyFont="1" applyFill="1" applyBorder="1" applyAlignment="1">
      <alignment horizontal="center" vertical="center"/>
    </xf>
    <xf numFmtId="41" fontId="22" fillId="2" borderId="6" xfId="0" applyNumberFormat="1" applyFont="1" applyFill="1" applyBorder="1" applyAlignment="1">
      <alignment vertical="center"/>
    </xf>
    <xf numFmtId="41" fontId="22" fillId="2" borderId="40" xfId="0" applyNumberFormat="1" applyFont="1" applyFill="1" applyBorder="1" applyAlignment="1">
      <alignment vertical="center"/>
    </xf>
    <xf numFmtId="41" fontId="22" fillId="2" borderId="7" xfId="0" applyNumberFormat="1" applyFont="1" applyFill="1" applyBorder="1" applyAlignment="1">
      <alignment horizontal="center" vertical="center"/>
    </xf>
    <xf numFmtId="0" fontId="22" fillId="14" borderId="3" xfId="0" applyFont="1" applyFill="1" applyBorder="1" applyAlignment="1">
      <alignment horizontal="center" vertical="center"/>
    </xf>
    <xf numFmtId="0" fontId="22" fillId="2" borderId="3" xfId="0" applyFont="1" applyFill="1" applyBorder="1" applyAlignment="1">
      <alignment horizontal="center" vertical="center"/>
    </xf>
    <xf numFmtId="2" fontId="33" fillId="0" borderId="26" xfId="19" applyNumberFormat="1" applyFont="1" applyBorder="1" applyAlignment="1">
      <alignment horizontal="center"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1" fillId="0" borderId="26" xfId="19" applyFont="1" applyBorder="1" applyAlignment="1">
      <alignment horizontal="center" vertical="center" wrapText="1"/>
    </xf>
    <xf numFmtId="0" fontId="27" fillId="8" borderId="0" xfId="19" applyFont="1" applyFill="1" applyBorder="1" applyAlignment="1">
      <alignment horizontal="left" vertical="top"/>
    </xf>
    <xf numFmtId="0" fontId="52" fillId="0" borderId="0" xfId="0" applyNumberFormat="1" applyFont="1" applyFill="1" applyAlignment="1">
      <alignment vertical="center"/>
    </xf>
    <xf numFmtId="41" fontId="22" fillId="2" borderId="58" xfId="0" applyNumberFormat="1" applyFont="1" applyFill="1" applyBorder="1" applyAlignment="1">
      <alignment vertical="center"/>
    </xf>
    <xf numFmtId="172" fontId="39" fillId="0" borderId="26" xfId="18" applyNumberFormat="1" applyFont="1" applyFill="1" applyBorder="1" applyAlignment="1">
      <alignment horizontal="center" vertical="center"/>
    </xf>
    <xf numFmtId="0" fontId="29" fillId="0" borderId="30" xfId="19" applyFont="1" applyBorder="1" applyAlignment="1">
      <alignment vertical="center" wrapText="1"/>
    </xf>
    <xf numFmtId="0" fontId="20" fillId="0" borderId="53" xfId="0" applyFont="1" applyBorder="1" applyAlignment="1">
      <alignment horizontal="left" vertical="center"/>
    </xf>
    <xf numFmtId="43" fontId="41" fillId="0" borderId="0" xfId="18" applyFont="1" applyAlignment="1">
      <alignment vertical="center"/>
    </xf>
    <xf numFmtId="172" fontId="41" fillId="0" borderId="0" xfId="0" applyNumberFormat="1" applyFont="1" applyAlignment="1">
      <alignment vertical="center"/>
    </xf>
    <xf numFmtId="172" fontId="37" fillId="0" borderId="26" xfId="18" applyNumberFormat="1" applyFont="1" applyFill="1" applyBorder="1" applyAlignment="1">
      <alignment horizontal="center" vertical="center" wrapText="1"/>
    </xf>
    <xf numFmtId="1" fontId="37" fillId="0" borderId="26" xfId="0" applyNumberFormat="1" applyFont="1" applyFill="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NumberFormat="1" applyFont="1" applyBorder="1" applyAlignment="1">
      <alignment horizontal="center" vertical="center" wrapText="1"/>
    </xf>
    <xf numFmtId="43" fontId="72" fillId="0" borderId="26" xfId="18" applyFont="1" applyBorder="1" applyAlignment="1">
      <alignment horizontal="center" vertical="center" wrapText="1"/>
    </xf>
    <xf numFmtId="9" fontId="72" fillId="0" borderId="26" xfId="0" applyNumberFormat="1" applyFont="1" applyBorder="1" applyAlignment="1">
      <alignment horizontal="center" vertical="center" wrapText="1"/>
    </xf>
    <xf numFmtId="0" fontId="29" fillId="0" borderId="26" xfId="19" applyFont="1" applyFill="1" applyBorder="1" applyAlignment="1">
      <alignment horizontal="center" vertical="center" wrapText="1"/>
    </xf>
    <xf numFmtId="0" fontId="23" fillId="24" borderId="2" xfId="0" applyFont="1" applyFill="1" applyBorder="1" applyAlignment="1">
      <alignment horizontal="center" vertical="center"/>
    </xf>
    <xf numFmtId="0" fontId="47" fillId="2" borderId="0" xfId="0" applyFont="1" applyFill="1" applyBorder="1" applyAlignment="1">
      <alignment horizontal="center" vertical="center"/>
    </xf>
    <xf numFmtId="0" fontId="61" fillId="0" borderId="26" xfId="19" applyFont="1" applyBorder="1" applyAlignment="1">
      <alignment horizontal="center" vertical="center" wrapText="1"/>
    </xf>
    <xf numFmtId="0" fontId="70" fillId="0" borderId="26" xfId="0" applyNumberFormat="1" applyFont="1" applyBorder="1" applyAlignment="1">
      <alignment horizontal="center" vertical="center" wrapText="1"/>
    </xf>
    <xf numFmtId="43" fontId="37" fillId="0" borderId="26" xfId="18" applyFont="1" applyBorder="1" applyAlignment="1">
      <alignment horizontal="center" vertical="center" wrapText="1"/>
    </xf>
    <xf numFmtId="43" fontId="70" fillId="0" borderId="26" xfId="18" applyFont="1" applyFill="1" applyBorder="1" applyAlignment="1">
      <alignment horizontal="center" vertical="center" wrapText="1"/>
    </xf>
    <xf numFmtId="0" fontId="33" fillId="0" borderId="30" xfId="16" applyFont="1" applyBorder="1" applyAlignment="1">
      <alignment vertical="center" wrapText="1"/>
    </xf>
    <xf numFmtId="0" fontId="33" fillId="0" borderId="28" xfId="16" applyFont="1" applyBorder="1" applyAlignment="1">
      <alignment vertical="center" wrapText="1"/>
    </xf>
    <xf numFmtId="0" fontId="33" fillId="0" borderId="27" xfId="16" applyFont="1" applyBorder="1" applyAlignment="1">
      <alignment vertical="center" wrapText="1"/>
    </xf>
    <xf numFmtId="1" fontId="33" fillId="0" borderId="26" xfId="19" applyNumberFormat="1" applyFont="1" applyBorder="1" applyAlignment="1">
      <alignment horizontal="center" vertical="center" wrapText="1"/>
    </xf>
    <xf numFmtId="0" fontId="0" fillId="2" borderId="0" xfId="0" applyFill="1" applyAlignment="1">
      <alignment horizontal="center" vertical="center"/>
    </xf>
    <xf numFmtId="43" fontId="22" fillId="2" borderId="11" xfId="0" applyNumberFormat="1" applyFont="1" applyFill="1" applyBorder="1" applyAlignment="1">
      <alignment vertical="center"/>
    </xf>
    <xf numFmtId="43" fontId="32" fillId="2" borderId="26" xfId="18" applyFont="1" applyFill="1" applyBorder="1" applyAlignment="1">
      <alignment horizontal="center" vertical="center" wrapText="1"/>
    </xf>
    <xf numFmtId="0" fontId="34" fillId="0" borderId="26" xfId="19" applyNumberFormat="1"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40"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6" applyFont="1" applyBorder="1" applyAlignment="1">
      <alignment horizontal="center" vertical="center" wrapText="1"/>
    </xf>
    <xf numFmtId="0" fontId="68" fillId="0" borderId="30" xfId="0" applyFont="1" applyBorder="1" applyAlignment="1">
      <alignment horizontal="center" vertical="center" wrapText="1"/>
    </xf>
    <xf numFmtId="0" fontId="52" fillId="0" borderId="0" xfId="0" applyNumberFormat="1" applyFont="1" applyFill="1" applyAlignment="1">
      <alignment horizontal="left" vertical="center" wrapText="1"/>
    </xf>
    <xf numFmtId="0" fontId="40" fillId="0" borderId="30" xfId="0" applyFont="1" applyBorder="1" applyAlignment="1">
      <alignment horizontal="center" vertical="center" wrapText="1"/>
    </xf>
    <xf numFmtId="0" fontId="29" fillId="0" borderId="30" xfId="19" applyFont="1" applyFill="1" applyBorder="1" applyAlignment="1">
      <alignment vertical="center" wrapText="1"/>
    </xf>
    <xf numFmtId="0" fontId="33" fillId="23" borderId="27" xfId="0" applyFont="1" applyFill="1" applyBorder="1" applyAlignment="1" applyProtection="1">
      <alignment horizontal="center" vertical="center" wrapText="1"/>
      <protection locked="0"/>
    </xf>
    <xf numFmtId="0" fontId="27" fillId="0" borderId="27" xfId="19" applyFont="1" applyBorder="1" applyAlignment="1">
      <alignment horizontal="center" vertical="center" wrapText="1"/>
    </xf>
    <xf numFmtId="44" fontId="25" fillId="8" borderId="0" xfId="19" applyNumberFormat="1" applyFont="1" applyFill="1" applyBorder="1" applyAlignment="1">
      <alignment vertical="top"/>
    </xf>
    <xf numFmtId="44" fontId="28" fillId="8" borderId="13" xfId="19" applyNumberFormat="1" applyFont="1" applyFill="1" applyBorder="1" applyAlignment="1">
      <alignment vertical="top"/>
    </xf>
    <xf numFmtId="44" fontId="67" fillId="19" borderId="26" xfId="0" applyNumberFormat="1" applyFont="1" applyFill="1" applyBorder="1" applyAlignment="1" applyProtection="1">
      <alignment horizontal="center" vertical="center" wrapText="1"/>
      <protection locked="0"/>
    </xf>
    <xf numFmtId="44" fontId="28" fillId="21" borderId="26" xfId="0" applyNumberFormat="1" applyFont="1" applyFill="1" applyBorder="1" applyAlignment="1" applyProtection="1">
      <alignment horizontal="center" vertical="center" wrapText="1"/>
      <protection locked="0"/>
    </xf>
    <xf numFmtId="44" fontId="39" fillId="0" borderId="26" xfId="19" applyNumberFormat="1" applyFont="1" applyBorder="1" applyAlignment="1">
      <alignment horizontal="center" vertical="center" wrapText="1"/>
    </xf>
    <xf numFmtId="44" fontId="33" fillId="10" borderId="26" xfId="19" applyNumberFormat="1" applyFont="1" applyFill="1" applyBorder="1" applyAlignment="1">
      <alignment vertical="top" wrapText="1"/>
    </xf>
    <xf numFmtId="44" fontId="8" fillId="0" borderId="0" xfId="19" applyNumberFormat="1" applyAlignment="1">
      <alignment vertical="top"/>
    </xf>
    <xf numFmtId="44" fontId="39" fillId="0" borderId="26" xfId="18" applyNumberFormat="1" applyFont="1" applyBorder="1" applyAlignment="1">
      <alignment horizontal="center" vertical="center" wrapText="1"/>
    </xf>
    <xf numFmtId="44" fontId="39" fillId="0" borderId="26" xfId="18" applyNumberFormat="1" applyFont="1" applyFill="1" applyBorder="1" applyAlignment="1">
      <alignment horizontal="center" vertical="center" wrapText="1"/>
    </xf>
    <xf numFmtId="0" fontId="32" fillId="25" borderId="26" xfId="0" applyFont="1" applyFill="1" applyBorder="1" applyAlignment="1">
      <alignment horizontal="center" vertical="center" wrapText="1"/>
    </xf>
    <xf numFmtId="0" fontId="77" fillId="0" borderId="26" xfId="0" applyFont="1" applyBorder="1" applyAlignment="1">
      <alignment horizontal="center" vertical="center" wrapText="1"/>
    </xf>
    <xf numFmtId="0" fontId="39" fillId="0" borderId="26" xfId="0" applyFont="1" applyBorder="1" applyAlignment="1">
      <alignment horizontal="center" vertical="center" wrapText="1"/>
    </xf>
    <xf numFmtId="0" fontId="77" fillId="0" borderId="26" xfId="0" applyFont="1" applyBorder="1" applyAlignment="1">
      <alignment vertical="center" wrapText="1"/>
    </xf>
    <xf numFmtId="0" fontId="40" fillId="0" borderId="27" xfId="0" applyFont="1" applyBorder="1" applyAlignment="1">
      <alignment horizontal="center" vertical="center" wrapText="1"/>
    </xf>
    <xf numFmtId="0" fontId="68" fillId="0" borderId="28" xfId="0" applyFont="1" applyBorder="1" applyAlignment="1">
      <alignment horizontal="center" vertical="center" wrapText="1"/>
    </xf>
    <xf numFmtId="0" fontId="77" fillId="25" borderId="26"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8" fillId="0" borderId="48" xfId="0" applyFont="1" applyBorder="1" applyAlignment="1">
      <alignment horizontal="center" vertical="center"/>
    </xf>
    <xf numFmtId="0" fontId="58" fillId="0" borderId="0" xfId="0" applyFont="1" applyFill="1" applyBorder="1" applyAlignment="1">
      <alignment horizontal="center" vertical="center"/>
    </xf>
    <xf numFmtId="0" fontId="58"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52" fillId="0" borderId="0" xfId="0" applyNumberFormat="1" applyFont="1" applyFill="1" applyAlignment="1">
      <alignment horizontal="left" vertical="center" wrapText="1"/>
    </xf>
    <xf numFmtId="0" fontId="60" fillId="19" borderId="30" xfId="0" applyFont="1" applyFill="1" applyBorder="1" applyAlignment="1" applyProtection="1">
      <alignment horizontal="center" vertical="center" wrapText="1"/>
      <protection locked="0"/>
    </xf>
    <xf numFmtId="0" fontId="60" fillId="19" borderId="28" xfId="0" applyFont="1" applyFill="1" applyBorder="1" applyAlignment="1" applyProtection="1">
      <alignment horizontal="center" vertical="center" wrapText="1"/>
      <protection locked="0"/>
    </xf>
    <xf numFmtId="0" fontId="60" fillId="19" borderId="27" xfId="0" applyFont="1" applyFill="1" applyBorder="1" applyAlignment="1" applyProtection="1">
      <alignment horizontal="center" vertical="center" wrapText="1"/>
      <protection locked="0"/>
    </xf>
    <xf numFmtId="0" fontId="33" fillId="0" borderId="30" xfId="16" applyFont="1" applyBorder="1" applyAlignment="1">
      <alignment horizontal="center" vertical="center" wrapText="1"/>
    </xf>
    <xf numFmtId="0" fontId="33" fillId="0" borderId="27" xfId="16" applyFont="1" applyBorder="1" applyAlignment="1">
      <alignment horizontal="center" vertical="center" wrapText="1"/>
    </xf>
    <xf numFmtId="0" fontId="66" fillId="18" borderId="37" xfId="0" applyFont="1" applyFill="1" applyBorder="1" applyAlignment="1">
      <alignment horizontal="center" vertical="center" wrapText="1"/>
    </xf>
    <xf numFmtId="0" fontId="66" fillId="18" borderId="36" xfId="0" applyFont="1" applyFill="1" applyBorder="1" applyAlignment="1">
      <alignment horizontal="center" vertical="center" wrapText="1"/>
    </xf>
    <xf numFmtId="0" fontId="66" fillId="19" borderId="29" xfId="0" applyFont="1" applyFill="1" applyBorder="1" applyAlignment="1" applyProtection="1">
      <alignment horizontal="center" vertical="center" wrapText="1"/>
      <protection locked="0"/>
    </xf>
    <xf numFmtId="0" fontId="66" fillId="19" borderId="31" xfId="0" applyFont="1" applyFill="1" applyBorder="1" applyAlignment="1" applyProtection="1">
      <alignment horizontal="center" vertical="center" wrapText="1"/>
      <protection locked="0"/>
    </xf>
    <xf numFmtId="0" fontId="66" fillId="19" borderId="42" xfId="0" applyFont="1" applyFill="1" applyBorder="1" applyAlignment="1" applyProtection="1">
      <alignment horizontal="center" vertical="center" wrapText="1"/>
      <protection locked="0"/>
    </xf>
    <xf numFmtId="0" fontId="66" fillId="19" borderId="43" xfId="0" applyFont="1" applyFill="1" applyBorder="1" applyAlignment="1" applyProtection="1">
      <alignment horizontal="center" vertical="center" wrapText="1"/>
      <protection locked="0"/>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33" fillId="0" borderId="28" xfId="16" applyFont="1" applyBorder="1" applyAlignment="1">
      <alignment horizontal="center" vertical="center" wrapText="1"/>
    </xf>
    <xf numFmtId="0" fontId="66" fillId="18" borderId="28" xfId="0" applyFont="1" applyFill="1" applyBorder="1" applyAlignment="1">
      <alignment horizontal="center" vertical="center" wrapText="1"/>
    </xf>
    <xf numFmtId="0" fontId="66" fillId="18" borderId="27" xfId="0" applyFont="1" applyFill="1" applyBorder="1" applyAlignment="1">
      <alignment horizontal="center" vertical="center" wrapText="1"/>
    </xf>
    <xf numFmtId="0" fontId="66" fillId="18" borderId="30" xfId="0" applyFont="1" applyFill="1" applyBorder="1" applyAlignment="1">
      <alignment horizontal="center" vertical="center" wrapText="1"/>
    </xf>
    <xf numFmtId="0" fontId="66" fillId="18" borderId="16" xfId="0" applyFont="1" applyFill="1" applyBorder="1" applyAlignment="1">
      <alignment horizontal="center" vertical="center" wrapText="1"/>
    </xf>
    <xf numFmtId="0" fontId="67" fillId="19" borderId="30" xfId="0" applyFont="1" applyFill="1" applyBorder="1" applyAlignment="1" applyProtection="1">
      <alignment horizontal="center" vertical="center" wrapText="1"/>
      <protection locked="0"/>
    </xf>
    <xf numFmtId="0" fontId="67" fillId="19" borderId="28" xfId="0" applyFont="1" applyFill="1" applyBorder="1" applyAlignment="1" applyProtection="1">
      <alignment horizontal="center" vertical="center" wrapText="1"/>
      <protection locked="0"/>
    </xf>
    <xf numFmtId="0" fontId="67" fillId="19" borderId="27"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0" fillId="0" borderId="26"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27"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56"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9" applyFont="1" applyFill="1" applyBorder="1" applyAlignment="1" applyProtection="1">
      <alignment horizontal="center" vertical="top" wrapText="1"/>
      <protection locked="0"/>
    </xf>
    <xf numFmtId="0" fontId="14" fillId="0" borderId="0" xfId="0" applyFont="1" applyAlignment="1">
      <alignment horizontal="center"/>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77" fillId="0" borderId="30" xfId="0" applyFont="1" applyBorder="1" applyAlignment="1">
      <alignment horizontal="center" vertical="center" wrapText="1"/>
    </xf>
    <xf numFmtId="0" fontId="77" fillId="0" borderId="27" xfId="0" applyFont="1" applyBorder="1" applyAlignment="1">
      <alignment horizontal="center" vertical="center" wrapText="1"/>
    </xf>
    <xf numFmtId="0" fontId="27" fillId="0" borderId="30" xfId="16" applyFont="1" applyBorder="1" applyAlignment="1">
      <alignment horizontal="center" vertical="center" wrapText="1"/>
    </xf>
    <xf numFmtId="0" fontId="27" fillId="0" borderId="27" xfId="16" applyFont="1" applyBorder="1" applyAlignment="1">
      <alignment horizontal="center" vertical="center" wrapText="1"/>
    </xf>
    <xf numFmtId="0" fontId="29" fillId="0" borderId="30" xfId="16" applyFont="1" applyBorder="1" applyAlignment="1">
      <alignment horizontal="center" vertical="center" wrapText="1"/>
    </xf>
    <xf numFmtId="0" fontId="29" fillId="0" borderId="27"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61"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5" fillId="0" borderId="26" xfId="19" applyFont="1" applyBorder="1" applyAlignment="1">
      <alignment horizontal="center" vertical="center" wrapText="1"/>
    </xf>
    <xf numFmtId="0" fontId="57"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29" fillId="0" borderId="28" xfId="16" applyFont="1" applyBorder="1" applyAlignment="1">
      <alignment horizontal="center" vertical="center" wrapText="1"/>
    </xf>
    <xf numFmtId="0" fontId="57" fillId="0" borderId="0" xfId="16" applyFont="1" applyFill="1" applyBorder="1" applyAlignment="1">
      <alignment horizontal="center" vertical="top" wrapText="1"/>
    </xf>
    <xf numFmtId="0" fontId="0" fillId="0" borderId="0" xfId="0"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7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s-ES"/>
  <c:style val="27"/>
  <c:chart>
    <c:title>
      <c:tx>
        <c:rich>
          <a:bodyPr/>
          <a:lstStyle/>
          <a:p>
            <a:pPr>
              <a:defRPr lang="es-HN"/>
            </a:pPr>
            <a:r>
              <a:rPr lang="en-US"/>
              <a:t>Contrataciones</a:t>
            </a:r>
          </a:p>
        </c:rich>
      </c:tx>
      <c:layout/>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1</c:v>
                </c:pt>
                <c:pt idx="3">
                  <c:v>7</c:v>
                </c:pt>
                <c:pt idx="4">
                  <c:v>0</c:v>
                </c:pt>
                <c:pt idx="5">
                  <c:v>0</c:v>
                </c:pt>
                <c:pt idx="6">
                  <c:v>0</c:v>
                </c:pt>
                <c:pt idx="7">
                  <c:v>0</c:v>
                </c:pt>
                <c:pt idx="8">
                  <c:v>0</c:v>
                </c:pt>
                <c:pt idx="9">
                  <c:v>0</c:v>
                </c:pt>
                <c:pt idx="10">
                  <c:v>0</c:v>
                </c:pt>
                <c:pt idx="11">
                  <c:v>0</c:v>
                </c:pt>
                <c:pt idx="12">
                  <c:v>0</c:v>
                </c:pt>
                <c:pt idx="13">
                  <c:v>0</c:v>
                </c:pt>
                <c:pt idx="14">
                  <c:v>0</c:v>
                </c:pt>
                <c:pt idx="15">
                  <c:v>0</c:v>
                </c:pt>
                <c:pt idx="16">
                  <c:v>1</c:v>
                </c:pt>
              </c:numCache>
            </c:numRef>
          </c:val>
          <c:extLst xmlns:c16r2="http://schemas.microsoft.com/office/drawing/2015/06/chart">
            <c:ext xmlns:c16="http://schemas.microsoft.com/office/drawing/2014/chart" uri="{C3380CC4-5D6E-409C-BE32-E72D297353CC}">
              <c16:uniqueId val="{00000000-ABF5-46A5-93D5-D99CA5B257A2}"/>
            </c:ext>
          </c:extLst>
        </c:ser>
        <c:dLbls/>
        <c:shape val="box"/>
        <c:axId val="198546176"/>
        <c:axId val="198548096"/>
        <c:axId val="0"/>
      </c:bar3DChart>
      <c:catAx>
        <c:axId val="198546176"/>
        <c:scaling>
          <c:orientation val="minMax"/>
        </c:scaling>
        <c:axPos val="b"/>
        <c:numFmt formatCode="General" sourceLinked="0"/>
        <c:majorTickMark val="none"/>
        <c:tickLblPos val="nextTo"/>
        <c:txPr>
          <a:bodyPr/>
          <a:lstStyle/>
          <a:p>
            <a:pPr>
              <a:defRPr lang="es-HN"/>
            </a:pPr>
            <a:endParaRPr lang="es-ES"/>
          </a:p>
        </c:txPr>
        <c:crossAx val="198548096"/>
        <c:crosses val="autoZero"/>
        <c:auto val="1"/>
        <c:lblAlgn val="ctr"/>
        <c:lblOffset val="100"/>
      </c:catAx>
      <c:valAx>
        <c:axId val="198548096"/>
        <c:scaling>
          <c:orientation val="minMax"/>
        </c:scaling>
        <c:axPos val="l"/>
        <c:majorGridlines/>
        <c:title>
          <c:tx>
            <c:rich>
              <a:bodyPr/>
              <a:lstStyle/>
              <a:p>
                <a:pPr>
                  <a:defRPr lang="es-HN"/>
                </a:pPr>
                <a:r>
                  <a:rPr lang="es-HN"/>
                  <a:t>Cantidad</a:t>
                </a:r>
              </a:p>
            </c:rich>
          </c:tx>
          <c:layout/>
        </c:title>
        <c:numFmt formatCode="_ * #,##0_ ;_ * \-#,##0_ ;_ * &quot;-&quot;??_ ;_ @_ " sourceLinked="1"/>
        <c:majorTickMark val="none"/>
        <c:tickLblPos val="nextTo"/>
        <c:txPr>
          <a:bodyPr/>
          <a:lstStyle/>
          <a:p>
            <a:pPr>
              <a:defRPr lang="es-HN"/>
            </a:pPr>
            <a:endParaRPr lang="es-ES"/>
          </a:p>
        </c:txPr>
        <c:crossAx val="198546176"/>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c:v>
                </c:pt>
                <c:pt idx="1">
                  <c:v>5</c:v>
                </c:pt>
                <c:pt idx="2">
                  <c:v>0</c:v>
                </c:pt>
                <c:pt idx="3">
                  <c:v>0</c:v>
                </c:pt>
                <c:pt idx="4">
                  <c:v>0</c:v>
                </c:pt>
                <c:pt idx="5">
                  <c:v>0</c:v>
                </c:pt>
                <c:pt idx="6">
                  <c:v>2</c:v>
                </c:pt>
                <c:pt idx="7">
                  <c:v>0</c:v>
                </c:pt>
                <c:pt idx="8">
                  <c:v>0</c:v>
                </c:pt>
                <c:pt idx="9">
                  <c:v>0</c:v>
                </c:pt>
              </c:numCache>
            </c:numRef>
          </c:val>
          <c:extLst xmlns:c16r2="http://schemas.microsoft.com/office/drawing/2015/06/chart">
            <c:ext xmlns:c16="http://schemas.microsoft.com/office/drawing/2014/chart" uri="{C3380CC4-5D6E-409C-BE32-E72D297353CC}">
              <c16:uniqueId val="{00000000-DF39-4FEE-A728-94129BF02D22}"/>
            </c:ext>
          </c:extLst>
        </c:ser>
        <c:dLbls/>
        <c:shape val="box"/>
        <c:axId val="299046784"/>
        <c:axId val="300409216"/>
        <c:axId val="0"/>
      </c:bar3DChart>
      <c:catAx>
        <c:axId val="299046784"/>
        <c:scaling>
          <c:orientation val="minMax"/>
        </c:scaling>
        <c:axPos val="b"/>
        <c:numFmt formatCode="General" sourceLinked="0"/>
        <c:majorTickMark val="none"/>
        <c:tickLblPos val="nextTo"/>
        <c:txPr>
          <a:bodyPr/>
          <a:lstStyle/>
          <a:p>
            <a:pPr>
              <a:defRPr lang="es-HN"/>
            </a:pPr>
            <a:endParaRPr lang="es-ES"/>
          </a:p>
        </c:txPr>
        <c:crossAx val="300409216"/>
        <c:crosses val="autoZero"/>
        <c:auto val="1"/>
        <c:lblAlgn val="ctr"/>
        <c:lblOffset val="100"/>
      </c:catAx>
      <c:valAx>
        <c:axId val="30040921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299046784"/>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Tecnológico</a:t>
            </a:r>
          </a:p>
        </c:rich>
      </c:tx>
      <c:layout>
        <c:manualLayout>
          <c:xMode val="edge"/>
          <c:yMode val="edge"/>
          <c:x val="0.36702800625758342"/>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2</c:v>
                </c:pt>
                <c:pt idx="2">
                  <c:v>0</c:v>
                </c:pt>
                <c:pt idx="3">
                  <c:v>5</c:v>
                </c:pt>
                <c:pt idx="4">
                  <c:v>0</c:v>
                </c:pt>
                <c:pt idx="5">
                  <c:v>1</c:v>
                </c:pt>
                <c:pt idx="6">
                  <c:v>1</c:v>
                </c:pt>
                <c:pt idx="7">
                  <c:v>1</c:v>
                </c:pt>
                <c:pt idx="8">
                  <c:v>2</c:v>
                </c:pt>
                <c:pt idx="9">
                  <c:v>1</c:v>
                </c:pt>
                <c:pt idx="10">
                  <c:v>0</c:v>
                </c:pt>
                <c:pt idx="11">
                  <c:v>0</c:v>
                </c:pt>
                <c:pt idx="12">
                  <c:v>0</c:v>
                </c:pt>
                <c:pt idx="13">
                  <c:v>0</c:v>
                </c:pt>
                <c:pt idx="14">
                  <c:v>0</c:v>
                </c:pt>
                <c:pt idx="15">
                  <c:v>10</c:v>
                </c:pt>
                <c:pt idx="16">
                  <c:v>0</c:v>
                </c:pt>
              </c:numCache>
            </c:numRef>
          </c:val>
          <c:extLst xmlns:c16r2="http://schemas.microsoft.com/office/drawing/2015/06/chart">
            <c:ext xmlns:c16="http://schemas.microsoft.com/office/drawing/2014/chart" uri="{C3380CC4-5D6E-409C-BE32-E72D297353CC}">
              <c16:uniqueId val="{00000000-97DD-491C-9AF3-C7DBF4301BC9}"/>
            </c:ext>
          </c:extLst>
        </c:ser>
        <c:dLbls/>
        <c:shape val="box"/>
        <c:axId val="644029440"/>
        <c:axId val="88478464"/>
        <c:axId val="0"/>
      </c:bar3DChart>
      <c:catAx>
        <c:axId val="644029440"/>
        <c:scaling>
          <c:orientation val="minMax"/>
        </c:scaling>
        <c:axPos val="b"/>
        <c:numFmt formatCode="General" sourceLinked="0"/>
        <c:majorTickMark val="none"/>
        <c:tickLblPos val="nextTo"/>
        <c:txPr>
          <a:bodyPr/>
          <a:lstStyle/>
          <a:p>
            <a:pPr>
              <a:defRPr lang="es-HN"/>
            </a:pPr>
            <a:endParaRPr lang="es-ES"/>
          </a:p>
        </c:txPr>
        <c:crossAx val="88478464"/>
        <c:crosses val="autoZero"/>
        <c:auto val="1"/>
        <c:lblAlgn val="ctr"/>
        <c:lblOffset val="100"/>
      </c:catAx>
      <c:valAx>
        <c:axId val="8847846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644029440"/>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122084</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12</xdr:col>
      <xdr:colOff>3914</xdr:colOff>
      <xdr:row>10</xdr:row>
      <xdr:rowOff>130944</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rlyn.nunez/Downloads/Users/yerlyn.nunez/Downloads/POA%202016/seguim.poa%20IItrim.%20PIEC%20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Investigación Científica"/>
      <sheetName val="8. Venta de Servicios"/>
      <sheetName val="1y2 Desarrollo e Innov. Curricu"/>
      <sheetName val="3 Gestión del Conocimiento"/>
      <sheetName val="4Cultura de Innovación Insti..."/>
      <sheetName val="5 Gestion Administrativa"/>
      <sheetName val="6 Gestión del Talento Humano"/>
      <sheetName val="7 Docencia y Recursos Humanos"/>
      <sheetName val="8 Lo Esencial de la Reforma U."/>
      <sheetName val="9 Aseguramiento de la Calidad"/>
      <sheetName val="10 Gestión Académica"/>
      <sheetName val="Vinculación Univ. Sociedad"/>
      <sheetName val="Estudiantes y Graduados"/>
      <sheetName val="Posgrado"/>
      <sheetName val="Internacionalización de la E.S."/>
      <sheetName val="Gobernabilidad y Procesos..."/>
      <sheetName val="Hoja1"/>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ables/table1.xml><?xml version="1.0" encoding="utf-8"?>
<table xmlns="http://schemas.openxmlformats.org/spreadsheetml/2006/main" id="1" name="Tabla17" displayName="Tabla17" ref="B3:C13" totalsRowShown="0" headerRowDxfId="75" dataDxfId="74">
  <autoFilter ref="B3:C13"/>
  <tableColumns count="2">
    <tableColumn id="1" name="Descripción" dataDxfId="73"/>
    <tableColumn id="2" name="Monto" dataDxfId="72"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71" dataDxfId="70">
  <autoFilter ref="B39:D57"/>
  <tableColumns count="3">
    <tableColumn id="1" name="Descripción" dataDxfId="69"/>
    <tableColumn id="2" name="Cantidad" dataDxfId="68" dataCellStyle="Millares"/>
    <tableColumn id="3" name="Montos" dataDxfId="67">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66" dataDxfId="65">
  <autoFilter ref="B68:D80"/>
  <tableColumns count="3">
    <tableColumn id="1" name="Descripción" dataDxfId="64"/>
    <tableColumn id="2" name="Cantidad" dataDxfId="63" dataCellStyle="Millares"/>
    <tableColumn id="3" name="Montos" dataDxfId="62">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61">
  <autoFilter ref="B85:D103"/>
  <tableColumns count="3">
    <tableColumn id="1" name="Descripción " dataDxfId="60"/>
    <tableColumn id="2" name="Cantidad" dataDxfId="59" dataCellStyle="Millares"/>
    <tableColumn id="3" name="Montos" dataDxfId="58">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57" tableBorderDxfId="56">
  <autoFilter ref="H3:I14"/>
  <tableColumns count="2">
    <tableColumn id="1" name="Dimensión" dataDxfId="55"/>
    <tableColumn id="2" name="Monto" dataDxfId="54"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53" tableBorderDxfId="52">
  <autoFilter ref="H17:I25"/>
  <tableColumns count="2">
    <tableColumn id="1" name="Dimensión" dataDxfId="51"/>
    <tableColumn id="2" name="Monto" dataDxfId="50"/>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49" headerRowBorderDxfId="48" tableBorderDxfId="47">
  <autoFilter ref="E7:F11"/>
  <tableColumns count="2">
    <tableColumn id="1" name="Presupuesto" dataDxfId="46"/>
    <tableColumn id="2" name=" Monto " dataDxfId="45">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2" t="s">
        <v>0</v>
      </c>
      <c r="C2" s="32"/>
      <c r="D2" s="32"/>
      <c r="E2" s="32"/>
      <c r="F2" s="32"/>
      <c r="G2" s="32"/>
      <c r="H2" s="32"/>
      <c r="I2" s="32"/>
      <c r="J2" s="32"/>
      <c r="K2" s="32"/>
      <c r="L2" s="32"/>
      <c r="M2" s="32"/>
      <c r="N2" s="32"/>
      <c r="O2" s="32"/>
      <c r="P2" s="32"/>
      <c r="Q2" s="32"/>
      <c r="R2" s="32"/>
      <c r="S2" s="32"/>
      <c r="T2" s="598"/>
      <c r="U2" s="598"/>
      <c r="V2" s="598"/>
      <c r="W2" s="598"/>
      <c r="X2" s="598"/>
      <c r="Y2" s="598"/>
      <c r="Z2" s="598"/>
      <c r="AA2" s="598"/>
      <c r="AB2" s="598"/>
      <c r="AC2" s="598" t="s">
        <v>1</v>
      </c>
      <c r="AD2" s="598"/>
      <c r="AE2" s="598"/>
      <c r="AF2" s="598"/>
      <c r="AG2" s="598"/>
      <c r="AH2" s="598"/>
      <c r="AI2" s="598"/>
      <c r="AJ2" s="598"/>
    </row>
    <row r="3" spans="2:36" ht="16.5" customHeight="1">
      <c r="B3" s="32" t="s">
        <v>2</v>
      </c>
      <c r="C3" s="32"/>
      <c r="D3" s="32"/>
      <c r="E3" s="32"/>
      <c r="F3" s="32"/>
      <c r="G3" s="32"/>
      <c r="H3" s="32"/>
      <c r="I3" s="32"/>
      <c r="J3" s="32"/>
      <c r="K3" s="32"/>
      <c r="L3" s="32"/>
      <c r="M3" s="32"/>
      <c r="N3" s="32"/>
      <c r="O3" s="32"/>
      <c r="P3" s="32"/>
      <c r="Q3" s="32"/>
      <c r="R3" s="32"/>
      <c r="S3" s="32"/>
      <c r="T3" s="598"/>
      <c r="U3" s="598"/>
      <c r="V3" s="598"/>
      <c r="W3" s="598"/>
      <c r="X3" s="598"/>
      <c r="Y3" s="598"/>
      <c r="Z3" s="598"/>
      <c r="AA3" s="598"/>
      <c r="AB3" s="598"/>
      <c r="AC3" s="598" t="s">
        <v>2</v>
      </c>
      <c r="AD3" s="598"/>
      <c r="AE3" s="598"/>
      <c r="AF3" s="598"/>
      <c r="AG3" s="598"/>
      <c r="AH3" s="598"/>
      <c r="AI3" s="598"/>
      <c r="AJ3" s="598"/>
    </row>
    <row r="4" spans="2:36" ht="12.75" customHeight="1">
      <c r="B4" s="32" t="s">
        <v>3</v>
      </c>
      <c r="C4" s="32"/>
      <c r="D4" s="32"/>
      <c r="E4" s="32"/>
      <c r="F4" s="32"/>
      <c r="G4" s="32"/>
      <c r="H4" s="32"/>
      <c r="I4" s="32"/>
      <c r="J4" s="32"/>
      <c r="K4" s="32"/>
      <c r="L4" s="32"/>
      <c r="M4" s="32"/>
      <c r="N4" s="32"/>
      <c r="O4" s="32"/>
      <c r="P4" s="32"/>
      <c r="Q4" s="32"/>
      <c r="R4" s="32"/>
      <c r="S4" s="32"/>
      <c r="T4" s="598"/>
      <c r="U4" s="598"/>
      <c r="V4" s="598"/>
      <c r="W4" s="598"/>
      <c r="X4" s="598"/>
      <c r="Y4" s="598"/>
      <c r="Z4" s="598"/>
      <c r="AA4" s="598"/>
      <c r="AB4" s="598"/>
      <c r="AC4" s="598" t="s">
        <v>3</v>
      </c>
      <c r="AD4" s="598"/>
      <c r="AE4" s="598"/>
      <c r="AF4" s="598"/>
      <c r="AG4" s="598"/>
      <c r="AH4" s="598"/>
      <c r="AI4" s="598"/>
      <c r="AJ4" s="598"/>
    </row>
    <row r="5" spans="2:36" ht="15.75">
      <c r="B5" s="2"/>
      <c r="C5" s="2"/>
      <c r="D5" s="2"/>
    </row>
    <row r="6" spans="2:36" ht="16.5" thickBot="1">
      <c r="B6" s="2"/>
      <c r="C6" s="2"/>
      <c r="D6" s="2"/>
    </row>
    <row r="7" spans="2:36" ht="75.75" customHeight="1">
      <c r="B7" s="595" t="s">
        <v>4</v>
      </c>
      <c r="C7" s="595" t="s">
        <v>5</v>
      </c>
      <c r="D7" s="595" t="s">
        <v>6</v>
      </c>
      <c r="E7" s="604" t="s">
        <v>7</v>
      </c>
      <c r="F7" s="595" t="s">
        <v>8</v>
      </c>
      <c r="G7" s="604" t="s">
        <v>9</v>
      </c>
      <c r="H7" s="593" t="s">
        <v>10</v>
      </c>
      <c r="I7" s="593" t="s">
        <v>11</v>
      </c>
      <c r="J7" s="593" t="s">
        <v>12</v>
      </c>
      <c r="K7" s="593"/>
      <c r="L7" s="593" t="s">
        <v>13</v>
      </c>
      <c r="M7" s="593"/>
      <c r="N7" s="593"/>
      <c r="O7" s="593"/>
      <c r="P7" s="593"/>
      <c r="Q7" s="593"/>
      <c r="R7" s="593"/>
      <c r="S7" s="593"/>
      <c r="T7" s="595" t="s">
        <v>14</v>
      </c>
      <c r="U7" s="593" t="s">
        <v>15</v>
      </c>
      <c r="V7" s="593" t="s">
        <v>16</v>
      </c>
      <c r="W7" s="593"/>
      <c r="X7" s="593" t="s">
        <v>17</v>
      </c>
      <c r="Y7" s="593" t="s">
        <v>18</v>
      </c>
      <c r="Z7" s="593"/>
      <c r="AA7" s="593" t="s">
        <v>19</v>
      </c>
      <c r="AB7" s="593" t="s">
        <v>20</v>
      </c>
      <c r="AC7" s="599" t="s">
        <v>21</v>
      </c>
      <c r="AD7" s="599"/>
      <c r="AE7" s="599"/>
      <c r="AF7" s="599"/>
      <c r="AG7" s="593" t="s">
        <v>22</v>
      </c>
      <c r="AH7" s="593" t="s">
        <v>23</v>
      </c>
      <c r="AI7" s="593" t="s">
        <v>24</v>
      </c>
      <c r="AJ7" s="593" t="s">
        <v>25</v>
      </c>
    </row>
    <row r="8" spans="2:36" ht="15.75" customHeight="1">
      <c r="B8" s="596"/>
      <c r="C8" s="596"/>
      <c r="D8" s="596"/>
      <c r="E8" s="605"/>
      <c r="F8" s="596"/>
      <c r="G8" s="605"/>
      <c r="H8" s="594"/>
      <c r="I8" s="594"/>
      <c r="J8" s="594" t="s">
        <v>26</v>
      </c>
      <c r="K8" s="594" t="s">
        <v>27</v>
      </c>
      <c r="L8" s="597" t="s">
        <v>28</v>
      </c>
      <c r="M8" s="597"/>
      <c r="N8" s="597" t="s">
        <v>29</v>
      </c>
      <c r="O8" s="597"/>
      <c r="P8" s="597" t="s">
        <v>30</v>
      </c>
      <c r="Q8" s="597"/>
      <c r="R8" s="597" t="s">
        <v>31</v>
      </c>
      <c r="S8" s="597"/>
      <c r="T8" s="596"/>
      <c r="U8" s="594"/>
      <c r="V8" s="594" t="s">
        <v>32</v>
      </c>
      <c r="W8" s="594" t="s">
        <v>33</v>
      </c>
      <c r="X8" s="594"/>
      <c r="Y8" s="594" t="s">
        <v>32</v>
      </c>
      <c r="Z8" s="594" t="s">
        <v>33</v>
      </c>
      <c r="AA8" s="594"/>
      <c r="AB8" s="594"/>
      <c r="AC8" s="14" t="s">
        <v>28</v>
      </c>
      <c r="AD8" s="14" t="s">
        <v>29</v>
      </c>
      <c r="AE8" s="14" t="s">
        <v>30</v>
      </c>
      <c r="AF8" s="14" t="s">
        <v>31</v>
      </c>
      <c r="AG8" s="594"/>
      <c r="AH8" s="594"/>
      <c r="AI8" s="594"/>
      <c r="AJ8" s="594"/>
    </row>
    <row r="9" spans="2:36" ht="78.75">
      <c r="B9" s="596"/>
      <c r="C9" s="596"/>
      <c r="D9" s="596"/>
      <c r="E9" s="605"/>
      <c r="F9" s="596"/>
      <c r="G9" s="605"/>
      <c r="H9" s="594"/>
      <c r="I9" s="594"/>
      <c r="J9" s="594"/>
      <c r="K9" s="594"/>
      <c r="L9" s="514" t="s">
        <v>34</v>
      </c>
      <c r="M9" s="514" t="s">
        <v>35</v>
      </c>
      <c r="N9" s="514" t="s">
        <v>34</v>
      </c>
      <c r="O9" s="514" t="s">
        <v>35</v>
      </c>
      <c r="P9" s="514" t="s">
        <v>34</v>
      </c>
      <c r="Q9" s="514" t="s">
        <v>35</v>
      </c>
      <c r="R9" s="514" t="s">
        <v>34</v>
      </c>
      <c r="S9" s="514" t="s">
        <v>35</v>
      </c>
      <c r="T9" s="596"/>
      <c r="U9" s="594"/>
      <c r="V9" s="594"/>
      <c r="W9" s="594"/>
      <c r="X9" s="594"/>
      <c r="Y9" s="594"/>
      <c r="Z9" s="594"/>
      <c r="AA9" s="594"/>
      <c r="AB9" s="594"/>
      <c r="AC9" s="14" t="s">
        <v>36</v>
      </c>
      <c r="AD9" s="14" t="s">
        <v>36</v>
      </c>
      <c r="AE9" s="14" t="s">
        <v>36</v>
      </c>
      <c r="AF9" s="14" t="s">
        <v>36</v>
      </c>
      <c r="AG9" s="594"/>
      <c r="AH9" s="594"/>
      <c r="AI9" s="594"/>
      <c r="AJ9" s="594"/>
    </row>
    <row r="10" spans="2:36" ht="136.5" customHeight="1">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02" t="s">
        <v>44</v>
      </c>
      <c r="K31" s="603"/>
      <c r="L31" s="600"/>
      <c r="M31" s="601"/>
      <c r="N31" s="600"/>
      <c r="O31" s="601"/>
      <c r="P31" s="600"/>
      <c r="Q31" s="601"/>
      <c r="R31" s="600"/>
      <c r="S31" s="601"/>
      <c r="T31" s="37"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cols>
    <col min="1" max="1" width="3" style="84" customWidth="1"/>
    <col min="2" max="2" width="7.85546875" style="84" customWidth="1"/>
    <col min="3" max="3" width="51.7109375" style="84" customWidth="1"/>
    <col min="4" max="4" width="26.85546875" style="84" bestFit="1" customWidth="1"/>
    <col min="5" max="5" width="36.7109375" style="84" bestFit="1" customWidth="1"/>
    <col min="6" max="6" width="21.85546875" style="84" customWidth="1"/>
    <col min="7" max="7" width="16.5703125" style="75" customWidth="1"/>
    <col min="8" max="8" width="24.140625" style="84" bestFit="1" customWidth="1"/>
    <col min="9" max="9" width="36" style="84" bestFit="1"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413" t="s">
        <v>1265</v>
      </c>
      <c r="AI2" s="413" t="s">
        <v>1266</v>
      </c>
      <c r="AJ2" s="413" t="s">
        <v>1267</v>
      </c>
      <c r="AK2" s="413" t="s">
        <v>1268</v>
      </c>
      <c r="AL2" s="413" t="s">
        <v>1269</v>
      </c>
      <c r="AM2" s="413" t="s">
        <v>1270</v>
      </c>
      <c r="AN2" s="413" t="s">
        <v>1271</v>
      </c>
      <c r="AO2" s="413" t="s">
        <v>1272</v>
      </c>
      <c r="AP2" s="413" t="s">
        <v>1273</v>
      </c>
      <c r="AQ2" s="413" t="s">
        <v>1274</v>
      </c>
      <c r="AR2" s="413" t="s">
        <v>1275</v>
      </c>
      <c r="AS2" s="413" t="s">
        <v>1276</v>
      </c>
      <c r="AT2" s="413" t="s">
        <v>1277</v>
      </c>
      <c r="AU2" s="413" t="s">
        <v>1278</v>
      </c>
      <c r="AV2" s="413" t="s">
        <v>1279</v>
      </c>
      <c r="AW2" s="413" t="s">
        <v>1280</v>
      </c>
      <c r="AX2" s="413" t="s">
        <v>1281</v>
      </c>
      <c r="AY2" s="413" t="s">
        <v>1282</v>
      </c>
      <c r="AZ2" s="413" t="s">
        <v>1283</v>
      </c>
      <c r="BA2" s="413" t="s">
        <v>1284</v>
      </c>
      <c r="BB2" s="413" t="s">
        <v>1285</v>
      </c>
      <c r="BC2" s="413" t="s">
        <v>1286</v>
      </c>
      <c r="BD2" s="413" t="s">
        <v>1287</v>
      </c>
      <c r="BE2" s="413" t="s">
        <v>1288</v>
      </c>
      <c r="BF2" s="413" t="s">
        <v>1289</v>
      </c>
      <c r="BG2" s="413" t="s">
        <v>1290</v>
      </c>
      <c r="BH2" s="413" t="s">
        <v>1291</v>
      </c>
      <c r="BI2" s="413" t="s">
        <v>1292</v>
      </c>
      <c r="BJ2" s="413" t="s">
        <v>1293</v>
      </c>
      <c r="BK2" s="413" t="s">
        <v>1294</v>
      </c>
      <c r="BL2" s="413" t="s">
        <v>1295</v>
      </c>
      <c r="BM2" s="413" t="s">
        <v>1296</v>
      </c>
      <c r="BN2" s="413" t="s">
        <v>1297</v>
      </c>
      <c r="BO2" s="413" t="s">
        <v>1298</v>
      </c>
      <c r="BP2" s="413" t="s">
        <v>1299</v>
      </c>
      <c r="BQ2" s="413" t="s">
        <v>1300</v>
      </c>
      <c r="BR2" s="413" t="s">
        <v>1301</v>
      </c>
      <c r="BS2" s="413" t="s">
        <v>1302</v>
      </c>
      <c r="BT2" s="413" t="s">
        <v>1303</v>
      </c>
      <c r="BU2" s="413"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22"/>
      <c r="E3" s="422"/>
      <c r="F3" s="422"/>
      <c r="G3" s="411"/>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14">
        <v>2500</v>
      </c>
      <c r="AI3" s="414">
        <v>1900</v>
      </c>
      <c r="AJ3" s="414">
        <v>1650</v>
      </c>
      <c r="AK3" s="414">
        <v>1580</v>
      </c>
      <c r="AL3" s="414">
        <v>2250</v>
      </c>
      <c r="AM3" s="414">
        <v>1650</v>
      </c>
      <c r="AN3" s="414">
        <v>1400</v>
      </c>
      <c r="AO3" s="415">
        <v>1340</v>
      </c>
      <c r="AP3" s="415">
        <v>2000</v>
      </c>
      <c r="AQ3" s="415">
        <v>1400</v>
      </c>
      <c r="AR3" s="415">
        <v>1150</v>
      </c>
      <c r="AS3" s="415">
        <v>1100</v>
      </c>
      <c r="AT3" s="415">
        <v>1750</v>
      </c>
      <c r="AU3" s="415">
        <v>1150</v>
      </c>
      <c r="AV3" s="415">
        <v>900</v>
      </c>
      <c r="AW3" s="415">
        <v>860</v>
      </c>
      <c r="AX3" s="415">
        <v>1200</v>
      </c>
      <c r="AY3" s="416">
        <v>900</v>
      </c>
      <c r="AZ3" s="416">
        <v>650</v>
      </c>
      <c r="BA3" s="416">
        <v>620</v>
      </c>
      <c r="BB3" s="414">
        <f>+'Cuadro Resumen'!C213</f>
        <v>5605.2314999999999</v>
      </c>
      <c r="BC3" s="414">
        <f>+'Cuadro Resumen'!D213</f>
        <v>5165.6055000000006</v>
      </c>
      <c r="BD3" s="414">
        <f>+'Cuadro Resumen'!E213</f>
        <v>6594.39</v>
      </c>
      <c r="BE3" s="414">
        <f>+'Cuadro Resumen'!F213</f>
        <v>6154.7640000000001</v>
      </c>
      <c r="BF3" s="414">
        <f>+'Cuadro Resumen'!C214</f>
        <v>4945.7925000000005</v>
      </c>
      <c r="BG3" s="414">
        <f>+'Cuadro Resumen'!D214</f>
        <v>4506.1665000000003</v>
      </c>
      <c r="BH3" s="414">
        <f>+'Cuadro Resumen'!E214</f>
        <v>5934.951</v>
      </c>
      <c r="BI3" s="414">
        <f>+'Cuadro Resumen'!F214</f>
        <v>5495.3249999999998</v>
      </c>
      <c r="BJ3" s="415">
        <f>+'Cuadro Resumen'!C215</f>
        <v>4286.3535000000002</v>
      </c>
      <c r="BK3" s="415">
        <f>+'Cuadro Resumen'!D215</f>
        <v>3956.634</v>
      </c>
      <c r="BL3" s="415">
        <f>+'Cuadro Resumen'!E215</f>
        <v>5275.5120000000006</v>
      </c>
      <c r="BM3" s="415">
        <f>+'Cuadro Resumen'!F215</f>
        <v>4835.8860000000004</v>
      </c>
      <c r="BN3" s="415">
        <f>+'Cuadro Resumen'!C216</f>
        <v>3626.9145000000003</v>
      </c>
      <c r="BO3" s="415">
        <f>+'Cuadro Resumen'!D216</f>
        <v>3297.1950000000002</v>
      </c>
      <c r="BP3" s="415">
        <f>+'Cuadro Resumen'!E216</f>
        <v>4616.0730000000003</v>
      </c>
      <c r="BQ3" s="415">
        <f>+'Cuadro Resumen'!F216</f>
        <v>4286.3535000000002</v>
      </c>
      <c r="BR3" s="415">
        <f>+'Cuadro Resumen'!C217</f>
        <v>3187.2885000000001</v>
      </c>
      <c r="BS3" s="415">
        <f>+'Cuadro Resumen'!D217</f>
        <v>2967.4755</v>
      </c>
      <c r="BT3" s="415">
        <f>+'Cuadro Resumen'!E217</f>
        <v>4066.5405000000001</v>
      </c>
      <c r="BU3" s="415">
        <f>+'Cuadro Resumen'!F217</f>
        <v>3736.8210000000004</v>
      </c>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4" spans="1:555" ht="15.75" thickBot="1">
      <c r="A4" s="422"/>
      <c r="B4" s="422"/>
      <c r="C4" s="422"/>
      <c r="D4" s="422"/>
      <c r="E4" s="422"/>
      <c r="F4" s="422"/>
      <c r="G4" s="411"/>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row>
    <row r="5" spans="1:555" ht="27" thickBot="1">
      <c r="A5" s="422"/>
      <c r="B5" s="422"/>
      <c r="C5" s="85" t="s">
        <v>1342</v>
      </c>
      <c r="D5" s="187">
        <f>SUMIF(C:C,$C$10,D:D)</f>
        <v>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103"/>
      <c r="D6" s="103"/>
      <c r="E6" s="103"/>
      <c r="F6" s="103"/>
      <c r="G6" s="76"/>
      <c r="H6" s="103"/>
      <c r="I6" s="103"/>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103"/>
      <c r="D7" s="103"/>
      <c r="E7" s="103"/>
      <c r="F7" s="103"/>
      <c r="G7" s="76"/>
      <c r="H7" s="103"/>
      <c r="I7" s="103"/>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103"/>
      <c r="D8" s="103"/>
      <c r="E8" s="103"/>
      <c r="F8" s="103"/>
      <c r="G8" s="76"/>
      <c r="H8" s="103"/>
      <c r="I8" s="103"/>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03"/>
      <c r="D9" s="103"/>
      <c r="E9" s="103"/>
      <c r="F9" s="103"/>
      <c r="G9" s="76"/>
      <c r="H9" s="103"/>
      <c r="I9" s="103"/>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152" t="s">
        <v>1339</v>
      </c>
      <c r="D10" s="344">
        <f>SUM(F17:F37)</f>
        <v>0</v>
      </c>
      <c r="E10" s="422"/>
      <c r="F10" s="69"/>
      <c r="G10" s="77"/>
      <c r="H10" s="69"/>
      <c r="I10" s="69"/>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422"/>
      <c r="C11" s="69"/>
      <c r="D11" s="31"/>
      <c r="E11" s="90"/>
      <c r="F11" s="90"/>
      <c r="G11" s="90"/>
      <c r="H11" s="74"/>
      <c r="I11" s="74"/>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ht="15.75">
      <c r="A12" s="422"/>
      <c r="B12" s="90"/>
      <c r="C12" s="282" t="s">
        <v>1309</v>
      </c>
      <c r="D12" s="342"/>
      <c r="E12" s="90"/>
      <c r="F12" s="90"/>
      <c r="G12" s="90"/>
      <c r="H12" s="74"/>
      <c r="I12" s="74"/>
      <c r="J12" s="74"/>
      <c r="K12" s="10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8.75">
      <c r="A13" s="422"/>
      <c r="B13" s="90"/>
      <c r="C13" s="197" t="e">
        <f>IFERROR(VLOOKUP(D12,'1. Desarrollo e Innov. Curricu.'!$F:$G,2,FALSE),IFERROR(VLOOKUP(D12,'2. Investigación Científica'!$E:$F,2,FALSE),IFERROR(VLOOKUP(D12,'3. Vinculación Univ. Sociedad'!$F:$G,2,FALSE),IFERROR(VLOOKUP(D12,'4. Docencia y Profesorado Univ.'!$F:$G,2,FALSE),IFERROR(VLOOKUP(D12,'5. Estudiantes y Graduados'!$E:$F,2,FALSE),IFERROR(VLOOKUP(D12,'11. Gestion Administrativa'!$F:$G,2,FALSE),IFERROR(VLOOKUP(D12,'13. Gestión Académica'!$F:$G,2,FALSE),IFERROR(VLOOKUP(D12,'8. Asegura. de la Calid. y M'!$F:$G,2,FALSE),IFERROR(VLOOKUP(D12,'6. Gestión del Conocimiento'!$F:$G,2,FALSE),IFERROR(VLOOKUP(D12,'15. Gobernabilidad y Proceso...'!$E:$F,2,FALSE),IFERROR(VLOOKUP(D12,'12. Gestión del Talento Humano'!$F:$G,2,FALSE),IFERROR(VLOOKUP(D12,'14. Internacional... de la E.S.'!$E:$F,2,FALSE),IFERROR(VLOOKUP(D12,'10. Posgrado'!$E:$F,2,FALSE),IFERROR(VLOOKUP(D12,'17. Gestión TIC'!$F:$G,2,FALSE),IFERROR(VLOOKUP(D12,'16. Desa. del Sistema Educ.Sup.'!$E:$F,2,FALSE),IFERROR(VLOOKUP(D12,'9. Cultura de Inno. Insti...'!$F:$G,2,FALSE),VLOOKUP(D12,'7. Lo Esencial de la Reforma U.'!$F:$G,2,0)))))))))))))))))</f>
        <v>#N/A</v>
      </c>
      <c r="D13" s="31"/>
      <c r="E13" s="90"/>
      <c r="F13" s="90"/>
      <c r="G13" s="90"/>
      <c r="H13" s="74"/>
      <c r="I13" s="74"/>
      <c r="J13" s="74"/>
      <c r="K13" s="10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c r="A14" s="422"/>
      <c r="B14" s="90"/>
      <c r="C14" s="422"/>
      <c r="D14" s="422"/>
      <c r="E14" s="90"/>
      <c r="F14" s="90"/>
      <c r="G14" s="90"/>
      <c r="H14" s="74"/>
      <c r="I14" s="74"/>
      <c r="J14" s="74"/>
      <c r="K14" s="10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15.75" thickBot="1">
      <c r="A15" s="422"/>
      <c r="B15" s="422"/>
      <c r="C15" s="422"/>
      <c r="D15" s="422"/>
      <c r="E15" s="422"/>
      <c r="F15" s="90"/>
      <c r="G15" s="74"/>
      <c r="H15" s="74"/>
      <c r="I15" s="74"/>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422"/>
      <c r="C16" s="124" t="s">
        <v>1310</v>
      </c>
      <c r="D16" s="129" t="s">
        <v>99</v>
      </c>
      <c r="E16" s="131" t="s">
        <v>1312</v>
      </c>
      <c r="F16" s="130" t="s">
        <v>1313</v>
      </c>
      <c r="G16" s="128" t="s">
        <v>1314</v>
      </c>
      <c r="H16" s="131" t="s">
        <v>1315</v>
      </c>
      <c r="I16" s="128" t="s">
        <v>711</v>
      </c>
      <c r="J16" s="128" t="s">
        <v>1316</v>
      </c>
      <c r="K16" s="128" t="s">
        <v>1317</v>
      </c>
      <c r="L16" s="128" t="s">
        <v>1343</v>
      </c>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3:12">
      <c r="C17" s="136"/>
      <c r="D17" s="153"/>
      <c r="E17" s="111"/>
      <c r="F17" s="93">
        <f t="shared" ref="F17:F37" si="0">D17*E17</f>
        <v>0</v>
      </c>
      <c r="G17" s="155"/>
      <c r="H17" s="137"/>
      <c r="I17" s="125" t="e">
        <f>VLOOKUP(H17,Presupuesto!$B$11:$C$565,2,0)</f>
        <v>#N/A</v>
      </c>
      <c r="J17" s="205" t="s">
        <v>72</v>
      </c>
      <c r="K17" s="94" t="s">
        <v>719</v>
      </c>
      <c r="L17" s="94"/>
    </row>
    <row r="18" spans="3:12">
      <c r="C18" s="136"/>
      <c r="D18" s="153"/>
      <c r="E18" s="118"/>
      <c r="F18" s="93">
        <f t="shared" si="0"/>
        <v>0</v>
      </c>
      <c r="G18" s="155"/>
      <c r="H18" s="137"/>
      <c r="I18" s="125" t="e">
        <f>VLOOKUP(H18,Presupuesto!$B$11:$C$565,2,0)</f>
        <v>#N/A</v>
      </c>
      <c r="J18" s="94" t="str">
        <f>$J$17</f>
        <v>Posgrado</v>
      </c>
      <c r="K18" s="94" t="s">
        <v>720</v>
      </c>
      <c r="L18" s="94"/>
    </row>
    <row r="19" spans="3:12">
      <c r="C19" s="136"/>
      <c r="D19" s="153"/>
      <c r="E19" s="118"/>
      <c r="F19" s="93">
        <f t="shared" si="0"/>
        <v>0</v>
      </c>
      <c r="G19" s="155"/>
      <c r="H19" s="137"/>
      <c r="I19" s="125" t="e">
        <f>VLOOKUP(H19,Presupuesto!$B$11:$C$565,2,0)</f>
        <v>#N/A</v>
      </c>
      <c r="J19" s="94" t="str">
        <f t="shared" ref="J19:J36" si="1">$J$17</f>
        <v>Posgrado</v>
      </c>
      <c r="K19" s="94" t="s">
        <v>720</v>
      </c>
      <c r="L19" s="94"/>
    </row>
    <row r="20" spans="3:12">
      <c r="C20" s="136"/>
      <c r="D20" s="153"/>
      <c r="E20" s="118"/>
      <c r="F20" s="93">
        <f t="shared" si="0"/>
        <v>0</v>
      </c>
      <c r="G20" s="155"/>
      <c r="H20" s="137"/>
      <c r="I20" s="125" t="e">
        <f>VLOOKUP(H20,Presupuesto!$B$11:$C$565,2,0)</f>
        <v>#N/A</v>
      </c>
      <c r="J20" s="94" t="str">
        <f t="shared" si="1"/>
        <v>Posgrado</v>
      </c>
      <c r="K20" s="94" t="s">
        <v>720</v>
      </c>
      <c r="L20" s="94"/>
    </row>
    <row r="21" spans="3:12">
      <c r="C21" s="136"/>
      <c r="D21" s="153"/>
      <c r="E21" s="118"/>
      <c r="F21" s="93">
        <f t="shared" si="0"/>
        <v>0</v>
      </c>
      <c r="G21" s="155"/>
      <c r="H21" s="137"/>
      <c r="I21" s="125" t="e">
        <f>VLOOKUP(H21,Presupuesto!$B$11:$C$565,2,0)</f>
        <v>#N/A</v>
      </c>
      <c r="J21" s="94" t="str">
        <f t="shared" si="1"/>
        <v>Posgrado</v>
      </c>
      <c r="K21" s="94" t="s">
        <v>720</v>
      </c>
      <c r="L21" s="94"/>
    </row>
    <row r="22" spans="3:12">
      <c r="C22" s="136"/>
      <c r="D22" s="153"/>
      <c r="E22" s="118"/>
      <c r="F22" s="93">
        <f t="shared" si="0"/>
        <v>0</v>
      </c>
      <c r="G22" s="155"/>
      <c r="H22" s="137"/>
      <c r="I22" s="125" t="e">
        <f>VLOOKUP(H22,Presupuesto!$B$11:$C$565,2,0)</f>
        <v>#N/A</v>
      </c>
      <c r="J22" s="94" t="str">
        <f t="shared" si="1"/>
        <v>Posgrado</v>
      </c>
      <c r="K22" s="94" t="s">
        <v>729</v>
      </c>
      <c r="L22" s="94"/>
    </row>
    <row r="23" spans="3:12">
      <c r="C23" s="136"/>
      <c r="D23" s="153"/>
      <c r="E23" s="118"/>
      <c r="F23" s="93">
        <f t="shared" si="0"/>
        <v>0</v>
      </c>
      <c r="G23" s="155"/>
      <c r="H23" s="137"/>
      <c r="I23" s="125" t="e">
        <f>VLOOKUP(H23,Presupuesto!$B$11:$C$565,2,0)</f>
        <v>#N/A</v>
      </c>
      <c r="J23" s="94" t="str">
        <f t="shared" si="1"/>
        <v>Posgrado</v>
      </c>
      <c r="K23" s="94" t="s">
        <v>720</v>
      </c>
      <c r="L23" s="94"/>
    </row>
    <row r="24" spans="3:12">
      <c r="C24" s="136"/>
      <c r="D24" s="153"/>
      <c r="E24" s="118"/>
      <c r="F24" s="93">
        <f t="shared" si="0"/>
        <v>0</v>
      </c>
      <c r="G24" s="155"/>
      <c r="H24" s="137"/>
      <c r="I24" s="125" t="e">
        <f>VLOOKUP(H24,Presupuesto!$B$11:$C$565,2,0)</f>
        <v>#N/A</v>
      </c>
      <c r="J24" s="94" t="str">
        <f t="shared" si="1"/>
        <v>Posgrado</v>
      </c>
      <c r="K24" s="94" t="s">
        <v>720</v>
      </c>
      <c r="L24" s="94"/>
    </row>
    <row r="25" spans="3:12">
      <c r="C25" s="136"/>
      <c r="D25" s="153"/>
      <c r="E25" s="118"/>
      <c r="F25" s="93">
        <f t="shared" si="0"/>
        <v>0</v>
      </c>
      <c r="G25" s="155"/>
      <c r="H25" s="137"/>
      <c r="I25" s="125" t="e">
        <f>VLOOKUP(H25,Presupuesto!$B$11:$C$565,2,0)</f>
        <v>#N/A</v>
      </c>
      <c r="J25" s="94" t="str">
        <f t="shared" si="1"/>
        <v>Posgrado</v>
      </c>
      <c r="K25" s="94" t="s">
        <v>720</v>
      </c>
      <c r="L25" s="94"/>
    </row>
    <row r="26" spans="3:12">
      <c r="C26" s="136"/>
      <c r="D26" s="153"/>
      <c r="E26" s="118"/>
      <c r="F26" s="93">
        <f t="shared" si="0"/>
        <v>0</v>
      </c>
      <c r="G26" s="155"/>
      <c r="H26" s="137"/>
      <c r="I26" s="125" t="e">
        <f>VLOOKUP(H26,Presupuesto!$B$11:$C$565,2,0)</f>
        <v>#N/A</v>
      </c>
      <c r="J26" s="94" t="str">
        <f t="shared" si="1"/>
        <v>Posgrado</v>
      </c>
      <c r="K26" s="94" t="s">
        <v>720</v>
      </c>
      <c r="L26" s="94"/>
    </row>
    <row r="27" spans="3:12">
      <c r="C27" s="138"/>
      <c r="D27" s="153"/>
      <c r="E27" s="114"/>
      <c r="F27" s="93">
        <f t="shared" si="0"/>
        <v>0</v>
      </c>
      <c r="G27" s="155"/>
      <c r="H27" s="139"/>
      <c r="I27" s="125" t="e">
        <f>VLOOKUP(H27,Presupuesto!$B$11:$C$565,2,0)</f>
        <v>#N/A</v>
      </c>
      <c r="J27" s="94" t="str">
        <f t="shared" si="1"/>
        <v>Posgrado</v>
      </c>
      <c r="K27" s="94" t="s">
        <v>720</v>
      </c>
      <c r="L27" s="94"/>
    </row>
    <row r="28" spans="3:12">
      <c r="C28" s="138"/>
      <c r="D28" s="153"/>
      <c r="E28" s="114"/>
      <c r="F28" s="93">
        <f t="shared" si="0"/>
        <v>0</v>
      </c>
      <c r="G28" s="155"/>
      <c r="H28" s="139"/>
      <c r="I28" s="125" t="e">
        <f>VLOOKUP(H28,Presupuesto!$B$11:$C$565,2,0)</f>
        <v>#N/A</v>
      </c>
      <c r="J28" s="94" t="str">
        <f t="shared" si="1"/>
        <v>Posgrado</v>
      </c>
      <c r="K28" s="94" t="s">
        <v>720</v>
      </c>
      <c r="L28" s="94"/>
    </row>
    <row r="29" spans="3:12">
      <c r="C29" s="138"/>
      <c r="D29" s="153"/>
      <c r="E29" s="114"/>
      <c r="F29" s="93">
        <f t="shared" si="0"/>
        <v>0</v>
      </c>
      <c r="G29" s="155"/>
      <c r="H29" s="139"/>
      <c r="I29" s="125" t="e">
        <f>VLOOKUP(H29,Presupuesto!$B$11:$C$565,2,0)</f>
        <v>#N/A</v>
      </c>
      <c r="J29" s="94" t="str">
        <f t="shared" si="1"/>
        <v>Posgrado</v>
      </c>
      <c r="K29" s="94" t="s">
        <v>720</v>
      </c>
      <c r="L29" s="94"/>
    </row>
    <row r="30" spans="3:12">
      <c r="C30" s="138"/>
      <c r="D30" s="153"/>
      <c r="E30" s="114"/>
      <c r="F30" s="93">
        <f t="shared" si="0"/>
        <v>0</v>
      </c>
      <c r="G30" s="155"/>
      <c r="H30" s="139"/>
      <c r="I30" s="125" t="e">
        <f>VLOOKUP(H30,Presupuesto!$B$11:$C$565,2,0)</f>
        <v>#N/A</v>
      </c>
      <c r="J30" s="94" t="str">
        <f t="shared" si="1"/>
        <v>Posgrado</v>
      </c>
      <c r="K30" s="94" t="s">
        <v>720</v>
      </c>
      <c r="L30" s="94"/>
    </row>
    <row r="31" spans="3:12">
      <c r="C31" s="138"/>
      <c r="D31" s="153"/>
      <c r="E31" s="114"/>
      <c r="F31" s="93">
        <f t="shared" si="0"/>
        <v>0</v>
      </c>
      <c r="G31" s="155"/>
      <c r="H31" s="139"/>
      <c r="I31" s="125" t="e">
        <f>VLOOKUP(H31,Presupuesto!$B$11:$C$565,2,0)</f>
        <v>#N/A</v>
      </c>
      <c r="J31" s="94" t="str">
        <f t="shared" si="1"/>
        <v>Posgrado</v>
      </c>
      <c r="K31" s="94" t="s">
        <v>720</v>
      </c>
      <c r="L31" s="94"/>
    </row>
    <row r="32" spans="3:12">
      <c r="C32" s="138"/>
      <c r="D32" s="153"/>
      <c r="E32" s="114"/>
      <c r="F32" s="93">
        <f t="shared" si="0"/>
        <v>0</v>
      </c>
      <c r="G32" s="155"/>
      <c r="H32" s="139"/>
      <c r="I32" s="125" t="e">
        <f>VLOOKUP(H32,Presupuesto!$B$11:$C$565,2,0)</f>
        <v>#N/A</v>
      </c>
      <c r="J32" s="94" t="str">
        <f t="shared" si="1"/>
        <v>Posgrado</v>
      </c>
      <c r="K32" s="94" t="s">
        <v>720</v>
      </c>
      <c r="L32" s="94"/>
    </row>
    <row r="33" spans="3:12">
      <c r="C33" s="140"/>
      <c r="D33" s="153"/>
      <c r="E33" s="114"/>
      <c r="F33" s="93">
        <f t="shared" si="0"/>
        <v>0</v>
      </c>
      <c r="G33" s="155"/>
      <c r="H33" s="141"/>
      <c r="I33" s="125" t="e">
        <f>VLOOKUP(H33,Presupuesto!$B$11:$C$565,2,0)</f>
        <v>#N/A</v>
      </c>
      <c r="J33" s="94" t="str">
        <f t="shared" si="1"/>
        <v>Posgrado</v>
      </c>
      <c r="K33" s="94" t="s">
        <v>732</v>
      </c>
      <c r="L33" s="94"/>
    </row>
    <row r="34" spans="3:12">
      <c r="C34" s="140"/>
      <c r="D34" s="153"/>
      <c r="E34" s="114"/>
      <c r="F34" s="93">
        <f t="shared" si="0"/>
        <v>0</v>
      </c>
      <c r="G34" s="155"/>
      <c r="H34" s="141"/>
      <c r="I34" s="125" t="e">
        <f>VLOOKUP(H34,Presupuesto!$B$11:$C$565,2,0)</f>
        <v>#N/A</v>
      </c>
      <c r="J34" s="94" t="str">
        <f t="shared" si="1"/>
        <v>Posgrado</v>
      </c>
      <c r="K34" s="94" t="s">
        <v>720</v>
      </c>
      <c r="L34" s="94"/>
    </row>
    <row r="35" spans="3:12">
      <c r="C35" s="140"/>
      <c r="D35" s="153"/>
      <c r="E35" s="114"/>
      <c r="F35" s="93">
        <f t="shared" si="0"/>
        <v>0</v>
      </c>
      <c r="G35" s="155"/>
      <c r="H35" s="141"/>
      <c r="I35" s="125" t="e">
        <f>VLOOKUP(H35,Presupuesto!$B$11:$C$565,2,0)</f>
        <v>#N/A</v>
      </c>
      <c r="J35" s="94" t="str">
        <f t="shared" si="1"/>
        <v>Posgrado</v>
      </c>
      <c r="K35" s="94" t="s">
        <v>720</v>
      </c>
      <c r="L35" s="94"/>
    </row>
    <row r="36" spans="3:12">
      <c r="C36" s="140"/>
      <c r="D36" s="153"/>
      <c r="E36" s="114"/>
      <c r="F36" s="93">
        <f t="shared" si="0"/>
        <v>0</v>
      </c>
      <c r="G36" s="155"/>
      <c r="H36" s="141"/>
      <c r="I36" s="125" t="e">
        <f>VLOOKUP(H36,Presupuesto!$B$11:$C$565,2,0)</f>
        <v>#N/A</v>
      </c>
      <c r="J36" s="94" t="str">
        <f t="shared" si="1"/>
        <v>Posgrado</v>
      </c>
      <c r="K36" s="94" t="s">
        <v>720</v>
      </c>
      <c r="L36" s="94"/>
    </row>
    <row r="37" spans="3:12" ht="15.75" thickBot="1">
      <c r="C37" s="142"/>
      <c r="D37" s="209"/>
      <c r="E37" s="99"/>
      <c r="F37" s="101">
        <f t="shared" si="0"/>
        <v>0</v>
      </c>
      <c r="G37" s="156"/>
      <c r="H37" s="143"/>
      <c r="I37" s="127" t="e">
        <f>VLOOKUP(H37,Presupuesto!$B$11:$C$565,2,0)</f>
        <v>#N/A</v>
      </c>
      <c r="J37" s="102" t="str">
        <f>$J$20</f>
        <v>Posgrado</v>
      </c>
      <c r="K37" s="119" t="s">
        <v>719</v>
      </c>
      <c r="L37" s="102"/>
    </row>
    <row r="38" spans="3:12">
      <c r="C38" s="422"/>
      <c r="D38" s="422"/>
      <c r="E38" s="422"/>
      <c r="F38" s="88"/>
      <c r="G38" s="87"/>
      <c r="H38" s="88"/>
      <c r="I38" s="88"/>
      <c r="J38" s="422"/>
      <c r="K38" s="422"/>
      <c r="L38" s="422"/>
    </row>
    <row r="39" spans="3:12" ht="15.75" thickBot="1">
      <c r="C39" s="422"/>
      <c r="D39" s="422"/>
      <c r="E39" s="422"/>
      <c r="F39" s="422"/>
      <c r="G39" s="411"/>
      <c r="H39" s="422"/>
      <c r="I39" s="422"/>
      <c r="J39" s="422"/>
      <c r="K39" s="422"/>
      <c r="L39" s="422"/>
    </row>
    <row r="40" spans="3:12" ht="15.75" thickBot="1">
      <c r="C40" s="152" t="s">
        <v>1339</v>
      </c>
      <c r="D40" s="344">
        <f>SUM(F47:F67)</f>
        <v>0</v>
      </c>
      <c r="E40" s="422"/>
      <c r="F40" s="69"/>
      <c r="G40" s="77"/>
      <c r="H40" s="69"/>
      <c r="I40" s="69"/>
      <c r="J40" s="422"/>
      <c r="K40" s="422"/>
      <c r="L40" s="422"/>
    </row>
    <row r="41" spans="3:12">
      <c r="C41" s="69"/>
      <c r="D41" s="31"/>
      <c r="E41" s="90"/>
      <c r="F41" s="90"/>
      <c r="G41" s="90"/>
      <c r="H41" s="74"/>
      <c r="I41" s="74"/>
      <c r="J41" s="74"/>
      <c r="K41" s="108"/>
      <c r="L41" s="422"/>
    </row>
    <row r="42" spans="3:12" ht="15.75">
      <c r="C42" s="282" t="s">
        <v>1309</v>
      </c>
      <c r="D42" s="342"/>
      <c r="E42" s="90"/>
      <c r="F42" s="90"/>
      <c r="G42" s="90"/>
      <c r="H42" s="74"/>
      <c r="I42" s="74"/>
      <c r="J42" s="74"/>
      <c r="K42" s="108"/>
      <c r="L42" s="422"/>
    </row>
    <row r="43" spans="3:12" ht="18.75">
      <c r="C43" s="197" t="e">
        <f>IFERROR(VLOOKUP(D42,'1. Desarrollo e Innov. Curricu.'!$F:$G,2,FALSE),IFERROR(VLOOKUP(D42,'2. Investigación Científica'!$E:$F,2,FALSE),IFERROR(VLOOKUP(D42,'3. Vinculación Univ. Sociedad'!$F:$G,2,FALSE),IFERROR(VLOOKUP(D42,'4. Docencia y Profesorado Univ.'!$F:$G,2,FALSE),IFERROR(VLOOKUP(D42,'5. Estudiantes y Graduados'!$E:$F,2,FALSE),IFERROR(VLOOKUP(D42,'11. Gestion Administrativa'!$F:$G,2,FALSE),IFERROR(VLOOKUP(D42,'13. Gestión Académica'!$F:$G,2,FALSE),IFERROR(VLOOKUP(D42,'8. Asegura. de la Calid. y M'!$F:$G,2,FALSE),IFERROR(VLOOKUP(D42,'6. Gestión del Conocimiento'!$F:$G,2,FALSE),IFERROR(VLOOKUP(D42,'15. Gobernabilidad y Proceso...'!$E:$F,2,FALSE),IFERROR(VLOOKUP(D42,'12. Gestión del Talento Humano'!$F:$G,2,FALSE),IFERROR(VLOOKUP(D42,'14. Internacional... de la E.S.'!$E:$F,2,FALSE),IFERROR(VLOOKUP(D42,'10. Posgrado'!$E:$F,2,FALSE),IFERROR(VLOOKUP(D42,'17. Gestión TIC'!$F:$G,2,FALSE),IFERROR(VLOOKUP(D42,'16. Desa. del Sistema Educ.Sup.'!$E:$F,2,FALSE),IFERROR(VLOOKUP(D42,'9. Cultura de Inno. Insti...'!$F:$G,2,FALSE),VLOOKUP(D42,'7. Lo Esencial de la Reforma U.'!$F:$G,2,0)))))))))))))))))</f>
        <v>#N/A</v>
      </c>
      <c r="D43" s="31"/>
      <c r="E43" s="90"/>
      <c r="F43" s="90"/>
      <c r="G43" s="90"/>
      <c r="H43" s="74"/>
      <c r="I43" s="74"/>
      <c r="J43" s="74"/>
      <c r="K43" s="108"/>
      <c r="L43" s="422"/>
    </row>
    <row r="44" spans="3:12">
      <c r="C44" s="422"/>
      <c r="D44" s="422"/>
      <c r="E44" s="90"/>
      <c r="F44" s="90"/>
      <c r="G44" s="90"/>
      <c r="H44" s="74"/>
      <c r="I44" s="74"/>
      <c r="J44" s="74"/>
      <c r="K44" s="108"/>
      <c r="L44" s="422"/>
    </row>
    <row r="45" spans="3:12" ht="15.75" thickBot="1">
      <c r="C45" s="422"/>
      <c r="D45" s="422"/>
      <c r="E45" s="422"/>
      <c r="F45" s="90"/>
      <c r="G45" s="74"/>
      <c r="H45" s="74"/>
      <c r="I45" s="74"/>
      <c r="J45" s="422"/>
      <c r="K45" s="422"/>
      <c r="L45" s="422"/>
    </row>
    <row r="46" spans="3:12" ht="30.75" thickBot="1">
      <c r="C46" s="124" t="s">
        <v>1310</v>
      </c>
      <c r="D46" s="129" t="s">
        <v>99</v>
      </c>
      <c r="E46" s="131" t="s">
        <v>1312</v>
      </c>
      <c r="F46" s="130" t="s">
        <v>1313</v>
      </c>
      <c r="G46" s="128" t="s">
        <v>1314</v>
      </c>
      <c r="H46" s="131" t="s">
        <v>1315</v>
      </c>
      <c r="I46" s="128" t="s">
        <v>711</v>
      </c>
      <c r="J46" s="128" t="s">
        <v>1316</v>
      </c>
      <c r="K46" s="128" t="s">
        <v>1317</v>
      </c>
      <c r="L46" s="128" t="s">
        <v>1343</v>
      </c>
    </row>
    <row r="47" spans="3:12">
      <c r="C47" s="136"/>
      <c r="D47" s="153"/>
      <c r="E47" s="111"/>
      <c r="F47" s="93">
        <f t="shared" ref="F47:F67" si="2">D47*E47</f>
        <v>0</v>
      </c>
      <c r="G47" s="155"/>
      <c r="H47" s="137"/>
      <c r="I47" s="125" t="e">
        <f>VLOOKUP(H47,Presupuesto!$B$11:$C$565,2,0)</f>
        <v>#N/A</v>
      </c>
      <c r="J47" s="205" t="s">
        <v>72</v>
      </c>
      <c r="K47" s="94" t="s">
        <v>719</v>
      </c>
      <c r="L47" s="94"/>
    </row>
    <row r="48" spans="3:12">
      <c r="C48" s="136"/>
      <c r="D48" s="153"/>
      <c r="E48" s="118"/>
      <c r="F48" s="93">
        <f t="shared" si="2"/>
        <v>0</v>
      </c>
      <c r="G48" s="155"/>
      <c r="H48" s="137"/>
      <c r="I48" s="125" t="e">
        <f>VLOOKUP(H48,Presupuesto!$B$11:$C$565,2,0)</f>
        <v>#N/A</v>
      </c>
      <c r="J48" s="94" t="str">
        <f>$J$47</f>
        <v>Posgrado</v>
      </c>
      <c r="K48" s="94" t="s">
        <v>720</v>
      </c>
      <c r="L48" s="94"/>
    </row>
    <row r="49" spans="3:12">
      <c r="C49" s="136"/>
      <c r="D49" s="153"/>
      <c r="E49" s="118"/>
      <c r="F49" s="93">
        <f t="shared" si="2"/>
        <v>0</v>
      </c>
      <c r="G49" s="155"/>
      <c r="H49" s="137"/>
      <c r="I49" s="125" t="e">
        <f>VLOOKUP(H49,Presupuesto!$B$11:$C$565,2,0)</f>
        <v>#N/A</v>
      </c>
      <c r="J49" s="94" t="str">
        <f t="shared" ref="J49:J67" si="3">$J$47</f>
        <v>Posgrado</v>
      </c>
      <c r="K49" s="94" t="s">
        <v>720</v>
      </c>
      <c r="L49" s="94"/>
    </row>
    <row r="50" spans="3:12">
      <c r="C50" s="136"/>
      <c r="D50" s="153"/>
      <c r="E50" s="118"/>
      <c r="F50" s="93">
        <f t="shared" si="2"/>
        <v>0</v>
      </c>
      <c r="G50" s="155"/>
      <c r="H50" s="137"/>
      <c r="I50" s="125" t="e">
        <f>VLOOKUP(H50,Presupuesto!$B$11:$C$565,2,0)</f>
        <v>#N/A</v>
      </c>
      <c r="J50" s="94" t="str">
        <f t="shared" si="3"/>
        <v>Posgrado</v>
      </c>
      <c r="K50" s="94" t="s">
        <v>720</v>
      </c>
      <c r="L50" s="94"/>
    </row>
    <row r="51" spans="3:12">
      <c r="C51" s="136"/>
      <c r="D51" s="153"/>
      <c r="E51" s="118"/>
      <c r="F51" s="93">
        <f t="shared" si="2"/>
        <v>0</v>
      </c>
      <c r="G51" s="155"/>
      <c r="H51" s="137"/>
      <c r="I51" s="125" t="e">
        <f>VLOOKUP(H51,Presupuesto!$B$11:$C$565,2,0)</f>
        <v>#N/A</v>
      </c>
      <c r="J51" s="94" t="str">
        <f t="shared" si="3"/>
        <v>Posgrado</v>
      </c>
      <c r="K51" s="94" t="s">
        <v>720</v>
      </c>
      <c r="L51" s="94"/>
    </row>
    <row r="52" spans="3:12">
      <c r="C52" s="136"/>
      <c r="D52" s="153"/>
      <c r="E52" s="118"/>
      <c r="F52" s="93">
        <f t="shared" si="2"/>
        <v>0</v>
      </c>
      <c r="G52" s="155"/>
      <c r="H52" s="137"/>
      <c r="I52" s="125" t="e">
        <f>VLOOKUP(H52,Presupuesto!$B$11:$C$565,2,0)</f>
        <v>#N/A</v>
      </c>
      <c r="J52" s="94" t="str">
        <f t="shared" si="3"/>
        <v>Posgrado</v>
      </c>
      <c r="K52" s="94" t="s">
        <v>729</v>
      </c>
      <c r="L52" s="94"/>
    </row>
    <row r="53" spans="3:12">
      <c r="C53" s="136"/>
      <c r="D53" s="153"/>
      <c r="E53" s="118"/>
      <c r="F53" s="93">
        <f t="shared" si="2"/>
        <v>0</v>
      </c>
      <c r="G53" s="155"/>
      <c r="H53" s="137"/>
      <c r="I53" s="125" t="e">
        <f>VLOOKUP(H53,Presupuesto!$B$11:$C$565,2,0)</f>
        <v>#N/A</v>
      </c>
      <c r="J53" s="94" t="str">
        <f t="shared" si="3"/>
        <v>Posgrado</v>
      </c>
      <c r="K53" s="94" t="s">
        <v>720</v>
      </c>
      <c r="L53" s="94"/>
    </row>
    <row r="54" spans="3:12">
      <c r="C54" s="136"/>
      <c r="D54" s="153"/>
      <c r="E54" s="118"/>
      <c r="F54" s="93">
        <f t="shared" si="2"/>
        <v>0</v>
      </c>
      <c r="G54" s="155"/>
      <c r="H54" s="137"/>
      <c r="I54" s="125" t="e">
        <f>VLOOKUP(H54,Presupuesto!$B$11:$C$565,2,0)</f>
        <v>#N/A</v>
      </c>
      <c r="J54" s="94" t="str">
        <f t="shared" si="3"/>
        <v>Posgrado</v>
      </c>
      <c r="K54" s="94" t="s">
        <v>720</v>
      </c>
      <c r="L54" s="94"/>
    </row>
    <row r="55" spans="3:12">
      <c r="C55" s="136"/>
      <c r="D55" s="153"/>
      <c r="E55" s="118"/>
      <c r="F55" s="93">
        <f t="shared" si="2"/>
        <v>0</v>
      </c>
      <c r="G55" s="155"/>
      <c r="H55" s="137"/>
      <c r="I55" s="125" t="e">
        <f>VLOOKUP(H55,Presupuesto!$B$11:$C$565,2,0)</f>
        <v>#N/A</v>
      </c>
      <c r="J55" s="94" t="str">
        <f t="shared" si="3"/>
        <v>Posgrado</v>
      </c>
      <c r="K55" s="94" t="s">
        <v>720</v>
      </c>
      <c r="L55" s="94"/>
    </row>
    <row r="56" spans="3:12">
      <c r="C56" s="136"/>
      <c r="D56" s="153"/>
      <c r="E56" s="118"/>
      <c r="F56" s="93">
        <f t="shared" si="2"/>
        <v>0</v>
      </c>
      <c r="G56" s="155"/>
      <c r="H56" s="137"/>
      <c r="I56" s="125" t="e">
        <f>VLOOKUP(H56,Presupuesto!$B$11:$C$565,2,0)</f>
        <v>#N/A</v>
      </c>
      <c r="J56" s="94" t="str">
        <f t="shared" si="3"/>
        <v>Posgrado</v>
      </c>
      <c r="K56" s="94" t="s">
        <v>720</v>
      </c>
      <c r="L56" s="94"/>
    </row>
    <row r="57" spans="3:12">
      <c r="C57" s="138"/>
      <c r="D57" s="153"/>
      <c r="E57" s="114"/>
      <c r="F57" s="93">
        <f t="shared" si="2"/>
        <v>0</v>
      </c>
      <c r="G57" s="155"/>
      <c r="H57" s="139"/>
      <c r="I57" s="125" t="e">
        <f>VLOOKUP(H57,Presupuesto!$B$11:$C$565,2,0)</f>
        <v>#N/A</v>
      </c>
      <c r="J57" s="94" t="str">
        <f t="shared" si="3"/>
        <v>Posgrado</v>
      </c>
      <c r="K57" s="94" t="s">
        <v>720</v>
      </c>
      <c r="L57" s="94"/>
    </row>
    <row r="58" spans="3:12">
      <c r="C58" s="138"/>
      <c r="D58" s="153"/>
      <c r="E58" s="114"/>
      <c r="F58" s="93">
        <f t="shared" si="2"/>
        <v>0</v>
      </c>
      <c r="G58" s="155"/>
      <c r="H58" s="139"/>
      <c r="I58" s="125" t="e">
        <f>VLOOKUP(H58,Presupuesto!$B$11:$C$565,2,0)</f>
        <v>#N/A</v>
      </c>
      <c r="J58" s="94" t="str">
        <f t="shared" si="3"/>
        <v>Posgrado</v>
      </c>
      <c r="K58" s="94" t="s">
        <v>720</v>
      </c>
      <c r="L58" s="94"/>
    </row>
    <row r="59" spans="3:12">
      <c r="C59" s="138"/>
      <c r="D59" s="153"/>
      <c r="E59" s="114"/>
      <c r="F59" s="93">
        <f t="shared" si="2"/>
        <v>0</v>
      </c>
      <c r="G59" s="155"/>
      <c r="H59" s="139"/>
      <c r="I59" s="125" t="e">
        <f>VLOOKUP(H59,Presupuesto!$B$11:$C$565,2,0)</f>
        <v>#N/A</v>
      </c>
      <c r="J59" s="94" t="str">
        <f t="shared" si="3"/>
        <v>Posgrado</v>
      </c>
      <c r="K59" s="94" t="s">
        <v>720</v>
      </c>
      <c r="L59" s="94"/>
    </row>
    <row r="60" spans="3:12">
      <c r="C60" s="138"/>
      <c r="D60" s="153"/>
      <c r="E60" s="114"/>
      <c r="F60" s="93">
        <f t="shared" si="2"/>
        <v>0</v>
      </c>
      <c r="G60" s="155"/>
      <c r="H60" s="139"/>
      <c r="I60" s="125" t="e">
        <f>VLOOKUP(H60,Presupuesto!$B$11:$C$565,2,0)</f>
        <v>#N/A</v>
      </c>
      <c r="J60" s="94" t="str">
        <f t="shared" si="3"/>
        <v>Posgrado</v>
      </c>
      <c r="K60" s="94" t="s">
        <v>720</v>
      </c>
      <c r="L60" s="94"/>
    </row>
    <row r="61" spans="3:12">
      <c r="C61" s="138"/>
      <c r="D61" s="153"/>
      <c r="E61" s="114"/>
      <c r="F61" s="93">
        <f t="shared" si="2"/>
        <v>0</v>
      </c>
      <c r="G61" s="155"/>
      <c r="H61" s="139"/>
      <c r="I61" s="125" t="e">
        <f>VLOOKUP(H61,Presupuesto!$B$11:$C$565,2,0)</f>
        <v>#N/A</v>
      </c>
      <c r="J61" s="94" t="str">
        <f t="shared" si="3"/>
        <v>Posgrado</v>
      </c>
      <c r="K61" s="94" t="s">
        <v>720</v>
      </c>
      <c r="L61" s="94"/>
    </row>
    <row r="62" spans="3:12">
      <c r="C62" s="138"/>
      <c r="D62" s="153"/>
      <c r="E62" s="114"/>
      <c r="F62" s="93">
        <f t="shared" si="2"/>
        <v>0</v>
      </c>
      <c r="G62" s="155"/>
      <c r="H62" s="139"/>
      <c r="I62" s="125" t="e">
        <f>VLOOKUP(H62,Presupuesto!$B$11:$C$565,2,0)</f>
        <v>#N/A</v>
      </c>
      <c r="J62" s="94" t="str">
        <f t="shared" si="3"/>
        <v>Posgrado</v>
      </c>
      <c r="K62" s="94" t="s">
        <v>720</v>
      </c>
      <c r="L62" s="94"/>
    </row>
    <row r="63" spans="3:12">
      <c r="C63" s="140"/>
      <c r="D63" s="153"/>
      <c r="E63" s="114"/>
      <c r="F63" s="93">
        <f t="shared" si="2"/>
        <v>0</v>
      </c>
      <c r="G63" s="155"/>
      <c r="H63" s="141"/>
      <c r="I63" s="125" t="e">
        <f>VLOOKUP(H63,Presupuesto!$B$11:$C$565,2,0)</f>
        <v>#N/A</v>
      </c>
      <c r="J63" s="94" t="str">
        <f t="shared" si="3"/>
        <v>Posgrado</v>
      </c>
      <c r="K63" s="94" t="s">
        <v>732</v>
      </c>
      <c r="L63" s="94"/>
    </row>
    <row r="64" spans="3:12">
      <c r="C64" s="140"/>
      <c r="D64" s="153"/>
      <c r="E64" s="114"/>
      <c r="F64" s="93">
        <f t="shared" si="2"/>
        <v>0</v>
      </c>
      <c r="G64" s="155"/>
      <c r="H64" s="141"/>
      <c r="I64" s="125" t="e">
        <f>VLOOKUP(H64,Presupuesto!$B$11:$C$565,2,0)</f>
        <v>#N/A</v>
      </c>
      <c r="J64" s="94" t="str">
        <f t="shared" si="3"/>
        <v>Posgrado</v>
      </c>
      <c r="K64" s="94" t="s">
        <v>720</v>
      </c>
      <c r="L64" s="94"/>
    </row>
    <row r="65" spans="3:12">
      <c r="C65" s="140"/>
      <c r="D65" s="153"/>
      <c r="E65" s="114"/>
      <c r="F65" s="93">
        <f t="shared" si="2"/>
        <v>0</v>
      </c>
      <c r="G65" s="155"/>
      <c r="H65" s="141"/>
      <c r="I65" s="125" t="e">
        <f>VLOOKUP(H65,Presupuesto!$B$11:$C$565,2,0)</f>
        <v>#N/A</v>
      </c>
      <c r="J65" s="94" t="str">
        <f t="shared" si="3"/>
        <v>Posgrado</v>
      </c>
      <c r="K65" s="94" t="s">
        <v>720</v>
      </c>
      <c r="L65" s="94"/>
    </row>
    <row r="66" spans="3:12">
      <c r="C66" s="140"/>
      <c r="D66" s="153"/>
      <c r="E66" s="114"/>
      <c r="F66" s="93">
        <f t="shared" si="2"/>
        <v>0</v>
      </c>
      <c r="G66" s="155"/>
      <c r="H66" s="141"/>
      <c r="I66" s="125" t="e">
        <f>VLOOKUP(H66,Presupuesto!$B$11:$C$565,2,0)</f>
        <v>#N/A</v>
      </c>
      <c r="J66" s="94" t="str">
        <f t="shared" si="3"/>
        <v>Posgrado</v>
      </c>
      <c r="K66" s="94" t="s">
        <v>720</v>
      </c>
      <c r="L66" s="94"/>
    </row>
    <row r="67" spans="3:12" ht="15.75" thickBot="1">
      <c r="C67" s="142"/>
      <c r="D67" s="209"/>
      <c r="E67" s="99"/>
      <c r="F67" s="101">
        <f t="shared" si="2"/>
        <v>0</v>
      </c>
      <c r="G67" s="156"/>
      <c r="H67" s="143"/>
      <c r="I67" s="127" t="e">
        <f>VLOOKUP(H67,Presupuesto!$B$11:$C$565,2,0)</f>
        <v>#N/A</v>
      </c>
      <c r="J67" s="102" t="str">
        <f t="shared" si="3"/>
        <v>Posgrado</v>
      </c>
      <c r="K67" s="119" t="s">
        <v>719</v>
      </c>
      <c r="L67" s="102"/>
    </row>
    <row r="69" spans="3:12" ht="15.75" thickBot="1">
      <c r="C69" s="422"/>
      <c r="D69" s="422"/>
      <c r="E69" s="422"/>
      <c r="F69" s="422"/>
      <c r="G69" s="411"/>
      <c r="H69" s="422"/>
      <c r="I69" s="422"/>
      <c r="J69" s="422"/>
      <c r="K69" s="422"/>
      <c r="L69" s="422"/>
    </row>
    <row r="70" spans="3:12" ht="15.75" thickBot="1">
      <c r="C70" s="152" t="s">
        <v>1339</v>
      </c>
      <c r="D70" s="344">
        <f>SUM(F77:F97)</f>
        <v>0</v>
      </c>
      <c r="E70" s="422"/>
      <c r="F70" s="69"/>
      <c r="G70" s="77"/>
      <c r="H70" s="69"/>
      <c r="I70" s="69"/>
      <c r="J70" s="422"/>
      <c r="K70" s="422"/>
      <c r="L70" s="422"/>
    </row>
    <row r="71" spans="3:12">
      <c r="C71" s="69"/>
      <c r="D71" s="31"/>
      <c r="E71" s="90"/>
      <c r="F71" s="90"/>
      <c r="G71" s="90"/>
      <c r="H71" s="74"/>
      <c r="I71" s="74"/>
      <c r="J71" s="74"/>
      <c r="K71" s="108"/>
      <c r="L71" s="422"/>
    </row>
    <row r="72" spans="3:12" ht="15.75">
      <c r="C72" s="282" t="s">
        <v>1309</v>
      </c>
      <c r="D72" s="342"/>
      <c r="E72" s="90"/>
      <c r="F72" s="90"/>
      <c r="G72" s="90"/>
      <c r="H72" s="74"/>
      <c r="I72" s="74"/>
      <c r="J72" s="74"/>
      <c r="K72" s="108"/>
      <c r="L72" s="422"/>
    </row>
    <row r="73" spans="3:12" ht="18.75">
      <c r="C73" s="197" t="e">
        <f>IFERROR(VLOOKUP(D72,'1. Desarrollo e Innov. Curricu.'!$F:$G,2,FALSE),IFERROR(VLOOKUP(D72,'2. Investigación Científica'!$E:$F,2,FALSE),IFERROR(VLOOKUP(D72,'3. Vinculación Univ. Sociedad'!$F:$G,2,FALSE),IFERROR(VLOOKUP(D72,'4. Docencia y Profesorado Univ.'!$F:$G,2,FALSE),IFERROR(VLOOKUP(D72,'5. Estudiantes y Graduados'!$E:$F,2,FALSE),IFERROR(VLOOKUP(D72,'11. Gestion Administrativa'!$F:$G,2,FALSE),IFERROR(VLOOKUP(D72,'13. Gestión Académica'!$F:$G,2,FALSE),IFERROR(VLOOKUP(D72,'8. Asegura. de la Calid. y M'!$F:$G,2,FALSE),IFERROR(VLOOKUP(D72,'6. Gestión del Conocimiento'!$F:$G,2,FALSE),IFERROR(VLOOKUP(D72,'15. Gobernabilidad y Proceso...'!$E:$F,2,FALSE),IFERROR(VLOOKUP(D72,'12. Gestión del Talento Humano'!$F:$G,2,FALSE),IFERROR(VLOOKUP(D72,'14. Internacional... de la E.S.'!$E:$F,2,FALSE),IFERROR(VLOOKUP(D72,'10. Posgrado'!$E:$F,2,FALSE),IFERROR(VLOOKUP(D72,'17. Gestión TIC'!$F:$G,2,FALSE),IFERROR(VLOOKUP(D72,'16. Desa. del Sistema Educ.Sup.'!$E:$F,2,FALSE),IFERROR(VLOOKUP(D72,'9. Cultura de Inno. Insti...'!$F:$G,2,FALSE),VLOOKUP(D72,'7. Lo Esencial de la Reforma U.'!$F:$G,2,0)))))))))))))))))</f>
        <v>#N/A</v>
      </c>
      <c r="D73" s="31"/>
      <c r="E73" s="90"/>
      <c r="F73" s="90"/>
      <c r="G73" s="90"/>
      <c r="H73" s="74"/>
      <c r="I73" s="74"/>
      <c r="J73" s="74"/>
      <c r="K73" s="108"/>
      <c r="L73" s="422"/>
    </row>
    <row r="74" spans="3:12">
      <c r="C74" s="422"/>
      <c r="D74" s="422"/>
      <c r="E74" s="90"/>
      <c r="F74" s="90"/>
      <c r="G74" s="90"/>
      <c r="H74" s="74"/>
      <c r="I74" s="74"/>
      <c r="J74" s="74"/>
      <c r="K74" s="108"/>
      <c r="L74" s="422"/>
    </row>
    <row r="75" spans="3:12" ht="15.75" thickBot="1">
      <c r="C75" s="422"/>
      <c r="D75" s="422"/>
      <c r="E75" s="422"/>
      <c r="F75" s="90"/>
      <c r="G75" s="74"/>
      <c r="H75" s="74"/>
      <c r="I75" s="74"/>
      <c r="J75" s="422"/>
      <c r="K75" s="422"/>
      <c r="L75" s="422"/>
    </row>
    <row r="76" spans="3:12" ht="30.75" thickBot="1">
      <c r="C76" s="124" t="s">
        <v>1310</v>
      </c>
      <c r="D76" s="129" t="s">
        <v>99</v>
      </c>
      <c r="E76" s="131" t="s">
        <v>1312</v>
      </c>
      <c r="F76" s="130" t="s">
        <v>1313</v>
      </c>
      <c r="G76" s="128" t="s">
        <v>1314</v>
      </c>
      <c r="H76" s="131" t="s">
        <v>1315</v>
      </c>
      <c r="I76" s="128" t="s">
        <v>711</v>
      </c>
      <c r="J76" s="128" t="s">
        <v>1316</v>
      </c>
      <c r="K76" s="128" t="s">
        <v>1317</v>
      </c>
      <c r="L76" s="128" t="s">
        <v>1343</v>
      </c>
    </row>
    <row r="77" spans="3:12">
      <c r="C77" s="136"/>
      <c r="D77" s="153"/>
      <c r="E77" s="111"/>
      <c r="F77" s="93">
        <f t="shared" ref="F77:F97" si="4">D77*E77</f>
        <v>0</v>
      </c>
      <c r="G77" s="155"/>
      <c r="H77" s="137"/>
      <c r="I77" s="125" t="e">
        <f>VLOOKUP(H77,Presupuesto!$B$11:$C$565,2,0)</f>
        <v>#N/A</v>
      </c>
      <c r="J77" s="205" t="s">
        <v>72</v>
      </c>
      <c r="K77" s="94" t="s">
        <v>719</v>
      </c>
      <c r="L77" s="94"/>
    </row>
    <row r="78" spans="3:12">
      <c r="C78" s="136"/>
      <c r="D78" s="153"/>
      <c r="E78" s="118"/>
      <c r="F78" s="93">
        <f t="shared" si="4"/>
        <v>0</v>
      </c>
      <c r="G78" s="155"/>
      <c r="H78" s="137"/>
      <c r="I78" s="125" t="e">
        <f>VLOOKUP(H78,Presupuesto!$B$11:$C$565,2,0)</f>
        <v>#N/A</v>
      </c>
      <c r="J78" s="94" t="str">
        <f>$J$77</f>
        <v>Posgrado</v>
      </c>
      <c r="K78" s="94" t="s">
        <v>720</v>
      </c>
      <c r="L78" s="94"/>
    </row>
    <row r="79" spans="3:12">
      <c r="C79" s="136"/>
      <c r="D79" s="153"/>
      <c r="E79" s="118"/>
      <c r="F79" s="93">
        <f t="shared" si="4"/>
        <v>0</v>
      </c>
      <c r="G79" s="155"/>
      <c r="H79" s="137"/>
      <c r="I79" s="125" t="e">
        <f>VLOOKUP(H79,Presupuesto!$B$11:$C$565,2,0)</f>
        <v>#N/A</v>
      </c>
      <c r="J79" s="94" t="str">
        <f t="shared" ref="J79:J97" si="5">$J$77</f>
        <v>Posgrado</v>
      </c>
      <c r="K79" s="94" t="s">
        <v>720</v>
      </c>
      <c r="L79" s="94"/>
    </row>
    <row r="80" spans="3:12">
      <c r="C80" s="136"/>
      <c r="D80" s="153"/>
      <c r="E80" s="118"/>
      <c r="F80" s="93">
        <f t="shared" si="4"/>
        <v>0</v>
      </c>
      <c r="G80" s="155"/>
      <c r="H80" s="137"/>
      <c r="I80" s="125" t="e">
        <f>VLOOKUP(H80,Presupuesto!$B$11:$C$565,2,0)</f>
        <v>#N/A</v>
      </c>
      <c r="J80" s="94" t="str">
        <f t="shared" si="5"/>
        <v>Posgrado</v>
      </c>
      <c r="K80" s="94" t="s">
        <v>720</v>
      </c>
      <c r="L80" s="94"/>
    </row>
    <row r="81" spans="3:12">
      <c r="C81" s="136"/>
      <c r="D81" s="153"/>
      <c r="E81" s="118"/>
      <c r="F81" s="93">
        <f t="shared" si="4"/>
        <v>0</v>
      </c>
      <c r="G81" s="155"/>
      <c r="H81" s="137"/>
      <c r="I81" s="125" t="e">
        <f>VLOOKUP(H81,Presupuesto!$B$11:$C$565,2,0)</f>
        <v>#N/A</v>
      </c>
      <c r="J81" s="94" t="str">
        <f t="shared" si="5"/>
        <v>Posgrado</v>
      </c>
      <c r="K81" s="94" t="s">
        <v>720</v>
      </c>
      <c r="L81" s="94"/>
    </row>
    <row r="82" spans="3:12">
      <c r="C82" s="136"/>
      <c r="D82" s="153"/>
      <c r="E82" s="118"/>
      <c r="F82" s="93">
        <f t="shared" si="4"/>
        <v>0</v>
      </c>
      <c r="G82" s="155"/>
      <c r="H82" s="137"/>
      <c r="I82" s="125" t="e">
        <f>VLOOKUP(H82,Presupuesto!$B$11:$C$565,2,0)</f>
        <v>#N/A</v>
      </c>
      <c r="J82" s="94" t="str">
        <f t="shared" si="5"/>
        <v>Posgrado</v>
      </c>
      <c r="K82" s="94" t="s">
        <v>729</v>
      </c>
      <c r="L82" s="94"/>
    </row>
    <row r="83" spans="3:12">
      <c r="C83" s="136"/>
      <c r="D83" s="153"/>
      <c r="E83" s="118"/>
      <c r="F83" s="93">
        <f t="shared" si="4"/>
        <v>0</v>
      </c>
      <c r="G83" s="155"/>
      <c r="H83" s="137"/>
      <c r="I83" s="125" t="e">
        <f>VLOOKUP(H83,Presupuesto!$B$11:$C$565,2,0)</f>
        <v>#N/A</v>
      </c>
      <c r="J83" s="94" t="str">
        <f t="shared" si="5"/>
        <v>Posgrado</v>
      </c>
      <c r="K83" s="94" t="s">
        <v>720</v>
      </c>
      <c r="L83" s="94"/>
    </row>
    <row r="84" spans="3:12">
      <c r="C84" s="136"/>
      <c r="D84" s="153"/>
      <c r="E84" s="118"/>
      <c r="F84" s="93">
        <f t="shared" si="4"/>
        <v>0</v>
      </c>
      <c r="G84" s="155"/>
      <c r="H84" s="137"/>
      <c r="I84" s="125" t="e">
        <f>VLOOKUP(H84,Presupuesto!$B$11:$C$565,2,0)</f>
        <v>#N/A</v>
      </c>
      <c r="J84" s="94" t="str">
        <f t="shared" si="5"/>
        <v>Posgrado</v>
      </c>
      <c r="K84" s="94" t="s">
        <v>720</v>
      </c>
      <c r="L84" s="94"/>
    </row>
    <row r="85" spans="3:12">
      <c r="C85" s="136"/>
      <c r="D85" s="153"/>
      <c r="E85" s="118"/>
      <c r="F85" s="93">
        <f t="shared" si="4"/>
        <v>0</v>
      </c>
      <c r="G85" s="155"/>
      <c r="H85" s="137"/>
      <c r="I85" s="125" t="e">
        <f>VLOOKUP(H85,Presupuesto!$B$11:$C$565,2,0)</f>
        <v>#N/A</v>
      </c>
      <c r="J85" s="94" t="str">
        <f t="shared" si="5"/>
        <v>Posgrado</v>
      </c>
      <c r="K85" s="94" t="s">
        <v>720</v>
      </c>
      <c r="L85" s="94"/>
    </row>
    <row r="86" spans="3:12">
      <c r="C86" s="136"/>
      <c r="D86" s="153"/>
      <c r="E86" s="118"/>
      <c r="F86" s="93">
        <f t="shared" si="4"/>
        <v>0</v>
      </c>
      <c r="G86" s="155"/>
      <c r="H86" s="137"/>
      <c r="I86" s="125" t="e">
        <f>VLOOKUP(H86,Presupuesto!$B$11:$C$565,2,0)</f>
        <v>#N/A</v>
      </c>
      <c r="J86" s="94" t="str">
        <f t="shared" si="5"/>
        <v>Posgrado</v>
      </c>
      <c r="K86" s="94" t="s">
        <v>720</v>
      </c>
      <c r="L86" s="94"/>
    </row>
    <row r="87" spans="3:12">
      <c r="C87" s="138"/>
      <c r="D87" s="153"/>
      <c r="E87" s="114"/>
      <c r="F87" s="93">
        <f t="shared" si="4"/>
        <v>0</v>
      </c>
      <c r="G87" s="155"/>
      <c r="H87" s="139"/>
      <c r="I87" s="125" t="e">
        <f>VLOOKUP(H87,Presupuesto!$B$11:$C$565,2,0)</f>
        <v>#N/A</v>
      </c>
      <c r="J87" s="94" t="str">
        <f t="shared" si="5"/>
        <v>Posgrado</v>
      </c>
      <c r="K87" s="94" t="s">
        <v>720</v>
      </c>
      <c r="L87" s="94"/>
    </row>
    <row r="88" spans="3:12">
      <c r="C88" s="138"/>
      <c r="D88" s="153"/>
      <c r="E88" s="114"/>
      <c r="F88" s="93">
        <f t="shared" si="4"/>
        <v>0</v>
      </c>
      <c r="G88" s="155"/>
      <c r="H88" s="139"/>
      <c r="I88" s="125" t="e">
        <f>VLOOKUP(H88,Presupuesto!$B$11:$C$565,2,0)</f>
        <v>#N/A</v>
      </c>
      <c r="J88" s="94" t="str">
        <f t="shared" si="5"/>
        <v>Posgrado</v>
      </c>
      <c r="K88" s="94" t="s">
        <v>720</v>
      </c>
      <c r="L88" s="94"/>
    </row>
    <row r="89" spans="3:12">
      <c r="C89" s="138"/>
      <c r="D89" s="153"/>
      <c r="E89" s="114"/>
      <c r="F89" s="93">
        <f t="shared" si="4"/>
        <v>0</v>
      </c>
      <c r="G89" s="155"/>
      <c r="H89" s="139"/>
      <c r="I89" s="125" t="e">
        <f>VLOOKUP(H89,Presupuesto!$B$11:$C$565,2,0)</f>
        <v>#N/A</v>
      </c>
      <c r="J89" s="94" t="str">
        <f t="shared" si="5"/>
        <v>Posgrado</v>
      </c>
      <c r="K89" s="94" t="s">
        <v>720</v>
      </c>
      <c r="L89" s="94"/>
    </row>
    <row r="90" spans="3:12">
      <c r="C90" s="138"/>
      <c r="D90" s="153"/>
      <c r="E90" s="114"/>
      <c r="F90" s="93">
        <f t="shared" si="4"/>
        <v>0</v>
      </c>
      <c r="G90" s="155"/>
      <c r="H90" s="139"/>
      <c r="I90" s="125" t="e">
        <f>VLOOKUP(H90,Presupuesto!$B$11:$C$565,2,0)</f>
        <v>#N/A</v>
      </c>
      <c r="J90" s="94" t="str">
        <f t="shared" si="5"/>
        <v>Posgrado</v>
      </c>
      <c r="K90" s="94" t="s">
        <v>720</v>
      </c>
      <c r="L90" s="94"/>
    </row>
    <row r="91" spans="3:12">
      <c r="C91" s="138"/>
      <c r="D91" s="153"/>
      <c r="E91" s="114"/>
      <c r="F91" s="93">
        <f t="shared" si="4"/>
        <v>0</v>
      </c>
      <c r="G91" s="155"/>
      <c r="H91" s="139"/>
      <c r="I91" s="125" t="e">
        <f>VLOOKUP(H91,Presupuesto!$B$11:$C$565,2,0)</f>
        <v>#N/A</v>
      </c>
      <c r="J91" s="94" t="str">
        <f t="shared" si="5"/>
        <v>Posgrado</v>
      </c>
      <c r="K91" s="94" t="s">
        <v>720</v>
      </c>
      <c r="L91" s="94"/>
    </row>
    <row r="92" spans="3:12">
      <c r="C92" s="138"/>
      <c r="D92" s="153"/>
      <c r="E92" s="114"/>
      <c r="F92" s="93">
        <f t="shared" si="4"/>
        <v>0</v>
      </c>
      <c r="G92" s="155"/>
      <c r="H92" s="139"/>
      <c r="I92" s="125" t="e">
        <f>VLOOKUP(H92,Presupuesto!$B$11:$C$565,2,0)</f>
        <v>#N/A</v>
      </c>
      <c r="J92" s="94" t="str">
        <f t="shared" si="5"/>
        <v>Posgrado</v>
      </c>
      <c r="K92" s="94" t="s">
        <v>720</v>
      </c>
      <c r="L92" s="94"/>
    </row>
    <row r="93" spans="3:12">
      <c r="C93" s="140"/>
      <c r="D93" s="153"/>
      <c r="E93" s="114"/>
      <c r="F93" s="93">
        <f t="shared" si="4"/>
        <v>0</v>
      </c>
      <c r="G93" s="155"/>
      <c r="H93" s="141"/>
      <c r="I93" s="125" t="e">
        <f>VLOOKUP(H93,Presupuesto!$B$11:$C$565,2,0)</f>
        <v>#N/A</v>
      </c>
      <c r="J93" s="94" t="str">
        <f t="shared" si="5"/>
        <v>Posgrado</v>
      </c>
      <c r="K93" s="94" t="s">
        <v>732</v>
      </c>
      <c r="L93" s="94"/>
    </row>
    <row r="94" spans="3:12">
      <c r="C94" s="140"/>
      <c r="D94" s="153"/>
      <c r="E94" s="114"/>
      <c r="F94" s="93">
        <f t="shared" si="4"/>
        <v>0</v>
      </c>
      <c r="G94" s="155"/>
      <c r="H94" s="141"/>
      <c r="I94" s="125" t="e">
        <f>VLOOKUP(H94,Presupuesto!$B$11:$C$565,2,0)</f>
        <v>#N/A</v>
      </c>
      <c r="J94" s="94" t="str">
        <f t="shared" si="5"/>
        <v>Posgrado</v>
      </c>
      <c r="K94" s="94" t="s">
        <v>720</v>
      </c>
      <c r="L94" s="94"/>
    </row>
    <row r="95" spans="3:12">
      <c r="C95" s="140"/>
      <c r="D95" s="153"/>
      <c r="E95" s="114"/>
      <c r="F95" s="93">
        <f t="shared" si="4"/>
        <v>0</v>
      </c>
      <c r="G95" s="155"/>
      <c r="H95" s="141"/>
      <c r="I95" s="125" t="e">
        <f>VLOOKUP(H95,Presupuesto!$B$11:$C$565,2,0)</f>
        <v>#N/A</v>
      </c>
      <c r="J95" s="94" t="str">
        <f t="shared" si="5"/>
        <v>Posgrado</v>
      </c>
      <c r="K95" s="94" t="s">
        <v>720</v>
      </c>
      <c r="L95" s="94"/>
    </row>
    <row r="96" spans="3:12">
      <c r="C96" s="140"/>
      <c r="D96" s="153"/>
      <c r="E96" s="114"/>
      <c r="F96" s="93">
        <f t="shared" si="4"/>
        <v>0</v>
      </c>
      <c r="G96" s="155"/>
      <c r="H96" s="141"/>
      <c r="I96" s="125" t="e">
        <f>VLOOKUP(H96,Presupuesto!$B$11:$C$565,2,0)</f>
        <v>#N/A</v>
      </c>
      <c r="J96" s="94" t="str">
        <f t="shared" si="5"/>
        <v>Posgrado</v>
      </c>
      <c r="K96" s="94" t="s">
        <v>720</v>
      </c>
      <c r="L96" s="94"/>
    </row>
    <row r="97" spans="3:12" ht="15.75" thickBot="1">
      <c r="C97" s="142"/>
      <c r="D97" s="209"/>
      <c r="E97" s="99"/>
      <c r="F97" s="101">
        <f t="shared" si="4"/>
        <v>0</v>
      </c>
      <c r="G97" s="156"/>
      <c r="H97" s="143"/>
      <c r="I97" s="127" t="e">
        <f>VLOOKUP(H97,Presupuesto!$B$11:$C$565,2,0)</f>
        <v>#N/A</v>
      </c>
      <c r="J97" s="102" t="str">
        <f t="shared" si="5"/>
        <v>Posgrado</v>
      </c>
      <c r="K97" s="119" t="s">
        <v>719</v>
      </c>
      <c r="L97" s="102"/>
    </row>
    <row r="98" spans="3:12">
      <c r="C98" s="422"/>
      <c r="D98" s="422"/>
      <c r="E98" s="422"/>
      <c r="F98" s="88"/>
      <c r="G98" s="87"/>
      <c r="H98" s="88"/>
      <c r="I98" s="88"/>
      <c r="J98" s="422"/>
      <c r="K98" s="422"/>
      <c r="L98" s="422"/>
    </row>
    <row r="99" spans="3:12" ht="15.75" thickBot="1">
      <c r="C99" s="422"/>
      <c r="D99" s="422"/>
      <c r="E99" s="422"/>
      <c r="F99" s="422"/>
      <c r="G99" s="411"/>
      <c r="H99" s="422"/>
      <c r="I99" s="422"/>
      <c r="J99" s="422"/>
      <c r="K99" s="422"/>
      <c r="L99" s="422"/>
    </row>
    <row r="100" spans="3:12" ht="15.75" thickBot="1">
      <c r="C100" s="152" t="s">
        <v>1339</v>
      </c>
      <c r="D100" s="344">
        <f>SUM(F107:F127)</f>
        <v>0</v>
      </c>
      <c r="E100" s="422"/>
      <c r="F100" s="69"/>
      <c r="G100" s="77"/>
      <c r="H100" s="69"/>
      <c r="I100" s="69"/>
      <c r="J100" s="422"/>
      <c r="K100" s="422"/>
      <c r="L100" s="422"/>
    </row>
    <row r="101" spans="3:12">
      <c r="C101" s="69"/>
      <c r="D101" s="31"/>
      <c r="E101" s="90"/>
      <c r="F101" s="90"/>
      <c r="G101" s="90"/>
      <c r="H101" s="74"/>
      <c r="I101" s="74"/>
      <c r="J101" s="74"/>
      <c r="K101" s="108"/>
      <c r="L101" s="422"/>
    </row>
    <row r="102" spans="3:12" ht="15.75">
      <c r="C102" s="282" t="s">
        <v>1309</v>
      </c>
      <c r="D102" s="342"/>
      <c r="E102" s="90"/>
      <c r="F102" s="90"/>
      <c r="G102" s="90"/>
      <c r="H102" s="74"/>
      <c r="I102" s="74"/>
      <c r="J102" s="74"/>
      <c r="K102" s="108"/>
      <c r="L102" s="422"/>
    </row>
    <row r="103" spans="3:12" ht="18.75">
      <c r="C103" s="197" t="e">
        <f>IFERROR(VLOOKUP(D102,'1. Desarrollo e Innov. Curricu.'!$F:$G,2,FALSE),IFERROR(VLOOKUP(D102,'2. Investigación Científica'!$E:$F,2,FALSE),IFERROR(VLOOKUP(D102,'3. Vinculación Univ. Sociedad'!$F:$G,2,FALSE),IFERROR(VLOOKUP(D102,'4. Docencia y Profesorado Univ.'!$F:$G,2,FALSE),IFERROR(VLOOKUP(D102,'5. Estudiantes y Graduados'!$E:$F,2,FALSE),IFERROR(VLOOKUP(D102,'11. Gestion Administrativa'!$F:$G,2,FALSE),IFERROR(VLOOKUP(D102,'13. Gestión Académica'!$F:$G,2,FALSE),IFERROR(VLOOKUP(D102,'8. Asegura. de la Calid. y M'!$F:$G,2,FALSE),IFERROR(VLOOKUP(D102,'6. Gestión del Conocimiento'!$F:$G,2,FALSE),IFERROR(VLOOKUP(D102,'15. Gobernabilidad y Proceso...'!$E:$F,2,FALSE),IFERROR(VLOOKUP(D102,'12. Gestión del Talento Humano'!$F:$G,2,FALSE),IFERROR(VLOOKUP(D102,'14. Internacional... de la E.S.'!$E:$F,2,FALSE),IFERROR(VLOOKUP(D102,'10. Posgrado'!$E:$F,2,FALSE),IFERROR(VLOOKUP(D102,'17. Gestión TIC'!$F:$G,2,FALSE),IFERROR(VLOOKUP(D102,'16. Desa. del Sistema Educ.Sup.'!$E:$F,2,FALSE),IFERROR(VLOOKUP(D102,'9. Cultura de Inno. Insti...'!$F:$G,2,FALSE),VLOOKUP(D102,'7. Lo Esencial de la Reforma U.'!$F:$G,2,0)))))))))))))))))</f>
        <v>#N/A</v>
      </c>
      <c r="D103" s="31"/>
      <c r="E103" s="90"/>
      <c r="F103" s="90"/>
      <c r="G103" s="90"/>
      <c r="H103" s="74"/>
      <c r="I103" s="74"/>
      <c r="J103" s="74"/>
      <c r="K103" s="108"/>
      <c r="L103" s="422"/>
    </row>
    <row r="104" spans="3:12">
      <c r="C104" s="422"/>
      <c r="D104" s="422"/>
      <c r="E104" s="90"/>
      <c r="F104" s="90"/>
      <c r="G104" s="90"/>
      <c r="H104" s="74"/>
      <c r="I104" s="74"/>
      <c r="J104" s="74"/>
      <c r="K104" s="108"/>
      <c r="L104" s="422"/>
    </row>
    <row r="105" spans="3:12" ht="15.75" thickBot="1">
      <c r="C105" s="422"/>
      <c r="D105" s="422"/>
      <c r="E105" s="422"/>
      <c r="F105" s="90"/>
      <c r="G105" s="74"/>
      <c r="H105" s="74"/>
      <c r="I105" s="74"/>
      <c r="J105" s="422"/>
      <c r="K105" s="422"/>
      <c r="L105" s="422"/>
    </row>
    <row r="106" spans="3:12" ht="30.75" thickBot="1">
      <c r="C106" s="124" t="s">
        <v>1310</v>
      </c>
      <c r="D106" s="129" t="s">
        <v>99</v>
      </c>
      <c r="E106" s="131" t="s">
        <v>1312</v>
      </c>
      <c r="F106" s="130" t="s">
        <v>1313</v>
      </c>
      <c r="G106" s="128" t="s">
        <v>1314</v>
      </c>
      <c r="H106" s="131" t="s">
        <v>1315</v>
      </c>
      <c r="I106" s="128" t="s">
        <v>711</v>
      </c>
      <c r="J106" s="128" t="s">
        <v>1316</v>
      </c>
      <c r="K106" s="128" t="s">
        <v>1317</v>
      </c>
      <c r="L106" s="128" t="s">
        <v>1343</v>
      </c>
    </row>
    <row r="107" spans="3:12">
      <c r="C107" s="136"/>
      <c r="D107" s="153"/>
      <c r="E107" s="111"/>
      <c r="F107" s="93">
        <f t="shared" ref="F107:F127" si="6">D107*E107</f>
        <v>0</v>
      </c>
      <c r="G107" s="155"/>
      <c r="H107" s="137"/>
      <c r="I107" s="125" t="e">
        <f>VLOOKUP(H107,Presupuesto!$B$11:$C$565,2,0)</f>
        <v>#N/A</v>
      </c>
      <c r="J107" s="205" t="s">
        <v>72</v>
      </c>
      <c r="K107" s="94" t="s">
        <v>719</v>
      </c>
      <c r="L107" s="94"/>
    </row>
    <row r="108" spans="3:12">
      <c r="C108" s="136"/>
      <c r="D108" s="153"/>
      <c r="E108" s="118"/>
      <c r="F108" s="93">
        <f t="shared" si="6"/>
        <v>0</v>
      </c>
      <c r="G108" s="155"/>
      <c r="H108" s="137"/>
      <c r="I108" s="125" t="e">
        <f>VLOOKUP(H108,Presupuesto!$B$11:$C$565,2,0)</f>
        <v>#N/A</v>
      </c>
      <c r="J108" s="94" t="str">
        <f>$J$107</f>
        <v>Posgrado</v>
      </c>
      <c r="K108" s="94" t="s">
        <v>720</v>
      </c>
      <c r="L108" s="94"/>
    </row>
    <row r="109" spans="3:12">
      <c r="C109" s="136"/>
      <c r="D109" s="153"/>
      <c r="E109" s="118"/>
      <c r="F109" s="93">
        <f t="shared" si="6"/>
        <v>0</v>
      </c>
      <c r="G109" s="155"/>
      <c r="H109" s="137"/>
      <c r="I109" s="125" t="e">
        <f>VLOOKUP(H109,Presupuesto!$B$11:$C$565,2,0)</f>
        <v>#N/A</v>
      </c>
      <c r="J109" s="94" t="str">
        <f t="shared" ref="J109:J127" si="7">$J$107</f>
        <v>Posgrado</v>
      </c>
      <c r="K109" s="94" t="s">
        <v>720</v>
      </c>
      <c r="L109" s="94"/>
    </row>
    <row r="110" spans="3:12">
      <c r="C110" s="136"/>
      <c r="D110" s="153"/>
      <c r="E110" s="118"/>
      <c r="F110" s="93">
        <f t="shared" si="6"/>
        <v>0</v>
      </c>
      <c r="G110" s="155"/>
      <c r="H110" s="137"/>
      <c r="I110" s="125" t="e">
        <f>VLOOKUP(H110,Presupuesto!$B$11:$C$565,2,0)</f>
        <v>#N/A</v>
      </c>
      <c r="J110" s="94" t="str">
        <f t="shared" si="7"/>
        <v>Posgrado</v>
      </c>
      <c r="K110" s="94" t="s">
        <v>720</v>
      </c>
      <c r="L110" s="94"/>
    </row>
    <row r="111" spans="3:12">
      <c r="C111" s="136"/>
      <c r="D111" s="153"/>
      <c r="E111" s="118"/>
      <c r="F111" s="93">
        <f t="shared" si="6"/>
        <v>0</v>
      </c>
      <c r="G111" s="155"/>
      <c r="H111" s="137"/>
      <c r="I111" s="125" t="e">
        <f>VLOOKUP(H111,Presupuesto!$B$11:$C$565,2,0)</f>
        <v>#N/A</v>
      </c>
      <c r="J111" s="94" t="str">
        <f t="shared" si="7"/>
        <v>Posgrado</v>
      </c>
      <c r="K111" s="94" t="s">
        <v>720</v>
      </c>
      <c r="L111" s="94"/>
    </row>
    <row r="112" spans="3:12">
      <c r="C112" s="136"/>
      <c r="D112" s="153"/>
      <c r="E112" s="118"/>
      <c r="F112" s="93">
        <f t="shared" si="6"/>
        <v>0</v>
      </c>
      <c r="G112" s="155"/>
      <c r="H112" s="137"/>
      <c r="I112" s="125" t="e">
        <f>VLOOKUP(H112,Presupuesto!$B$11:$C$565,2,0)</f>
        <v>#N/A</v>
      </c>
      <c r="J112" s="94" t="str">
        <f t="shared" si="7"/>
        <v>Posgrado</v>
      </c>
      <c r="K112" s="94" t="s">
        <v>729</v>
      </c>
      <c r="L112" s="94"/>
    </row>
    <row r="113" spans="3:12">
      <c r="C113" s="136"/>
      <c r="D113" s="153"/>
      <c r="E113" s="118"/>
      <c r="F113" s="93">
        <f t="shared" si="6"/>
        <v>0</v>
      </c>
      <c r="G113" s="155"/>
      <c r="H113" s="137"/>
      <c r="I113" s="125" t="e">
        <f>VLOOKUP(H113,Presupuesto!$B$11:$C$565,2,0)</f>
        <v>#N/A</v>
      </c>
      <c r="J113" s="94" t="str">
        <f t="shared" si="7"/>
        <v>Posgrado</v>
      </c>
      <c r="K113" s="94" t="s">
        <v>720</v>
      </c>
      <c r="L113" s="94"/>
    </row>
    <row r="114" spans="3:12">
      <c r="C114" s="136"/>
      <c r="D114" s="153"/>
      <c r="E114" s="118"/>
      <c r="F114" s="93">
        <f t="shared" si="6"/>
        <v>0</v>
      </c>
      <c r="G114" s="155"/>
      <c r="H114" s="137"/>
      <c r="I114" s="125" t="e">
        <f>VLOOKUP(H114,Presupuesto!$B$11:$C$565,2,0)</f>
        <v>#N/A</v>
      </c>
      <c r="J114" s="94" t="str">
        <f t="shared" si="7"/>
        <v>Posgrado</v>
      </c>
      <c r="K114" s="94" t="s">
        <v>720</v>
      </c>
      <c r="L114" s="94"/>
    </row>
    <row r="115" spans="3:12">
      <c r="C115" s="136"/>
      <c r="D115" s="153"/>
      <c r="E115" s="118"/>
      <c r="F115" s="93">
        <f t="shared" si="6"/>
        <v>0</v>
      </c>
      <c r="G115" s="155"/>
      <c r="H115" s="137"/>
      <c r="I115" s="125" t="e">
        <f>VLOOKUP(H115,Presupuesto!$B$11:$C$565,2,0)</f>
        <v>#N/A</v>
      </c>
      <c r="J115" s="94" t="str">
        <f t="shared" si="7"/>
        <v>Posgrado</v>
      </c>
      <c r="K115" s="94" t="s">
        <v>720</v>
      </c>
      <c r="L115" s="94"/>
    </row>
    <row r="116" spans="3:12">
      <c r="C116" s="136"/>
      <c r="D116" s="153"/>
      <c r="E116" s="118"/>
      <c r="F116" s="93">
        <f t="shared" si="6"/>
        <v>0</v>
      </c>
      <c r="G116" s="155"/>
      <c r="H116" s="137"/>
      <c r="I116" s="125" t="e">
        <f>VLOOKUP(H116,Presupuesto!$B$11:$C$565,2,0)</f>
        <v>#N/A</v>
      </c>
      <c r="J116" s="94" t="str">
        <f t="shared" si="7"/>
        <v>Posgrado</v>
      </c>
      <c r="K116" s="94" t="s">
        <v>720</v>
      </c>
      <c r="L116" s="94"/>
    </row>
    <row r="117" spans="3:12">
      <c r="C117" s="138"/>
      <c r="D117" s="153"/>
      <c r="E117" s="114"/>
      <c r="F117" s="93">
        <f t="shared" si="6"/>
        <v>0</v>
      </c>
      <c r="G117" s="155"/>
      <c r="H117" s="139"/>
      <c r="I117" s="125" t="e">
        <f>VLOOKUP(H117,Presupuesto!$B$11:$C$565,2,0)</f>
        <v>#N/A</v>
      </c>
      <c r="J117" s="94" t="str">
        <f t="shared" si="7"/>
        <v>Posgrado</v>
      </c>
      <c r="K117" s="94" t="s">
        <v>720</v>
      </c>
      <c r="L117" s="94"/>
    </row>
    <row r="118" spans="3:12">
      <c r="C118" s="138"/>
      <c r="D118" s="153"/>
      <c r="E118" s="114"/>
      <c r="F118" s="93">
        <f t="shared" si="6"/>
        <v>0</v>
      </c>
      <c r="G118" s="155"/>
      <c r="H118" s="139"/>
      <c r="I118" s="125" t="e">
        <f>VLOOKUP(H118,Presupuesto!$B$11:$C$565,2,0)</f>
        <v>#N/A</v>
      </c>
      <c r="J118" s="94" t="str">
        <f t="shared" si="7"/>
        <v>Posgrado</v>
      </c>
      <c r="K118" s="94" t="s">
        <v>720</v>
      </c>
      <c r="L118" s="94"/>
    </row>
    <row r="119" spans="3:12">
      <c r="C119" s="138"/>
      <c r="D119" s="153"/>
      <c r="E119" s="114"/>
      <c r="F119" s="93">
        <f t="shared" si="6"/>
        <v>0</v>
      </c>
      <c r="G119" s="155"/>
      <c r="H119" s="139"/>
      <c r="I119" s="125" t="e">
        <f>VLOOKUP(H119,Presupuesto!$B$11:$C$565,2,0)</f>
        <v>#N/A</v>
      </c>
      <c r="J119" s="94" t="str">
        <f t="shared" si="7"/>
        <v>Posgrado</v>
      </c>
      <c r="K119" s="94" t="s">
        <v>720</v>
      </c>
      <c r="L119" s="94"/>
    </row>
    <row r="120" spans="3:12">
      <c r="C120" s="138"/>
      <c r="D120" s="153"/>
      <c r="E120" s="114"/>
      <c r="F120" s="93">
        <f t="shared" si="6"/>
        <v>0</v>
      </c>
      <c r="G120" s="155"/>
      <c r="H120" s="139"/>
      <c r="I120" s="125" t="e">
        <f>VLOOKUP(H120,Presupuesto!$B$11:$C$565,2,0)</f>
        <v>#N/A</v>
      </c>
      <c r="J120" s="94" t="str">
        <f t="shared" si="7"/>
        <v>Posgrado</v>
      </c>
      <c r="K120" s="94" t="s">
        <v>720</v>
      </c>
      <c r="L120" s="94"/>
    </row>
    <row r="121" spans="3:12">
      <c r="C121" s="138"/>
      <c r="D121" s="153"/>
      <c r="E121" s="114"/>
      <c r="F121" s="93">
        <f t="shared" si="6"/>
        <v>0</v>
      </c>
      <c r="G121" s="155"/>
      <c r="H121" s="139"/>
      <c r="I121" s="125" t="e">
        <f>VLOOKUP(H121,Presupuesto!$B$11:$C$565,2,0)</f>
        <v>#N/A</v>
      </c>
      <c r="J121" s="94" t="str">
        <f t="shared" si="7"/>
        <v>Posgrado</v>
      </c>
      <c r="K121" s="94" t="s">
        <v>720</v>
      </c>
      <c r="L121" s="94"/>
    </row>
    <row r="122" spans="3:12">
      <c r="C122" s="138"/>
      <c r="D122" s="153"/>
      <c r="E122" s="114"/>
      <c r="F122" s="93">
        <f t="shared" si="6"/>
        <v>0</v>
      </c>
      <c r="G122" s="155"/>
      <c r="H122" s="139"/>
      <c r="I122" s="125" t="e">
        <f>VLOOKUP(H122,Presupuesto!$B$11:$C$565,2,0)</f>
        <v>#N/A</v>
      </c>
      <c r="J122" s="94" t="str">
        <f t="shared" si="7"/>
        <v>Posgrado</v>
      </c>
      <c r="K122" s="94" t="s">
        <v>720</v>
      </c>
      <c r="L122" s="94"/>
    </row>
    <row r="123" spans="3:12">
      <c r="C123" s="140"/>
      <c r="D123" s="153"/>
      <c r="E123" s="114"/>
      <c r="F123" s="93">
        <f t="shared" si="6"/>
        <v>0</v>
      </c>
      <c r="G123" s="155"/>
      <c r="H123" s="141"/>
      <c r="I123" s="125" t="e">
        <f>VLOOKUP(H123,Presupuesto!$B$11:$C$565,2,0)</f>
        <v>#N/A</v>
      </c>
      <c r="J123" s="94" t="str">
        <f t="shared" si="7"/>
        <v>Posgrado</v>
      </c>
      <c r="K123" s="94" t="s">
        <v>732</v>
      </c>
      <c r="L123" s="94"/>
    </row>
    <row r="124" spans="3:12">
      <c r="C124" s="140"/>
      <c r="D124" s="153"/>
      <c r="E124" s="114"/>
      <c r="F124" s="93">
        <f t="shared" si="6"/>
        <v>0</v>
      </c>
      <c r="G124" s="155"/>
      <c r="H124" s="141"/>
      <c r="I124" s="125" t="e">
        <f>VLOOKUP(H124,Presupuesto!$B$11:$C$565,2,0)</f>
        <v>#N/A</v>
      </c>
      <c r="J124" s="94" t="str">
        <f t="shared" si="7"/>
        <v>Posgrado</v>
      </c>
      <c r="K124" s="94" t="s">
        <v>720</v>
      </c>
      <c r="L124" s="94"/>
    </row>
    <row r="125" spans="3:12">
      <c r="C125" s="140"/>
      <c r="D125" s="153"/>
      <c r="E125" s="114"/>
      <c r="F125" s="93">
        <f t="shared" si="6"/>
        <v>0</v>
      </c>
      <c r="G125" s="155"/>
      <c r="H125" s="141"/>
      <c r="I125" s="125" t="e">
        <f>VLOOKUP(H125,Presupuesto!$B$11:$C$565,2,0)</f>
        <v>#N/A</v>
      </c>
      <c r="J125" s="94" t="str">
        <f t="shared" si="7"/>
        <v>Posgrado</v>
      </c>
      <c r="K125" s="94" t="s">
        <v>720</v>
      </c>
      <c r="L125" s="94"/>
    </row>
    <row r="126" spans="3:12">
      <c r="C126" s="140"/>
      <c r="D126" s="153"/>
      <c r="E126" s="114"/>
      <c r="F126" s="93">
        <f t="shared" si="6"/>
        <v>0</v>
      </c>
      <c r="G126" s="155"/>
      <c r="H126" s="141"/>
      <c r="I126" s="125" t="e">
        <f>VLOOKUP(H126,Presupuesto!$B$11:$C$565,2,0)</f>
        <v>#N/A</v>
      </c>
      <c r="J126" s="94" t="str">
        <f t="shared" si="7"/>
        <v>Posgrado</v>
      </c>
      <c r="K126" s="94" t="s">
        <v>720</v>
      </c>
      <c r="L126" s="94"/>
    </row>
    <row r="127" spans="3:12" ht="15.75" thickBot="1">
      <c r="C127" s="142"/>
      <c r="D127" s="209"/>
      <c r="E127" s="99"/>
      <c r="F127" s="101">
        <f t="shared" si="6"/>
        <v>0</v>
      </c>
      <c r="G127" s="156"/>
      <c r="H127" s="143"/>
      <c r="I127" s="127" t="e">
        <f>VLOOKUP(H127,Presupuesto!$B$11:$C$565,2,0)</f>
        <v>#N/A</v>
      </c>
      <c r="J127" s="102" t="str">
        <f t="shared" si="7"/>
        <v>Posgrado</v>
      </c>
      <c r="K127" s="119" t="s">
        <v>719</v>
      </c>
      <c r="L127" s="102"/>
    </row>
    <row r="129" spans="3:12" ht="15.75" thickBot="1">
      <c r="C129" s="422"/>
      <c r="D129" s="422"/>
      <c r="E129" s="422"/>
      <c r="F129" s="422"/>
      <c r="G129" s="411"/>
      <c r="H129" s="422"/>
      <c r="I129" s="422"/>
      <c r="J129" s="422"/>
      <c r="K129" s="422"/>
      <c r="L129" s="422"/>
    </row>
    <row r="130" spans="3:12" ht="15.75" thickBot="1">
      <c r="C130" s="152" t="s">
        <v>1339</v>
      </c>
      <c r="D130" s="344">
        <f>SUM(F137:F157)</f>
        <v>0</v>
      </c>
      <c r="E130" s="422"/>
      <c r="F130" s="69"/>
      <c r="G130" s="77"/>
      <c r="H130" s="69"/>
      <c r="I130" s="69"/>
      <c r="J130" s="422"/>
      <c r="K130" s="422"/>
      <c r="L130" s="422"/>
    </row>
    <row r="131" spans="3:12">
      <c r="C131" s="69"/>
      <c r="D131" s="31"/>
      <c r="E131" s="90"/>
      <c r="F131" s="90"/>
      <c r="G131" s="90"/>
      <c r="H131" s="74"/>
      <c r="I131" s="74"/>
      <c r="J131" s="74"/>
      <c r="K131" s="108"/>
      <c r="L131" s="422"/>
    </row>
    <row r="132" spans="3:12" ht="15.75">
      <c r="C132" s="282" t="s">
        <v>1309</v>
      </c>
      <c r="D132" s="342"/>
      <c r="E132" s="90"/>
      <c r="F132" s="90"/>
      <c r="G132" s="90"/>
      <c r="H132" s="74"/>
      <c r="I132" s="74"/>
      <c r="J132" s="74"/>
      <c r="K132" s="108"/>
      <c r="L132" s="422"/>
    </row>
    <row r="133" spans="3:12" ht="18.75">
      <c r="C133" s="197" t="e">
        <f>IFERROR(VLOOKUP(D132,'1. Desarrollo e Innov. Curricu.'!$F:$G,2,FALSE),IFERROR(VLOOKUP(D132,'2. Investigación Científica'!$E:$F,2,FALSE),IFERROR(VLOOKUP(D132,'3. Vinculación Univ. Sociedad'!$F:$G,2,FALSE),IFERROR(VLOOKUP(D132,'4. Docencia y Profesorado Univ.'!$F:$G,2,FALSE),IFERROR(VLOOKUP(D132,'5. Estudiantes y Graduados'!$E:$F,2,FALSE),IFERROR(VLOOKUP(D132,'11. Gestion Administrativa'!$F:$G,2,FALSE),IFERROR(VLOOKUP(D132,'13. Gestión Académica'!$F:$G,2,FALSE),IFERROR(VLOOKUP(D132,'8. Asegura. de la Calid. y M'!$F:$G,2,FALSE),IFERROR(VLOOKUP(D132,'6. Gestión del Conocimiento'!$F:$G,2,FALSE),IFERROR(VLOOKUP(D132,'15. Gobernabilidad y Proceso...'!$E:$F,2,FALSE),IFERROR(VLOOKUP(D132,'12. Gestión del Talento Humano'!$F:$G,2,FALSE),IFERROR(VLOOKUP(D132,'14. Internacional... de la E.S.'!$E:$F,2,FALSE),IFERROR(VLOOKUP(D132,'10. Posgrado'!$E:$F,2,FALSE),IFERROR(VLOOKUP(D132,'17. Gestión TIC'!$F:$G,2,FALSE),IFERROR(VLOOKUP(D132,'16. Desa. del Sistema Educ.Sup.'!$E:$F,2,FALSE),IFERROR(VLOOKUP(D132,'9. Cultura de Inno. Insti...'!$F:$G,2,FALSE),VLOOKUP(D132,'7. Lo Esencial de la Reforma U.'!$F:$G,2,0)))))))))))))))))</f>
        <v>#N/A</v>
      </c>
      <c r="D133" s="31"/>
      <c r="E133" s="90"/>
      <c r="F133" s="90"/>
      <c r="G133" s="90"/>
      <c r="H133" s="74"/>
      <c r="I133" s="74"/>
      <c r="J133" s="74"/>
      <c r="K133" s="108"/>
      <c r="L133" s="422"/>
    </row>
    <row r="134" spans="3:12">
      <c r="C134" s="422"/>
      <c r="D134" s="422"/>
      <c r="E134" s="90"/>
      <c r="F134" s="90"/>
      <c r="G134" s="90"/>
      <c r="H134" s="74"/>
      <c r="I134" s="74"/>
      <c r="J134" s="74"/>
      <c r="K134" s="108"/>
      <c r="L134" s="422"/>
    </row>
    <row r="135" spans="3:12" ht="15.75" thickBot="1">
      <c r="C135" s="422"/>
      <c r="D135" s="422"/>
      <c r="E135" s="422"/>
      <c r="F135" s="90"/>
      <c r="G135" s="74"/>
      <c r="H135" s="74"/>
      <c r="I135" s="74"/>
      <c r="J135" s="422"/>
      <c r="K135" s="422"/>
      <c r="L135" s="422"/>
    </row>
    <row r="136" spans="3:12" ht="30.75" thickBot="1">
      <c r="C136" s="124" t="s">
        <v>1310</v>
      </c>
      <c r="D136" s="129" t="s">
        <v>99</v>
      </c>
      <c r="E136" s="131" t="s">
        <v>1312</v>
      </c>
      <c r="F136" s="130" t="s">
        <v>1313</v>
      </c>
      <c r="G136" s="128" t="s">
        <v>1314</v>
      </c>
      <c r="H136" s="131" t="s">
        <v>1315</v>
      </c>
      <c r="I136" s="128" t="s">
        <v>711</v>
      </c>
      <c r="J136" s="128" t="s">
        <v>1316</v>
      </c>
      <c r="K136" s="128" t="s">
        <v>1317</v>
      </c>
      <c r="L136" s="128" t="s">
        <v>1343</v>
      </c>
    </row>
    <row r="137" spans="3:12">
      <c r="C137" s="136"/>
      <c r="D137" s="153"/>
      <c r="E137" s="111"/>
      <c r="F137" s="93">
        <f t="shared" ref="F137:F157" si="8">D137*E137</f>
        <v>0</v>
      </c>
      <c r="G137" s="155"/>
      <c r="H137" s="137"/>
      <c r="I137" s="125" t="e">
        <f>VLOOKUP(H137,Presupuesto!$B$11:$C$565,2,0)</f>
        <v>#N/A</v>
      </c>
      <c r="J137" s="205" t="s">
        <v>72</v>
      </c>
      <c r="K137" s="94" t="s">
        <v>719</v>
      </c>
      <c r="L137" s="94"/>
    </row>
    <row r="138" spans="3:12">
      <c r="C138" s="136"/>
      <c r="D138" s="153"/>
      <c r="E138" s="118"/>
      <c r="F138" s="93">
        <f t="shared" si="8"/>
        <v>0</v>
      </c>
      <c r="G138" s="155"/>
      <c r="H138" s="137"/>
      <c r="I138" s="125" t="e">
        <f>VLOOKUP(H138,Presupuesto!$B$11:$C$565,2,0)</f>
        <v>#N/A</v>
      </c>
      <c r="J138" s="94" t="str">
        <f>$J$137</f>
        <v>Posgrado</v>
      </c>
      <c r="K138" s="94" t="s">
        <v>720</v>
      </c>
      <c r="L138" s="94"/>
    </row>
    <row r="139" spans="3:12">
      <c r="C139" s="136"/>
      <c r="D139" s="153"/>
      <c r="E139" s="118"/>
      <c r="F139" s="93">
        <f t="shared" si="8"/>
        <v>0</v>
      </c>
      <c r="G139" s="155"/>
      <c r="H139" s="137"/>
      <c r="I139" s="125" t="e">
        <f>VLOOKUP(H139,Presupuesto!$B$11:$C$565,2,0)</f>
        <v>#N/A</v>
      </c>
      <c r="J139" s="94" t="str">
        <f t="shared" ref="J139:J157" si="9">$J$137</f>
        <v>Posgrado</v>
      </c>
      <c r="K139" s="94" t="s">
        <v>720</v>
      </c>
      <c r="L139" s="94"/>
    </row>
    <row r="140" spans="3:12">
      <c r="C140" s="136"/>
      <c r="D140" s="153"/>
      <c r="E140" s="118"/>
      <c r="F140" s="93">
        <f t="shared" si="8"/>
        <v>0</v>
      </c>
      <c r="G140" s="155"/>
      <c r="H140" s="137"/>
      <c r="I140" s="125" t="e">
        <f>VLOOKUP(H140,Presupuesto!$B$11:$C$565,2,0)</f>
        <v>#N/A</v>
      </c>
      <c r="J140" s="94" t="str">
        <f t="shared" si="9"/>
        <v>Posgrado</v>
      </c>
      <c r="K140" s="94" t="s">
        <v>720</v>
      </c>
      <c r="L140" s="94"/>
    </row>
    <row r="141" spans="3:12">
      <c r="C141" s="136"/>
      <c r="D141" s="153"/>
      <c r="E141" s="118"/>
      <c r="F141" s="93">
        <f t="shared" si="8"/>
        <v>0</v>
      </c>
      <c r="G141" s="155"/>
      <c r="H141" s="137"/>
      <c r="I141" s="125" t="e">
        <f>VLOOKUP(H141,Presupuesto!$B$11:$C$565,2,0)</f>
        <v>#N/A</v>
      </c>
      <c r="J141" s="94" t="str">
        <f t="shared" si="9"/>
        <v>Posgrado</v>
      </c>
      <c r="K141" s="94" t="s">
        <v>720</v>
      </c>
      <c r="L141" s="94"/>
    </row>
    <row r="142" spans="3:12">
      <c r="C142" s="136"/>
      <c r="D142" s="153"/>
      <c r="E142" s="118"/>
      <c r="F142" s="93">
        <f t="shared" si="8"/>
        <v>0</v>
      </c>
      <c r="G142" s="155"/>
      <c r="H142" s="137"/>
      <c r="I142" s="125" t="e">
        <f>VLOOKUP(H142,Presupuesto!$B$11:$C$565,2,0)</f>
        <v>#N/A</v>
      </c>
      <c r="J142" s="94" t="str">
        <f t="shared" si="9"/>
        <v>Posgrado</v>
      </c>
      <c r="K142" s="94" t="s">
        <v>729</v>
      </c>
      <c r="L142" s="94"/>
    </row>
    <row r="143" spans="3:12">
      <c r="C143" s="136"/>
      <c r="D143" s="153"/>
      <c r="E143" s="118"/>
      <c r="F143" s="93">
        <f t="shared" si="8"/>
        <v>0</v>
      </c>
      <c r="G143" s="155"/>
      <c r="H143" s="137"/>
      <c r="I143" s="125" t="e">
        <f>VLOOKUP(H143,Presupuesto!$B$11:$C$565,2,0)</f>
        <v>#N/A</v>
      </c>
      <c r="J143" s="94" t="str">
        <f t="shared" si="9"/>
        <v>Posgrado</v>
      </c>
      <c r="K143" s="94" t="s">
        <v>720</v>
      </c>
      <c r="L143" s="94"/>
    </row>
    <row r="144" spans="3:12">
      <c r="C144" s="136"/>
      <c r="D144" s="153"/>
      <c r="E144" s="118"/>
      <c r="F144" s="93">
        <f t="shared" si="8"/>
        <v>0</v>
      </c>
      <c r="G144" s="155"/>
      <c r="H144" s="137"/>
      <c r="I144" s="125" t="e">
        <f>VLOOKUP(H144,Presupuesto!$B$11:$C$565,2,0)</f>
        <v>#N/A</v>
      </c>
      <c r="J144" s="94" t="str">
        <f t="shared" si="9"/>
        <v>Posgrado</v>
      </c>
      <c r="K144" s="94" t="s">
        <v>720</v>
      </c>
      <c r="L144" s="94"/>
    </row>
    <row r="145" spans="3:12">
      <c r="C145" s="136"/>
      <c r="D145" s="153"/>
      <c r="E145" s="118"/>
      <c r="F145" s="93">
        <f t="shared" si="8"/>
        <v>0</v>
      </c>
      <c r="G145" s="155"/>
      <c r="H145" s="137"/>
      <c r="I145" s="125" t="e">
        <f>VLOOKUP(H145,Presupuesto!$B$11:$C$565,2,0)</f>
        <v>#N/A</v>
      </c>
      <c r="J145" s="94" t="str">
        <f t="shared" si="9"/>
        <v>Posgrado</v>
      </c>
      <c r="K145" s="94" t="s">
        <v>720</v>
      </c>
      <c r="L145" s="94"/>
    </row>
    <row r="146" spans="3:12">
      <c r="C146" s="136"/>
      <c r="D146" s="153"/>
      <c r="E146" s="118"/>
      <c r="F146" s="93">
        <f t="shared" si="8"/>
        <v>0</v>
      </c>
      <c r="G146" s="155"/>
      <c r="H146" s="137"/>
      <c r="I146" s="125" t="e">
        <f>VLOOKUP(H146,Presupuesto!$B$11:$C$565,2,0)</f>
        <v>#N/A</v>
      </c>
      <c r="J146" s="94" t="str">
        <f t="shared" si="9"/>
        <v>Posgrado</v>
      </c>
      <c r="K146" s="94" t="s">
        <v>720</v>
      </c>
      <c r="L146" s="94"/>
    </row>
    <row r="147" spans="3:12">
      <c r="C147" s="138"/>
      <c r="D147" s="153"/>
      <c r="E147" s="114"/>
      <c r="F147" s="93">
        <f t="shared" si="8"/>
        <v>0</v>
      </c>
      <c r="G147" s="155"/>
      <c r="H147" s="139"/>
      <c r="I147" s="125" t="e">
        <f>VLOOKUP(H147,Presupuesto!$B$11:$C$565,2,0)</f>
        <v>#N/A</v>
      </c>
      <c r="J147" s="94" t="str">
        <f t="shared" si="9"/>
        <v>Posgrado</v>
      </c>
      <c r="K147" s="94" t="s">
        <v>720</v>
      </c>
      <c r="L147" s="94"/>
    </row>
    <row r="148" spans="3:12">
      <c r="C148" s="138"/>
      <c r="D148" s="153"/>
      <c r="E148" s="114"/>
      <c r="F148" s="93">
        <f t="shared" si="8"/>
        <v>0</v>
      </c>
      <c r="G148" s="155"/>
      <c r="H148" s="139"/>
      <c r="I148" s="125" t="e">
        <f>VLOOKUP(H148,Presupuesto!$B$11:$C$565,2,0)</f>
        <v>#N/A</v>
      </c>
      <c r="J148" s="94" t="str">
        <f t="shared" si="9"/>
        <v>Posgrado</v>
      </c>
      <c r="K148" s="94" t="s">
        <v>720</v>
      </c>
      <c r="L148" s="94"/>
    </row>
    <row r="149" spans="3:12">
      <c r="C149" s="138"/>
      <c r="D149" s="153"/>
      <c r="E149" s="114"/>
      <c r="F149" s="93">
        <f t="shared" si="8"/>
        <v>0</v>
      </c>
      <c r="G149" s="155"/>
      <c r="H149" s="139"/>
      <c r="I149" s="125" t="e">
        <f>VLOOKUP(H149,Presupuesto!$B$11:$C$565,2,0)</f>
        <v>#N/A</v>
      </c>
      <c r="J149" s="94" t="str">
        <f t="shared" si="9"/>
        <v>Posgrado</v>
      </c>
      <c r="K149" s="94" t="s">
        <v>720</v>
      </c>
      <c r="L149" s="94"/>
    </row>
    <row r="150" spans="3:12">
      <c r="C150" s="138"/>
      <c r="D150" s="153"/>
      <c r="E150" s="114"/>
      <c r="F150" s="93">
        <f t="shared" si="8"/>
        <v>0</v>
      </c>
      <c r="G150" s="155"/>
      <c r="H150" s="139"/>
      <c r="I150" s="125" t="e">
        <f>VLOOKUP(H150,Presupuesto!$B$11:$C$565,2,0)</f>
        <v>#N/A</v>
      </c>
      <c r="J150" s="94" t="str">
        <f t="shared" si="9"/>
        <v>Posgrado</v>
      </c>
      <c r="K150" s="94" t="s">
        <v>720</v>
      </c>
      <c r="L150" s="94"/>
    </row>
    <row r="151" spans="3:12">
      <c r="C151" s="138"/>
      <c r="D151" s="153"/>
      <c r="E151" s="114"/>
      <c r="F151" s="93">
        <f t="shared" si="8"/>
        <v>0</v>
      </c>
      <c r="G151" s="155"/>
      <c r="H151" s="139"/>
      <c r="I151" s="125" t="e">
        <f>VLOOKUP(H151,Presupuesto!$B$11:$C$565,2,0)</f>
        <v>#N/A</v>
      </c>
      <c r="J151" s="94" t="str">
        <f t="shared" si="9"/>
        <v>Posgrado</v>
      </c>
      <c r="K151" s="94" t="s">
        <v>720</v>
      </c>
      <c r="L151" s="94"/>
    </row>
    <row r="152" spans="3:12">
      <c r="C152" s="138"/>
      <c r="D152" s="153"/>
      <c r="E152" s="114"/>
      <c r="F152" s="93">
        <f t="shared" si="8"/>
        <v>0</v>
      </c>
      <c r="G152" s="155"/>
      <c r="H152" s="139"/>
      <c r="I152" s="125" t="e">
        <f>VLOOKUP(H152,Presupuesto!$B$11:$C$565,2,0)</f>
        <v>#N/A</v>
      </c>
      <c r="J152" s="94" t="str">
        <f t="shared" si="9"/>
        <v>Posgrado</v>
      </c>
      <c r="K152" s="94" t="s">
        <v>720</v>
      </c>
      <c r="L152" s="94"/>
    </row>
    <row r="153" spans="3:12">
      <c r="C153" s="140"/>
      <c r="D153" s="153"/>
      <c r="E153" s="114"/>
      <c r="F153" s="93">
        <f t="shared" si="8"/>
        <v>0</v>
      </c>
      <c r="G153" s="155"/>
      <c r="H153" s="141"/>
      <c r="I153" s="125" t="e">
        <f>VLOOKUP(H153,Presupuesto!$B$11:$C$565,2,0)</f>
        <v>#N/A</v>
      </c>
      <c r="J153" s="94" t="str">
        <f t="shared" si="9"/>
        <v>Posgrado</v>
      </c>
      <c r="K153" s="94" t="s">
        <v>732</v>
      </c>
      <c r="L153" s="94"/>
    </row>
    <row r="154" spans="3:12">
      <c r="C154" s="140"/>
      <c r="D154" s="153"/>
      <c r="E154" s="114"/>
      <c r="F154" s="93">
        <f t="shared" si="8"/>
        <v>0</v>
      </c>
      <c r="G154" s="155"/>
      <c r="H154" s="141"/>
      <c r="I154" s="125" t="e">
        <f>VLOOKUP(H154,Presupuesto!$B$11:$C$565,2,0)</f>
        <v>#N/A</v>
      </c>
      <c r="J154" s="94" t="str">
        <f t="shared" si="9"/>
        <v>Posgrado</v>
      </c>
      <c r="K154" s="94" t="s">
        <v>720</v>
      </c>
      <c r="L154" s="94"/>
    </row>
    <row r="155" spans="3:12">
      <c r="C155" s="140"/>
      <c r="D155" s="153"/>
      <c r="E155" s="114"/>
      <c r="F155" s="93">
        <f t="shared" si="8"/>
        <v>0</v>
      </c>
      <c r="G155" s="155"/>
      <c r="H155" s="141"/>
      <c r="I155" s="125" t="e">
        <f>VLOOKUP(H155,Presupuesto!$B$11:$C$565,2,0)</f>
        <v>#N/A</v>
      </c>
      <c r="J155" s="94" t="str">
        <f t="shared" si="9"/>
        <v>Posgrado</v>
      </c>
      <c r="K155" s="94" t="s">
        <v>720</v>
      </c>
      <c r="L155" s="94"/>
    </row>
    <row r="156" spans="3:12">
      <c r="C156" s="140"/>
      <c r="D156" s="153"/>
      <c r="E156" s="114"/>
      <c r="F156" s="93">
        <f t="shared" si="8"/>
        <v>0</v>
      </c>
      <c r="G156" s="155"/>
      <c r="H156" s="141"/>
      <c r="I156" s="125" t="e">
        <f>VLOOKUP(H156,Presupuesto!$B$11:$C$565,2,0)</f>
        <v>#N/A</v>
      </c>
      <c r="J156" s="94" t="str">
        <f t="shared" si="9"/>
        <v>Posgrado</v>
      </c>
      <c r="K156" s="94" t="s">
        <v>720</v>
      </c>
      <c r="L156" s="94"/>
    </row>
    <row r="157" spans="3:12" ht="15.75" thickBot="1">
      <c r="C157" s="142"/>
      <c r="D157" s="209"/>
      <c r="E157" s="99"/>
      <c r="F157" s="101">
        <f t="shared" si="8"/>
        <v>0</v>
      </c>
      <c r="G157" s="156"/>
      <c r="H157" s="143"/>
      <c r="I157" s="127" t="e">
        <f>VLOOKUP(H157,Presupuesto!$B$11:$C$565,2,0)</f>
        <v>#N/A</v>
      </c>
      <c r="J157" s="102" t="str">
        <f t="shared" si="9"/>
        <v>Posgrado</v>
      </c>
      <c r="K157" s="119" t="s">
        <v>719</v>
      </c>
      <c r="L157" s="102"/>
    </row>
    <row r="158" spans="3:12">
      <c r="C158" s="422"/>
      <c r="D158" s="422"/>
      <c r="E158" s="422"/>
      <c r="F158" s="88"/>
      <c r="G158" s="87"/>
      <c r="H158" s="88"/>
      <c r="I158" s="88"/>
      <c r="J158" s="422"/>
      <c r="K158" s="422"/>
      <c r="L158" s="422"/>
    </row>
    <row r="159" spans="3:12" ht="15.75" thickBot="1">
      <c r="C159" s="422"/>
      <c r="D159" s="422"/>
      <c r="E159" s="422"/>
      <c r="F159" s="422"/>
      <c r="G159" s="411"/>
      <c r="H159" s="422"/>
      <c r="I159" s="422"/>
      <c r="J159" s="422"/>
      <c r="K159" s="422"/>
      <c r="L159" s="422"/>
    </row>
    <row r="160" spans="3:12" ht="15.75" thickBot="1">
      <c r="C160" s="152" t="s">
        <v>1339</v>
      </c>
      <c r="D160" s="344">
        <f>SUM(F167:F187)</f>
        <v>0</v>
      </c>
      <c r="E160" s="422"/>
      <c r="F160" s="69"/>
      <c r="G160" s="77"/>
      <c r="H160" s="69"/>
      <c r="I160" s="69"/>
      <c r="J160" s="422"/>
      <c r="K160" s="422"/>
      <c r="L160" s="422"/>
    </row>
    <row r="161" spans="3:12">
      <c r="C161" s="69"/>
      <c r="D161" s="31"/>
      <c r="E161" s="90"/>
      <c r="F161" s="90"/>
      <c r="G161" s="90"/>
      <c r="H161" s="74"/>
      <c r="I161" s="74"/>
      <c r="J161" s="74"/>
      <c r="K161" s="108"/>
      <c r="L161" s="422"/>
    </row>
    <row r="162" spans="3:12" ht="15.75">
      <c r="C162" s="282" t="s">
        <v>1309</v>
      </c>
      <c r="D162" s="342"/>
      <c r="E162" s="90"/>
      <c r="F162" s="90"/>
      <c r="G162" s="90"/>
      <c r="H162" s="74"/>
      <c r="I162" s="74"/>
      <c r="J162" s="74"/>
      <c r="K162" s="108"/>
      <c r="L162" s="422"/>
    </row>
    <row r="163" spans="3:12" ht="18.75">
      <c r="C163" s="197" t="e">
        <f>IFERROR(VLOOKUP(D162,'1. Desarrollo e Innov. Curricu.'!$F:$G,2,FALSE),IFERROR(VLOOKUP(D162,'2. Investigación Científica'!$E:$F,2,FALSE),IFERROR(VLOOKUP(D162,'3. Vinculación Univ. Sociedad'!$F:$G,2,FALSE),IFERROR(VLOOKUP(D162,'4. Docencia y Profesorado Univ.'!$F:$G,2,FALSE),IFERROR(VLOOKUP(D162,'5. Estudiantes y Graduados'!$E:$F,2,FALSE),IFERROR(VLOOKUP(D162,'11. Gestion Administrativa'!$F:$G,2,FALSE),IFERROR(VLOOKUP(D162,'13. Gestión Académica'!$F:$G,2,FALSE),IFERROR(VLOOKUP(D162,'8. Asegura. de la Calid. y M'!$F:$G,2,FALSE),IFERROR(VLOOKUP(D162,'6. Gestión del Conocimiento'!$F:$G,2,FALSE),IFERROR(VLOOKUP(D162,'15. Gobernabilidad y Proceso...'!$E:$F,2,FALSE),IFERROR(VLOOKUP(D162,'12. Gestión del Talento Humano'!$F:$G,2,FALSE),IFERROR(VLOOKUP(D162,'14. Internacional... de la E.S.'!$E:$F,2,FALSE),IFERROR(VLOOKUP(D162,'10. Posgrado'!$E:$F,2,FALSE),IFERROR(VLOOKUP(D162,'17. Gestión TIC'!$F:$G,2,FALSE),IFERROR(VLOOKUP(D162,'16. Desa. del Sistema Educ.Sup.'!$E:$F,2,FALSE),IFERROR(VLOOKUP(D162,'9. Cultura de Inno. Insti...'!$F:$G,2,FALSE),VLOOKUP(D162,'7. Lo Esencial de la Reforma U.'!$F:$G,2,0)))))))))))))))))</f>
        <v>#N/A</v>
      </c>
      <c r="D163" s="31"/>
      <c r="E163" s="90"/>
      <c r="F163" s="90"/>
      <c r="G163" s="90"/>
      <c r="H163" s="74"/>
      <c r="I163" s="74"/>
      <c r="J163" s="74"/>
      <c r="K163" s="108"/>
      <c r="L163" s="422"/>
    </row>
    <row r="164" spans="3:12">
      <c r="C164" s="422"/>
      <c r="D164" s="422"/>
      <c r="E164" s="90"/>
      <c r="F164" s="90"/>
      <c r="G164" s="90"/>
      <c r="H164" s="74"/>
      <c r="I164" s="74"/>
      <c r="J164" s="74"/>
      <c r="K164" s="108"/>
      <c r="L164" s="422"/>
    </row>
    <row r="165" spans="3:12" ht="15.75" thickBot="1">
      <c r="C165" s="422"/>
      <c r="D165" s="422"/>
      <c r="E165" s="422"/>
      <c r="F165" s="90"/>
      <c r="G165" s="74"/>
      <c r="H165" s="74"/>
      <c r="I165" s="74"/>
      <c r="J165" s="422"/>
      <c r="K165" s="422"/>
      <c r="L165" s="422"/>
    </row>
    <row r="166" spans="3:12" ht="30.75" thickBot="1">
      <c r="C166" s="124" t="s">
        <v>1310</v>
      </c>
      <c r="D166" s="129" t="s">
        <v>99</v>
      </c>
      <c r="E166" s="131" t="s">
        <v>1312</v>
      </c>
      <c r="F166" s="130" t="s">
        <v>1313</v>
      </c>
      <c r="G166" s="128" t="s">
        <v>1314</v>
      </c>
      <c r="H166" s="131" t="s">
        <v>1315</v>
      </c>
      <c r="I166" s="128" t="s">
        <v>711</v>
      </c>
      <c r="J166" s="128" t="s">
        <v>1316</v>
      </c>
      <c r="K166" s="128" t="s">
        <v>1317</v>
      </c>
      <c r="L166" s="128" t="s">
        <v>1343</v>
      </c>
    </row>
    <row r="167" spans="3:12">
      <c r="C167" s="136"/>
      <c r="D167" s="153"/>
      <c r="E167" s="111"/>
      <c r="F167" s="93">
        <f t="shared" ref="F167:F187" si="10">D167*E167</f>
        <v>0</v>
      </c>
      <c r="G167" s="155"/>
      <c r="H167" s="137"/>
      <c r="I167" s="125" t="e">
        <f>VLOOKUP(H167,Presupuesto!$B$11:$C$565,2,0)</f>
        <v>#N/A</v>
      </c>
      <c r="J167" s="205" t="s">
        <v>72</v>
      </c>
      <c r="K167" s="94" t="s">
        <v>719</v>
      </c>
      <c r="L167" s="94"/>
    </row>
    <row r="168" spans="3:12">
      <c r="C168" s="136"/>
      <c r="D168" s="153"/>
      <c r="E168" s="118"/>
      <c r="F168" s="93">
        <f t="shared" si="10"/>
        <v>0</v>
      </c>
      <c r="G168" s="155"/>
      <c r="H168" s="137"/>
      <c r="I168" s="125" t="e">
        <f>VLOOKUP(H168,Presupuesto!$B$11:$C$565,2,0)</f>
        <v>#N/A</v>
      </c>
      <c r="J168" s="94" t="str">
        <f>$J$167</f>
        <v>Posgrado</v>
      </c>
      <c r="K168" s="94" t="s">
        <v>720</v>
      </c>
      <c r="L168" s="94"/>
    </row>
    <row r="169" spans="3:12">
      <c r="C169" s="136"/>
      <c r="D169" s="153"/>
      <c r="E169" s="118"/>
      <c r="F169" s="93">
        <f t="shared" si="10"/>
        <v>0</v>
      </c>
      <c r="G169" s="155"/>
      <c r="H169" s="137"/>
      <c r="I169" s="125" t="e">
        <f>VLOOKUP(H169,Presupuesto!$B$11:$C$565,2,0)</f>
        <v>#N/A</v>
      </c>
      <c r="J169" s="94" t="str">
        <f t="shared" ref="J169:J187" si="11">$J$167</f>
        <v>Posgrado</v>
      </c>
      <c r="K169" s="94" t="s">
        <v>720</v>
      </c>
      <c r="L169" s="94"/>
    </row>
    <row r="170" spans="3:12">
      <c r="C170" s="136"/>
      <c r="D170" s="153"/>
      <c r="E170" s="118"/>
      <c r="F170" s="93">
        <f t="shared" si="10"/>
        <v>0</v>
      </c>
      <c r="G170" s="155"/>
      <c r="H170" s="137"/>
      <c r="I170" s="125" t="e">
        <f>VLOOKUP(H170,Presupuesto!$B$11:$C$565,2,0)</f>
        <v>#N/A</v>
      </c>
      <c r="J170" s="94" t="str">
        <f t="shared" si="11"/>
        <v>Posgrado</v>
      </c>
      <c r="K170" s="94" t="s">
        <v>720</v>
      </c>
      <c r="L170" s="94"/>
    </row>
    <row r="171" spans="3:12">
      <c r="C171" s="136"/>
      <c r="D171" s="153"/>
      <c r="E171" s="118"/>
      <c r="F171" s="93">
        <f t="shared" si="10"/>
        <v>0</v>
      </c>
      <c r="G171" s="155"/>
      <c r="H171" s="137"/>
      <c r="I171" s="125" t="e">
        <f>VLOOKUP(H171,Presupuesto!$B$11:$C$565,2,0)</f>
        <v>#N/A</v>
      </c>
      <c r="J171" s="94" t="str">
        <f t="shared" si="11"/>
        <v>Posgrado</v>
      </c>
      <c r="K171" s="94" t="s">
        <v>720</v>
      </c>
      <c r="L171" s="94"/>
    </row>
    <row r="172" spans="3:12">
      <c r="C172" s="136"/>
      <c r="D172" s="153"/>
      <c r="E172" s="118"/>
      <c r="F172" s="93">
        <f t="shared" si="10"/>
        <v>0</v>
      </c>
      <c r="G172" s="155"/>
      <c r="H172" s="137"/>
      <c r="I172" s="125" t="e">
        <f>VLOOKUP(H172,Presupuesto!$B$11:$C$565,2,0)</f>
        <v>#N/A</v>
      </c>
      <c r="J172" s="94" t="str">
        <f t="shared" si="11"/>
        <v>Posgrado</v>
      </c>
      <c r="K172" s="94" t="s">
        <v>729</v>
      </c>
      <c r="L172" s="94"/>
    </row>
    <row r="173" spans="3:12">
      <c r="C173" s="136"/>
      <c r="D173" s="153"/>
      <c r="E173" s="118"/>
      <c r="F173" s="93">
        <f t="shared" si="10"/>
        <v>0</v>
      </c>
      <c r="G173" s="155"/>
      <c r="H173" s="137"/>
      <c r="I173" s="125" t="e">
        <f>VLOOKUP(H173,Presupuesto!$B$11:$C$565,2,0)</f>
        <v>#N/A</v>
      </c>
      <c r="J173" s="94" t="str">
        <f t="shared" si="11"/>
        <v>Posgrado</v>
      </c>
      <c r="K173" s="94" t="s">
        <v>720</v>
      </c>
      <c r="L173" s="94"/>
    </row>
    <row r="174" spans="3:12">
      <c r="C174" s="136"/>
      <c r="D174" s="153"/>
      <c r="E174" s="118"/>
      <c r="F174" s="93">
        <f t="shared" si="10"/>
        <v>0</v>
      </c>
      <c r="G174" s="155"/>
      <c r="H174" s="137"/>
      <c r="I174" s="125" t="e">
        <f>VLOOKUP(H174,Presupuesto!$B$11:$C$565,2,0)</f>
        <v>#N/A</v>
      </c>
      <c r="J174" s="94" t="str">
        <f t="shared" si="11"/>
        <v>Posgrado</v>
      </c>
      <c r="K174" s="94" t="s">
        <v>720</v>
      </c>
      <c r="L174" s="94"/>
    </row>
    <row r="175" spans="3:12">
      <c r="C175" s="136"/>
      <c r="D175" s="153"/>
      <c r="E175" s="118"/>
      <c r="F175" s="93">
        <f t="shared" si="10"/>
        <v>0</v>
      </c>
      <c r="G175" s="155"/>
      <c r="H175" s="137"/>
      <c r="I175" s="125" t="e">
        <f>VLOOKUP(H175,Presupuesto!$B$11:$C$565,2,0)</f>
        <v>#N/A</v>
      </c>
      <c r="J175" s="94" t="str">
        <f t="shared" si="11"/>
        <v>Posgrado</v>
      </c>
      <c r="K175" s="94" t="s">
        <v>720</v>
      </c>
      <c r="L175" s="94"/>
    </row>
    <row r="176" spans="3:12">
      <c r="C176" s="136"/>
      <c r="D176" s="153"/>
      <c r="E176" s="118"/>
      <c r="F176" s="93">
        <f t="shared" si="10"/>
        <v>0</v>
      </c>
      <c r="G176" s="155"/>
      <c r="H176" s="137"/>
      <c r="I176" s="125" t="e">
        <f>VLOOKUP(H176,Presupuesto!$B$11:$C$565,2,0)</f>
        <v>#N/A</v>
      </c>
      <c r="J176" s="94" t="str">
        <f t="shared" si="11"/>
        <v>Posgrado</v>
      </c>
      <c r="K176" s="94" t="s">
        <v>720</v>
      </c>
      <c r="L176" s="94"/>
    </row>
    <row r="177" spans="3:12">
      <c r="C177" s="138"/>
      <c r="D177" s="153"/>
      <c r="E177" s="114"/>
      <c r="F177" s="93">
        <f t="shared" si="10"/>
        <v>0</v>
      </c>
      <c r="G177" s="155"/>
      <c r="H177" s="139"/>
      <c r="I177" s="125" t="e">
        <f>VLOOKUP(H177,Presupuesto!$B$11:$C$565,2,0)</f>
        <v>#N/A</v>
      </c>
      <c r="J177" s="94" t="str">
        <f t="shared" si="11"/>
        <v>Posgrado</v>
      </c>
      <c r="K177" s="94" t="s">
        <v>720</v>
      </c>
      <c r="L177" s="94"/>
    </row>
    <row r="178" spans="3:12">
      <c r="C178" s="138"/>
      <c r="D178" s="153"/>
      <c r="E178" s="114"/>
      <c r="F178" s="93">
        <f t="shared" si="10"/>
        <v>0</v>
      </c>
      <c r="G178" s="155"/>
      <c r="H178" s="139"/>
      <c r="I178" s="125" t="e">
        <f>VLOOKUP(H178,Presupuesto!$B$11:$C$565,2,0)</f>
        <v>#N/A</v>
      </c>
      <c r="J178" s="94" t="str">
        <f t="shared" si="11"/>
        <v>Posgrado</v>
      </c>
      <c r="K178" s="94" t="s">
        <v>720</v>
      </c>
      <c r="L178" s="94"/>
    </row>
    <row r="179" spans="3:12">
      <c r="C179" s="138"/>
      <c r="D179" s="153"/>
      <c r="E179" s="114"/>
      <c r="F179" s="93">
        <f t="shared" si="10"/>
        <v>0</v>
      </c>
      <c r="G179" s="155"/>
      <c r="H179" s="139"/>
      <c r="I179" s="125" t="e">
        <f>VLOOKUP(H179,Presupuesto!$B$11:$C$565,2,0)</f>
        <v>#N/A</v>
      </c>
      <c r="J179" s="94" t="str">
        <f t="shared" si="11"/>
        <v>Posgrado</v>
      </c>
      <c r="K179" s="94" t="s">
        <v>720</v>
      </c>
      <c r="L179" s="94"/>
    </row>
    <row r="180" spans="3:12">
      <c r="C180" s="138"/>
      <c r="D180" s="153"/>
      <c r="E180" s="114"/>
      <c r="F180" s="93">
        <f t="shared" si="10"/>
        <v>0</v>
      </c>
      <c r="G180" s="155"/>
      <c r="H180" s="139"/>
      <c r="I180" s="125" t="e">
        <f>VLOOKUP(H180,Presupuesto!$B$11:$C$565,2,0)</f>
        <v>#N/A</v>
      </c>
      <c r="J180" s="94" t="str">
        <f t="shared" si="11"/>
        <v>Posgrado</v>
      </c>
      <c r="K180" s="94" t="s">
        <v>720</v>
      </c>
      <c r="L180" s="94"/>
    </row>
    <row r="181" spans="3:12">
      <c r="C181" s="138"/>
      <c r="D181" s="153"/>
      <c r="E181" s="114"/>
      <c r="F181" s="93">
        <f t="shared" si="10"/>
        <v>0</v>
      </c>
      <c r="G181" s="155"/>
      <c r="H181" s="139"/>
      <c r="I181" s="125" t="e">
        <f>VLOOKUP(H181,Presupuesto!$B$11:$C$565,2,0)</f>
        <v>#N/A</v>
      </c>
      <c r="J181" s="94" t="str">
        <f t="shared" si="11"/>
        <v>Posgrado</v>
      </c>
      <c r="K181" s="94" t="s">
        <v>720</v>
      </c>
      <c r="L181" s="94"/>
    </row>
    <row r="182" spans="3:12">
      <c r="C182" s="138"/>
      <c r="D182" s="153"/>
      <c r="E182" s="114"/>
      <c r="F182" s="93">
        <f t="shared" si="10"/>
        <v>0</v>
      </c>
      <c r="G182" s="155"/>
      <c r="H182" s="139"/>
      <c r="I182" s="125" t="e">
        <f>VLOOKUP(H182,Presupuesto!$B$11:$C$565,2,0)</f>
        <v>#N/A</v>
      </c>
      <c r="J182" s="94" t="str">
        <f t="shared" si="11"/>
        <v>Posgrado</v>
      </c>
      <c r="K182" s="94" t="s">
        <v>720</v>
      </c>
      <c r="L182" s="94"/>
    </row>
    <row r="183" spans="3:12">
      <c r="C183" s="140"/>
      <c r="D183" s="153"/>
      <c r="E183" s="114"/>
      <c r="F183" s="93">
        <f t="shared" si="10"/>
        <v>0</v>
      </c>
      <c r="G183" s="155"/>
      <c r="H183" s="141"/>
      <c r="I183" s="125" t="e">
        <f>VLOOKUP(H183,Presupuesto!$B$11:$C$565,2,0)</f>
        <v>#N/A</v>
      </c>
      <c r="J183" s="94" t="str">
        <f t="shared" si="11"/>
        <v>Posgrado</v>
      </c>
      <c r="K183" s="94" t="s">
        <v>732</v>
      </c>
      <c r="L183" s="94"/>
    </row>
    <row r="184" spans="3:12">
      <c r="C184" s="140"/>
      <c r="D184" s="153"/>
      <c r="E184" s="114"/>
      <c r="F184" s="93">
        <f t="shared" si="10"/>
        <v>0</v>
      </c>
      <c r="G184" s="155"/>
      <c r="H184" s="141"/>
      <c r="I184" s="125" t="e">
        <f>VLOOKUP(H184,Presupuesto!$B$11:$C$565,2,0)</f>
        <v>#N/A</v>
      </c>
      <c r="J184" s="94" t="str">
        <f t="shared" si="11"/>
        <v>Posgrado</v>
      </c>
      <c r="K184" s="94" t="s">
        <v>720</v>
      </c>
      <c r="L184" s="94"/>
    </row>
    <row r="185" spans="3:12">
      <c r="C185" s="140"/>
      <c r="D185" s="153"/>
      <c r="E185" s="114"/>
      <c r="F185" s="93">
        <f t="shared" si="10"/>
        <v>0</v>
      </c>
      <c r="G185" s="155"/>
      <c r="H185" s="141"/>
      <c r="I185" s="125" t="e">
        <f>VLOOKUP(H185,Presupuesto!$B$11:$C$565,2,0)</f>
        <v>#N/A</v>
      </c>
      <c r="J185" s="94" t="str">
        <f t="shared" si="11"/>
        <v>Posgrado</v>
      </c>
      <c r="K185" s="94" t="s">
        <v>720</v>
      </c>
      <c r="L185" s="94"/>
    </row>
    <row r="186" spans="3:12">
      <c r="C186" s="140"/>
      <c r="D186" s="153"/>
      <c r="E186" s="114"/>
      <c r="F186" s="93">
        <f t="shared" si="10"/>
        <v>0</v>
      </c>
      <c r="G186" s="155"/>
      <c r="H186" s="141"/>
      <c r="I186" s="125" t="e">
        <f>VLOOKUP(H186,Presupuesto!$B$11:$C$565,2,0)</f>
        <v>#N/A</v>
      </c>
      <c r="J186" s="94" t="str">
        <f t="shared" si="11"/>
        <v>Posgrado</v>
      </c>
      <c r="K186" s="94" t="s">
        <v>720</v>
      </c>
      <c r="L186" s="94"/>
    </row>
    <row r="187" spans="3:12" ht="15.75" thickBot="1">
      <c r="C187" s="142"/>
      <c r="D187" s="209"/>
      <c r="E187" s="99"/>
      <c r="F187" s="101">
        <f t="shared" si="10"/>
        <v>0</v>
      </c>
      <c r="G187" s="156"/>
      <c r="H187" s="143"/>
      <c r="I187" s="127" t="e">
        <f>VLOOKUP(H187,Presupuesto!$B$11:$C$565,2,0)</f>
        <v>#N/A</v>
      </c>
      <c r="J187" s="102" t="str">
        <f t="shared" si="11"/>
        <v>Posgrado</v>
      </c>
      <c r="K187" s="119" t="s">
        <v>719</v>
      </c>
      <c r="L187" s="102"/>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cols>
    <col min="1" max="1" width="3.85546875" style="84" customWidth="1"/>
    <col min="2" max="2" width="8.85546875" style="84" customWidth="1"/>
    <col min="3" max="3" width="53.42578125" style="84" customWidth="1"/>
    <col min="4" max="4" width="25.7109375" style="84" customWidth="1"/>
    <col min="5" max="5" width="24.14062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2" width="34.85546875" style="84" bestFit="1" customWidth="1"/>
    <col min="13"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413" t="s">
        <v>1265</v>
      </c>
      <c r="AI2" s="413" t="s">
        <v>1266</v>
      </c>
      <c r="AJ2" s="413" t="s">
        <v>1267</v>
      </c>
      <c r="AK2" s="413" t="s">
        <v>1268</v>
      </c>
      <c r="AL2" s="413" t="s">
        <v>1269</v>
      </c>
      <c r="AM2" s="413" t="s">
        <v>1270</v>
      </c>
      <c r="AN2" s="413" t="s">
        <v>1271</v>
      </c>
      <c r="AO2" s="413" t="s">
        <v>1272</v>
      </c>
      <c r="AP2" s="413" t="s">
        <v>1273</v>
      </c>
      <c r="AQ2" s="413" t="s">
        <v>1274</v>
      </c>
      <c r="AR2" s="413" t="s">
        <v>1275</v>
      </c>
      <c r="AS2" s="413" t="s">
        <v>1276</v>
      </c>
      <c r="AT2" s="413" t="s">
        <v>1277</v>
      </c>
      <c r="AU2" s="413" t="s">
        <v>1278</v>
      </c>
      <c r="AV2" s="413" t="s">
        <v>1279</v>
      </c>
      <c r="AW2" s="413" t="s">
        <v>1280</v>
      </c>
      <c r="AX2" s="413" t="s">
        <v>1281</v>
      </c>
      <c r="AY2" s="413" t="s">
        <v>1282</v>
      </c>
      <c r="AZ2" s="413" t="s">
        <v>1283</v>
      </c>
      <c r="BA2" s="413" t="s">
        <v>1284</v>
      </c>
      <c r="BB2" s="413" t="s">
        <v>1285</v>
      </c>
      <c r="BC2" s="413" t="s">
        <v>1286</v>
      </c>
      <c r="BD2" s="413" t="s">
        <v>1287</v>
      </c>
      <c r="BE2" s="413" t="s">
        <v>1288</v>
      </c>
      <c r="BF2" s="413" t="s">
        <v>1289</v>
      </c>
      <c r="BG2" s="413" t="s">
        <v>1290</v>
      </c>
      <c r="BH2" s="413" t="s">
        <v>1291</v>
      </c>
      <c r="BI2" s="413" t="s">
        <v>1292</v>
      </c>
      <c r="BJ2" s="413" t="s">
        <v>1293</v>
      </c>
      <c r="BK2" s="413" t="s">
        <v>1294</v>
      </c>
      <c r="BL2" s="413" t="s">
        <v>1295</v>
      </c>
      <c r="BM2" s="413" t="s">
        <v>1296</v>
      </c>
      <c r="BN2" s="413" t="s">
        <v>1297</v>
      </c>
      <c r="BO2" s="413" t="s">
        <v>1298</v>
      </c>
      <c r="BP2" s="413" t="s">
        <v>1299</v>
      </c>
      <c r="BQ2" s="413" t="s">
        <v>1300</v>
      </c>
      <c r="BR2" s="413" t="s">
        <v>1301</v>
      </c>
      <c r="BS2" s="413" t="s">
        <v>1302</v>
      </c>
      <c r="BT2" s="413" t="s">
        <v>1303</v>
      </c>
      <c r="BU2" s="413"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22"/>
      <c r="E3" s="422"/>
      <c r="F3" s="422"/>
      <c r="G3" s="411"/>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14">
        <v>2500</v>
      </c>
      <c r="AI3" s="414">
        <v>1900</v>
      </c>
      <c r="AJ3" s="414">
        <v>1650</v>
      </c>
      <c r="AK3" s="414">
        <v>1580</v>
      </c>
      <c r="AL3" s="414">
        <v>2250</v>
      </c>
      <c r="AM3" s="414">
        <v>1650</v>
      </c>
      <c r="AN3" s="414">
        <v>1400</v>
      </c>
      <c r="AO3" s="415">
        <v>1340</v>
      </c>
      <c r="AP3" s="415">
        <v>2000</v>
      </c>
      <c r="AQ3" s="415">
        <v>1400</v>
      </c>
      <c r="AR3" s="415">
        <v>1150</v>
      </c>
      <c r="AS3" s="415">
        <v>1100</v>
      </c>
      <c r="AT3" s="415">
        <v>1750</v>
      </c>
      <c r="AU3" s="415">
        <v>1150</v>
      </c>
      <c r="AV3" s="415">
        <v>900</v>
      </c>
      <c r="AW3" s="415">
        <v>860</v>
      </c>
      <c r="AX3" s="415">
        <v>1200</v>
      </c>
      <c r="AY3" s="416">
        <v>900</v>
      </c>
      <c r="AZ3" s="416">
        <v>650</v>
      </c>
      <c r="BA3" s="416">
        <v>620</v>
      </c>
      <c r="BB3" s="414">
        <f>+'Cuadro Resumen'!C213</f>
        <v>5605.2314999999999</v>
      </c>
      <c r="BC3" s="414">
        <f>+'Cuadro Resumen'!D213</f>
        <v>5165.6055000000006</v>
      </c>
      <c r="BD3" s="414">
        <f>+'Cuadro Resumen'!E213</f>
        <v>6594.39</v>
      </c>
      <c r="BE3" s="414">
        <f>+'Cuadro Resumen'!F213</f>
        <v>6154.7640000000001</v>
      </c>
      <c r="BF3" s="414">
        <f>+'Cuadro Resumen'!C214</f>
        <v>4945.7925000000005</v>
      </c>
      <c r="BG3" s="414">
        <f>+'Cuadro Resumen'!D214</f>
        <v>4506.1665000000003</v>
      </c>
      <c r="BH3" s="414">
        <f>+'Cuadro Resumen'!E214</f>
        <v>5934.951</v>
      </c>
      <c r="BI3" s="414">
        <f>+'Cuadro Resumen'!F214</f>
        <v>5495.3249999999998</v>
      </c>
      <c r="BJ3" s="415">
        <f>+'Cuadro Resumen'!C215</f>
        <v>4286.3535000000002</v>
      </c>
      <c r="BK3" s="415">
        <f>+'Cuadro Resumen'!D215</f>
        <v>3956.634</v>
      </c>
      <c r="BL3" s="415">
        <f>+'Cuadro Resumen'!E215</f>
        <v>5275.5120000000006</v>
      </c>
      <c r="BM3" s="415">
        <f>+'Cuadro Resumen'!F215</f>
        <v>4835.8860000000004</v>
      </c>
      <c r="BN3" s="415">
        <f>+'Cuadro Resumen'!C216</f>
        <v>3626.9145000000003</v>
      </c>
      <c r="BO3" s="415">
        <f>+'Cuadro Resumen'!D216</f>
        <v>3297.1950000000002</v>
      </c>
      <c r="BP3" s="415">
        <f>+'Cuadro Resumen'!E216</f>
        <v>4616.0730000000003</v>
      </c>
      <c r="BQ3" s="415">
        <f>+'Cuadro Resumen'!F216</f>
        <v>4286.3535000000002</v>
      </c>
      <c r="BR3" s="415">
        <f>+'Cuadro Resumen'!C217</f>
        <v>3187.2885000000001</v>
      </c>
      <c r="BS3" s="415">
        <f>+'Cuadro Resumen'!D217</f>
        <v>2967.4755</v>
      </c>
      <c r="BT3" s="415">
        <f>+'Cuadro Resumen'!E217</f>
        <v>4066.5405000000001</v>
      </c>
      <c r="BU3" s="415">
        <f>+'Cuadro Resumen'!F217</f>
        <v>3736.8210000000004</v>
      </c>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4" spans="1:555" ht="15.75" thickBot="1">
      <c r="A4" s="422"/>
      <c r="B4" s="422"/>
      <c r="C4" s="422"/>
      <c r="D4" s="422"/>
      <c r="E4" s="422"/>
      <c r="F4" s="422"/>
      <c r="G4" s="411"/>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row>
    <row r="5" spans="1:555" ht="53.25" thickBot="1">
      <c r="A5" s="422"/>
      <c r="B5" s="422"/>
      <c r="C5" s="85" t="s">
        <v>1344</v>
      </c>
      <c r="D5" s="187">
        <f>SUMIF(C:C,$C$10,D:D)</f>
        <v>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103"/>
      <c r="D6" s="103"/>
      <c r="E6" s="103"/>
      <c r="F6" s="103"/>
      <c r="G6" s="76"/>
      <c r="H6" s="103"/>
      <c r="I6" s="103"/>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103"/>
      <c r="D7" s="103"/>
      <c r="E7" s="103"/>
      <c r="F7" s="103"/>
      <c r="G7" s="76"/>
      <c r="H7" s="103"/>
      <c r="I7" s="103"/>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103"/>
      <c r="D8" s="103"/>
      <c r="E8" s="103"/>
      <c r="F8" s="103"/>
      <c r="G8" s="76"/>
      <c r="H8" s="103"/>
      <c r="I8" s="103"/>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03"/>
      <c r="D9" s="103"/>
      <c r="E9" s="103"/>
      <c r="F9" s="103"/>
      <c r="G9" s="76"/>
      <c r="H9" s="103"/>
      <c r="I9" s="103"/>
      <c r="J9" s="422"/>
      <c r="K9" s="170"/>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152" t="s">
        <v>1339</v>
      </c>
      <c r="D10" s="344">
        <f>SUM(F17:F50)</f>
        <v>0</v>
      </c>
      <c r="E10" s="422"/>
      <c r="F10" s="422"/>
      <c r="G10" s="77"/>
      <c r="H10" s="69"/>
      <c r="I10" s="69"/>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422"/>
      <c r="C11" s="422"/>
      <c r="D11" s="422"/>
      <c r="E11" s="422"/>
      <c r="F11" s="422"/>
      <c r="G11" s="77"/>
      <c r="H11" s="69"/>
      <c r="I11" s="69"/>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422"/>
      <c r="C12" s="422"/>
      <c r="D12" s="422"/>
      <c r="E12" s="422"/>
      <c r="F12" s="69"/>
      <c r="G12" s="77"/>
      <c r="H12" s="69"/>
      <c r="I12" s="69"/>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422"/>
      <c r="C13" s="282" t="s">
        <v>1309</v>
      </c>
      <c r="D13" s="342"/>
      <c r="E13" s="422"/>
      <c r="F13" s="69"/>
      <c r="G13" s="77"/>
      <c r="H13" s="69"/>
      <c r="I13" s="69"/>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422"/>
      <c r="C14" s="197" t="e">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#N/A</v>
      </c>
      <c r="D14" s="31"/>
      <c r="E14" s="422"/>
      <c r="F14" s="69"/>
      <c r="G14" s="77"/>
      <c r="H14" s="69"/>
      <c r="I14" s="69"/>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42.75" thickBot="1">
      <c r="A15" s="422"/>
      <c r="B15" s="422"/>
      <c r="C15" s="422"/>
      <c r="D15" s="422"/>
      <c r="E15" s="422"/>
      <c r="F15" s="90"/>
      <c r="G15" s="74"/>
      <c r="H15" s="74"/>
      <c r="I15" s="74"/>
      <c r="J15" s="422"/>
      <c r="K15" s="422"/>
      <c r="L15" s="213"/>
      <c r="M15" s="214"/>
      <c r="N15" s="213"/>
      <c r="O15" s="213"/>
      <c r="P15" s="216" t="s">
        <v>1345</v>
      </c>
      <c r="Q15" s="216" t="s">
        <v>1346</v>
      </c>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422"/>
      <c r="C16" s="124" t="s">
        <v>1310</v>
      </c>
      <c r="D16" s="124" t="s">
        <v>99</v>
      </c>
      <c r="E16" s="131" t="s">
        <v>1312</v>
      </c>
      <c r="F16" s="130" t="s">
        <v>1313</v>
      </c>
      <c r="G16" s="128" t="s">
        <v>1314</v>
      </c>
      <c r="H16" s="131" t="s">
        <v>1315</v>
      </c>
      <c r="I16" s="128" t="s">
        <v>711</v>
      </c>
      <c r="J16" s="128" t="s">
        <v>1316</v>
      </c>
      <c r="K16" s="128" t="s">
        <v>1317</v>
      </c>
      <c r="L16" s="210" t="s">
        <v>33</v>
      </c>
      <c r="M16" s="210" t="s">
        <v>99</v>
      </c>
      <c r="N16" s="211" t="s">
        <v>1347</v>
      </c>
      <c r="O16" s="212" t="s">
        <v>1348</v>
      </c>
      <c r="P16" s="215">
        <v>0.7</v>
      </c>
      <c r="Q16" s="215">
        <v>0.3</v>
      </c>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3:17">
      <c r="C17" s="136"/>
      <c r="D17" s="153"/>
      <c r="E17" s="118"/>
      <c r="F17" s="93">
        <f t="shared" ref="F17:F50" si="0">D17*E17</f>
        <v>0</v>
      </c>
      <c r="G17" s="155"/>
      <c r="H17" s="137"/>
      <c r="I17" s="125" t="e">
        <f>VLOOKUP(H17,Presupuesto!$B$11:$C$565,2,0)</f>
        <v>#N/A</v>
      </c>
      <c r="J17" s="205" t="s">
        <v>51</v>
      </c>
      <c r="K17" s="94" t="s">
        <v>720</v>
      </c>
      <c r="L17" s="136"/>
      <c r="M17" s="153"/>
      <c r="N17" s="118"/>
      <c r="O17" s="93">
        <f t="shared" ref="O17:O50" si="1">M17*N17</f>
        <v>0</v>
      </c>
      <c r="P17" s="93">
        <f t="shared" ref="P17:Q36" si="2">$O17*P$16</f>
        <v>0</v>
      </c>
      <c r="Q17" s="93">
        <f t="shared" si="2"/>
        <v>0</v>
      </c>
    </row>
    <row r="18" spans="3:17">
      <c r="C18" s="136"/>
      <c r="D18" s="153"/>
      <c r="E18" s="118"/>
      <c r="F18" s="93">
        <f t="shared" si="0"/>
        <v>0</v>
      </c>
      <c r="G18" s="155"/>
      <c r="H18" s="137"/>
      <c r="I18" s="125" t="e">
        <f>VLOOKUP(H18,Presupuesto!$B$11:$C$565,2,0)</f>
        <v>#N/A</v>
      </c>
      <c r="J18" s="94" t="str">
        <f>$J$17</f>
        <v>Investigación Científica</v>
      </c>
      <c r="K18" s="94" t="s">
        <v>720</v>
      </c>
      <c r="L18" s="136"/>
      <c r="M18" s="153"/>
      <c r="N18" s="118"/>
      <c r="O18" s="93">
        <f t="shared" si="1"/>
        <v>0</v>
      </c>
      <c r="P18" s="93">
        <f t="shared" si="2"/>
        <v>0</v>
      </c>
      <c r="Q18" s="93">
        <f t="shared" si="2"/>
        <v>0</v>
      </c>
    </row>
    <row r="19" spans="3:17">
      <c r="C19" s="136"/>
      <c r="D19" s="153"/>
      <c r="E19" s="118"/>
      <c r="F19" s="93">
        <f t="shared" si="0"/>
        <v>0</v>
      </c>
      <c r="G19" s="155"/>
      <c r="H19" s="137"/>
      <c r="I19" s="125" t="e">
        <f>VLOOKUP(H19,Presupuesto!$B$11:$C$565,2,0)</f>
        <v>#N/A</v>
      </c>
      <c r="J19" s="94" t="str">
        <f t="shared" ref="J19:J49" si="3">$J$17</f>
        <v>Investigación Científica</v>
      </c>
      <c r="K19" s="94" t="s">
        <v>720</v>
      </c>
      <c r="L19" s="136"/>
      <c r="M19" s="153"/>
      <c r="N19" s="118"/>
      <c r="O19" s="93">
        <f t="shared" si="1"/>
        <v>0</v>
      </c>
      <c r="P19" s="93">
        <f t="shared" si="2"/>
        <v>0</v>
      </c>
      <c r="Q19" s="93">
        <f t="shared" si="2"/>
        <v>0</v>
      </c>
    </row>
    <row r="20" spans="3:17">
      <c r="C20" s="136"/>
      <c r="D20" s="153"/>
      <c r="E20" s="118"/>
      <c r="F20" s="93">
        <f t="shared" si="0"/>
        <v>0</v>
      </c>
      <c r="G20" s="155"/>
      <c r="H20" s="137"/>
      <c r="I20" s="125" t="e">
        <f>VLOOKUP(H20,Presupuesto!$B$11:$C$565,2,0)</f>
        <v>#N/A</v>
      </c>
      <c r="J20" s="94" t="str">
        <f t="shared" si="3"/>
        <v>Investigación Científica</v>
      </c>
      <c r="K20" s="94" t="s">
        <v>720</v>
      </c>
      <c r="L20" s="136"/>
      <c r="M20" s="153"/>
      <c r="N20" s="118"/>
      <c r="O20" s="93">
        <f t="shared" si="1"/>
        <v>0</v>
      </c>
      <c r="P20" s="93">
        <f t="shared" si="2"/>
        <v>0</v>
      </c>
      <c r="Q20" s="93">
        <f t="shared" si="2"/>
        <v>0</v>
      </c>
    </row>
    <row r="21" spans="3:17">
      <c r="C21" s="136"/>
      <c r="D21" s="153"/>
      <c r="E21" s="118"/>
      <c r="F21" s="93">
        <f t="shared" si="0"/>
        <v>0</v>
      </c>
      <c r="G21" s="155"/>
      <c r="H21" s="137"/>
      <c r="I21" s="125" t="e">
        <f>VLOOKUP(H21,Presupuesto!$B$11:$C$565,2,0)</f>
        <v>#N/A</v>
      </c>
      <c r="J21" s="94" t="str">
        <f t="shared" si="3"/>
        <v>Investigación Científica</v>
      </c>
      <c r="K21" s="94" t="s">
        <v>729</v>
      </c>
      <c r="L21" s="136"/>
      <c r="M21" s="153"/>
      <c r="N21" s="118"/>
      <c r="O21" s="93">
        <f t="shared" si="1"/>
        <v>0</v>
      </c>
      <c r="P21" s="93">
        <f t="shared" si="2"/>
        <v>0</v>
      </c>
      <c r="Q21" s="93">
        <f t="shared" si="2"/>
        <v>0</v>
      </c>
    </row>
    <row r="22" spans="3:17">
      <c r="C22" s="136"/>
      <c r="D22" s="153"/>
      <c r="E22" s="118"/>
      <c r="F22" s="93">
        <f t="shared" si="0"/>
        <v>0</v>
      </c>
      <c r="G22" s="155"/>
      <c r="H22" s="137"/>
      <c r="I22" s="125" t="e">
        <f>VLOOKUP(H22,Presupuesto!$B$11:$C$565,2,0)</f>
        <v>#N/A</v>
      </c>
      <c r="J22" s="94" t="str">
        <f t="shared" si="3"/>
        <v>Investigación Científica</v>
      </c>
      <c r="K22" s="94" t="s">
        <v>720</v>
      </c>
      <c r="L22" s="136"/>
      <c r="M22" s="153"/>
      <c r="N22" s="118"/>
      <c r="O22" s="93">
        <f t="shared" si="1"/>
        <v>0</v>
      </c>
      <c r="P22" s="93">
        <f t="shared" si="2"/>
        <v>0</v>
      </c>
      <c r="Q22" s="93">
        <f t="shared" si="2"/>
        <v>0</v>
      </c>
    </row>
    <row r="23" spans="3:17">
      <c r="C23" s="136"/>
      <c r="D23" s="153"/>
      <c r="E23" s="118"/>
      <c r="F23" s="93">
        <f t="shared" si="0"/>
        <v>0</v>
      </c>
      <c r="G23" s="155"/>
      <c r="H23" s="137"/>
      <c r="I23" s="125" t="e">
        <f>VLOOKUP(H23,Presupuesto!$B$11:$C$565,2,0)</f>
        <v>#N/A</v>
      </c>
      <c r="J23" s="94" t="str">
        <f t="shared" si="3"/>
        <v>Investigación Científica</v>
      </c>
      <c r="K23" s="94" t="s">
        <v>720</v>
      </c>
      <c r="L23" s="136"/>
      <c r="M23" s="153"/>
      <c r="N23" s="118"/>
      <c r="O23" s="93">
        <f t="shared" si="1"/>
        <v>0</v>
      </c>
      <c r="P23" s="93">
        <f t="shared" si="2"/>
        <v>0</v>
      </c>
      <c r="Q23" s="93">
        <f t="shared" si="2"/>
        <v>0</v>
      </c>
    </row>
    <row r="24" spans="3:17">
      <c r="C24" s="136"/>
      <c r="D24" s="153"/>
      <c r="E24" s="118"/>
      <c r="F24" s="93">
        <f t="shared" si="0"/>
        <v>0</v>
      </c>
      <c r="G24" s="155"/>
      <c r="H24" s="137"/>
      <c r="I24" s="125" t="e">
        <f>VLOOKUP(H24,Presupuesto!$B$11:$C$565,2,0)</f>
        <v>#N/A</v>
      </c>
      <c r="J24" s="94" t="str">
        <f t="shared" si="3"/>
        <v>Investigación Científica</v>
      </c>
      <c r="K24" s="94" t="s">
        <v>720</v>
      </c>
      <c r="L24" s="136"/>
      <c r="M24" s="153"/>
      <c r="N24" s="118"/>
      <c r="O24" s="93">
        <f t="shared" si="1"/>
        <v>0</v>
      </c>
      <c r="P24" s="93">
        <f t="shared" si="2"/>
        <v>0</v>
      </c>
      <c r="Q24" s="93">
        <f t="shared" si="2"/>
        <v>0</v>
      </c>
    </row>
    <row r="25" spans="3:17">
      <c r="C25" s="136"/>
      <c r="D25" s="153"/>
      <c r="E25" s="118"/>
      <c r="F25" s="93">
        <f t="shared" si="0"/>
        <v>0</v>
      </c>
      <c r="G25" s="155"/>
      <c r="H25" s="137"/>
      <c r="I25" s="125" t="e">
        <f>VLOOKUP(H25,Presupuesto!$B$11:$C$565,2,0)</f>
        <v>#N/A</v>
      </c>
      <c r="J25" s="94" t="str">
        <f t="shared" si="3"/>
        <v>Investigación Científica</v>
      </c>
      <c r="K25" s="94" t="s">
        <v>720</v>
      </c>
      <c r="L25" s="136"/>
      <c r="M25" s="153"/>
      <c r="N25" s="118"/>
      <c r="O25" s="93">
        <f t="shared" si="1"/>
        <v>0</v>
      </c>
      <c r="P25" s="93">
        <f t="shared" si="2"/>
        <v>0</v>
      </c>
      <c r="Q25" s="93">
        <f t="shared" si="2"/>
        <v>0</v>
      </c>
    </row>
    <row r="26" spans="3:17">
      <c r="C26" s="136"/>
      <c r="D26" s="153"/>
      <c r="E26" s="118"/>
      <c r="F26" s="93">
        <f t="shared" si="0"/>
        <v>0</v>
      </c>
      <c r="G26" s="155"/>
      <c r="H26" s="137"/>
      <c r="I26" s="125" t="e">
        <f>VLOOKUP(H26,Presupuesto!$B$11:$C$565,2,0)</f>
        <v>#N/A</v>
      </c>
      <c r="J26" s="94" t="str">
        <f t="shared" si="3"/>
        <v>Investigación Científica</v>
      </c>
      <c r="K26" s="94" t="s">
        <v>720</v>
      </c>
      <c r="L26" s="136"/>
      <c r="M26" s="153"/>
      <c r="N26" s="118"/>
      <c r="O26" s="93">
        <f t="shared" si="1"/>
        <v>0</v>
      </c>
      <c r="P26" s="93">
        <f t="shared" si="2"/>
        <v>0</v>
      </c>
      <c r="Q26" s="93">
        <f t="shared" si="2"/>
        <v>0</v>
      </c>
    </row>
    <row r="27" spans="3:17">
      <c r="C27" s="136"/>
      <c r="D27" s="153"/>
      <c r="E27" s="118"/>
      <c r="F27" s="93">
        <f t="shared" si="0"/>
        <v>0</v>
      </c>
      <c r="G27" s="155"/>
      <c r="H27" s="137"/>
      <c r="I27" s="125" t="e">
        <f>VLOOKUP(H27,Presupuesto!$B$11:$C$565,2,0)</f>
        <v>#N/A</v>
      </c>
      <c r="J27" s="94" t="str">
        <f t="shared" si="3"/>
        <v>Investigación Científica</v>
      </c>
      <c r="K27" s="94" t="s">
        <v>720</v>
      </c>
      <c r="L27" s="136"/>
      <c r="M27" s="153"/>
      <c r="N27" s="118"/>
      <c r="O27" s="93">
        <f t="shared" si="1"/>
        <v>0</v>
      </c>
      <c r="P27" s="93">
        <f t="shared" si="2"/>
        <v>0</v>
      </c>
      <c r="Q27" s="93">
        <f t="shared" si="2"/>
        <v>0</v>
      </c>
    </row>
    <row r="28" spans="3:17">
      <c r="C28" s="136"/>
      <c r="D28" s="153"/>
      <c r="E28" s="118"/>
      <c r="F28" s="93">
        <f t="shared" si="0"/>
        <v>0</v>
      </c>
      <c r="G28" s="155"/>
      <c r="H28" s="137"/>
      <c r="I28" s="125" t="e">
        <f>VLOOKUP(H28,Presupuesto!$B$11:$C$565,2,0)</f>
        <v>#N/A</v>
      </c>
      <c r="J28" s="94" t="str">
        <f t="shared" si="3"/>
        <v>Investigación Científica</v>
      </c>
      <c r="K28" s="94" t="s">
        <v>720</v>
      </c>
      <c r="L28" s="136"/>
      <c r="M28" s="153"/>
      <c r="N28" s="118"/>
      <c r="O28" s="93">
        <f t="shared" si="1"/>
        <v>0</v>
      </c>
      <c r="P28" s="93">
        <f t="shared" si="2"/>
        <v>0</v>
      </c>
      <c r="Q28" s="93">
        <f t="shared" si="2"/>
        <v>0</v>
      </c>
    </row>
    <row r="29" spans="3:17">
      <c r="C29" s="136"/>
      <c r="D29" s="153"/>
      <c r="E29" s="118"/>
      <c r="F29" s="93">
        <f t="shared" si="0"/>
        <v>0</v>
      </c>
      <c r="G29" s="155"/>
      <c r="H29" s="137"/>
      <c r="I29" s="125" t="e">
        <f>VLOOKUP(H29,Presupuesto!$B$11:$C$565,2,0)</f>
        <v>#N/A</v>
      </c>
      <c r="J29" s="94" t="str">
        <f t="shared" si="3"/>
        <v>Investigación Científica</v>
      </c>
      <c r="K29" s="94" t="s">
        <v>720</v>
      </c>
      <c r="L29" s="136"/>
      <c r="M29" s="153"/>
      <c r="N29" s="118"/>
      <c r="O29" s="93">
        <f t="shared" si="1"/>
        <v>0</v>
      </c>
      <c r="P29" s="93">
        <f t="shared" si="2"/>
        <v>0</v>
      </c>
      <c r="Q29" s="93">
        <f t="shared" si="2"/>
        <v>0</v>
      </c>
    </row>
    <row r="30" spans="3:17">
      <c r="C30" s="136"/>
      <c r="D30" s="153"/>
      <c r="E30" s="118"/>
      <c r="F30" s="93">
        <f t="shared" si="0"/>
        <v>0</v>
      </c>
      <c r="G30" s="155"/>
      <c r="H30" s="137"/>
      <c r="I30" s="125" t="e">
        <f>VLOOKUP(H30,Presupuesto!$B$11:$C$565,2,0)</f>
        <v>#N/A</v>
      </c>
      <c r="J30" s="94" t="str">
        <f t="shared" si="3"/>
        <v>Investigación Científica</v>
      </c>
      <c r="K30" s="94" t="s">
        <v>720</v>
      </c>
      <c r="L30" s="136"/>
      <c r="M30" s="153"/>
      <c r="N30" s="118"/>
      <c r="O30" s="93">
        <f t="shared" si="1"/>
        <v>0</v>
      </c>
      <c r="P30" s="93">
        <f t="shared" si="2"/>
        <v>0</v>
      </c>
      <c r="Q30" s="93">
        <f t="shared" si="2"/>
        <v>0</v>
      </c>
    </row>
    <row r="31" spans="3:17">
      <c r="C31" s="136"/>
      <c r="D31" s="153"/>
      <c r="E31" s="118"/>
      <c r="F31" s="93">
        <f t="shared" si="0"/>
        <v>0</v>
      </c>
      <c r="G31" s="155"/>
      <c r="H31" s="137"/>
      <c r="I31" s="125" t="e">
        <f>VLOOKUP(H31,Presupuesto!$B$11:$C$565,2,0)</f>
        <v>#N/A</v>
      </c>
      <c r="J31" s="94" t="str">
        <f t="shared" si="3"/>
        <v>Investigación Científica</v>
      </c>
      <c r="K31" s="94" t="s">
        <v>720</v>
      </c>
      <c r="L31" s="136"/>
      <c r="M31" s="153"/>
      <c r="N31" s="118"/>
      <c r="O31" s="93">
        <f t="shared" si="1"/>
        <v>0</v>
      </c>
      <c r="P31" s="93">
        <f t="shared" si="2"/>
        <v>0</v>
      </c>
      <c r="Q31" s="93">
        <f t="shared" si="2"/>
        <v>0</v>
      </c>
    </row>
    <row r="32" spans="3:17">
      <c r="C32" s="136"/>
      <c r="D32" s="153"/>
      <c r="E32" s="118"/>
      <c r="F32" s="93">
        <f t="shared" si="0"/>
        <v>0</v>
      </c>
      <c r="G32" s="155"/>
      <c r="H32" s="137"/>
      <c r="I32" s="125" t="e">
        <f>VLOOKUP(H32,Presupuesto!$B$11:$C$565,2,0)</f>
        <v>#N/A</v>
      </c>
      <c r="J32" s="94" t="str">
        <f t="shared" si="3"/>
        <v>Investigación Científica</v>
      </c>
      <c r="K32" s="94" t="s">
        <v>720</v>
      </c>
      <c r="L32" s="136"/>
      <c r="M32" s="153"/>
      <c r="N32" s="118"/>
      <c r="O32" s="93">
        <f t="shared" si="1"/>
        <v>0</v>
      </c>
      <c r="P32" s="93">
        <f t="shared" si="2"/>
        <v>0</v>
      </c>
      <c r="Q32" s="93">
        <f t="shared" si="2"/>
        <v>0</v>
      </c>
    </row>
    <row r="33" spans="3:17">
      <c r="C33" s="136"/>
      <c r="D33" s="153"/>
      <c r="E33" s="118"/>
      <c r="F33" s="93">
        <f t="shared" si="0"/>
        <v>0</v>
      </c>
      <c r="G33" s="155"/>
      <c r="H33" s="137"/>
      <c r="I33" s="125" t="e">
        <f>VLOOKUP(H33,Presupuesto!$B$11:$C$565,2,0)</f>
        <v>#N/A</v>
      </c>
      <c r="J33" s="94" t="str">
        <f t="shared" si="3"/>
        <v>Investigación Científica</v>
      </c>
      <c r="K33" s="94" t="s">
        <v>720</v>
      </c>
      <c r="L33" s="136"/>
      <c r="M33" s="153"/>
      <c r="N33" s="118"/>
      <c r="O33" s="93">
        <f t="shared" si="1"/>
        <v>0</v>
      </c>
      <c r="P33" s="93">
        <f t="shared" si="2"/>
        <v>0</v>
      </c>
      <c r="Q33" s="93">
        <f t="shared" si="2"/>
        <v>0</v>
      </c>
    </row>
    <row r="34" spans="3:17">
      <c r="C34" s="136"/>
      <c r="D34" s="153"/>
      <c r="E34" s="118"/>
      <c r="F34" s="93">
        <f t="shared" si="0"/>
        <v>0</v>
      </c>
      <c r="G34" s="155"/>
      <c r="H34" s="137"/>
      <c r="I34" s="125" t="e">
        <f>VLOOKUP(H34,Presupuesto!$B$11:$C$565,2,0)</f>
        <v>#N/A</v>
      </c>
      <c r="J34" s="94" t="str">
        <f t="shared" si="3"/>
        <v>Investigación Científica</v>
      </c>
      <c r="K34" s="94" t="s">
        <v>720</v>
      </c>
      <c r="L34" s="136"/>
      <c r="M34" s="153"/>
      <c r="N34" s="118"/>
      <c r="O34" s="93">
        <f t="shared" si="1"/>
        <v>0</v>
      </c>
      <c r="P34" s="93">
        <f t="shared" si="2"/>
        <v>0</v>
      </c>
      <c r="Q34" s="93">
        <f t="shared" si="2"/>
        <v>0</v>
      </c>
    </row>
    <row r="35" spans="3:17">
      <c r="C35" s="136"/>
      <c r="D35" s="153"/>
      <c r="E35" s="118"/>
      <c r="F35" s="93">
        <f t="shared" si="0"/>
        <v>0</v>
      </c>
      <c r="G35" s="155"/>
      <c r="H35" s="137"/>
      <c r="I35" s="125" t="e">
        <f>VLOOKUP(H35,Presupuesto!$B$11:$C$565,2,0)</f>
        <v>#N/A</v>
      </c>
      <c r="J35" s="94" t="str">
        <f t="shared" si="3"/>
        <v>Investigación Científica</v>
      </c>
      <c r="K35" s="94" t="s">
        <v>720</v>
      </c>
      <c r="L35" s="136"/>
      <c r="M35" s="153"/>
      <c r="N35" s="118"/>
      <c r="O35" s="93">
        <f t="shared" si="1"/>
        <v>0</v>
      </c>
      <c r="P35" s="93">
        <f t="shared" si="2"/>
        <v>0</v>
      </c>
      <c r="Q35" s="93">
        <f t="shared" si="2"/>
        <v>0</v>
      </c>
    </row>
    <row r="36" spans="3:17">
      <c r="C36" s="136"/>
      <c r="D36" s="153"/>
      <c r="E36" s="118"/>
      <c r="F36" s="93">
        <f t="shared" si="0"/>
        <v>0</v>
      </c>
      <c r="G36" s="155"/>
      <c r="H36" s="137"/>
      <c r="I36" s="125" t="e">
        <f>VLOOKUP(H36,Presupuesto!$B$11:$C$565,2,0)</f>
        <v>#N/A</v>
      </c>
      <c r="J36" s="94" t="str">
        <f t="shared" si="3"/>
        <v>Investigación Científica</v>
      </c>
      <c r="K36" s="94" t="s">
        <v>720</v>
      </c>
      <c r="L36" s="136"/>
      <c r="M36" s="153"/>
      <c r="N36" s="118"/>
      <c r="O36" s="93">
        <f t="shared" si="1"/>
        <v>0</v>
      </c>
      <c r="P36" s="93">
        <f t="shared" si="2"/>
        <v>0</v>
      </c>
      <c r="Q36" s="93">
        <f t="shared" si="2"/>
        <v>0</v>
      </c>
    </row>
    <row r="37" spans="3:17">
      <c r="C37" s="136"/>
      <c r="D37" s="153"/>
      <c r="E37" s="118"/>
      <c r="F37" s="93">
        <f t="shared" si="0"/>
        <v>0</v>
      </c>
      <c r="G37" s="155"/>
      <c r="H37" s="137"/>
      <c r="I37" s="125" t="e">
        <f>VLOOKUP(H37,Presupuesto!$B$11:$C$565,2,0)</f>
        <v>#N/A</v>
      </c>
      <c r="J37" s="94" t="str">
        <f t="shared" si="3"/>
        <v>Investigación Científica</v>
      </c>
      <c r="K37" s="94" t="s">
        <v>720</v>
      </c>
      <c r="L37" s="136"/>
      <c r="M37" s="153"/>
      <c r="N37" s="118"/>
      <c r="O37" s="93">
        <f t="shared" si="1"/>
        <v>0</v>
      </c>
      <c r="P37" s="93">
        <f t="shared" ref="P37:Q50" si="4">$O37*P$16</f>
        <v>0</v>
      </c>
      <c r="Q37" s="93">
        <f t="shared" si="4"/>
        <v>0</v>
      </c>
    </row>
    <row r="38" spans="3:17">
      <c r="C38" s="138"/>
      <c r="D38" s="146"/>
      <c r="E38" s="114"/>
      <c r="F38" s="93">
        <f t="shared" si="0"/>
        <v>0</v>
      </c>
      <c r="G38" s="155"/>
      <c r="H38" s="139"/>
      <c r="I38" s="125" t="e">
        <f>VLOOKUP(H38,Presupuesto!$B$11:$C$565,2,0)</f>
        <v>#N/A</v>
      </c>
      <c r="J38" s="94" t="str">
        <f t="shared" si="3"/>
        <v>Investigación Científica</v>
      </c>
      <c r="K38" s="94" t="s">
        <v>720</v>
      </c>
      <c r="L38" s="138"/>
      <c r="M38" s="146"/>
      <c r="N38" s="114"/>
      <c r="O38" s="93">
        <f t="shared" si="1"/>
        <v>0</v>
      </c>
      <c r="P38" s="93">
        <f t="shared" si="4"/>
        <v>0</v>
      </c>
      <c r="Q38" s="93">
        <f t="shared" si="4"/>
        <v>0</v>
      </c>
    </row>
    <row r="39" spans="3:17">
      <c r="C39" s="138"/>
      <c r="D39" s="146"/>
      <c r="E39" s="114"/>
      <c r="F39" s="93">
        <f t="shared" si="0"/>
        <v>0</v>
      </c>
      <c r="G39" s="155"/>
      <c r="H39" s="139"/>
      <c r="I39" s="125" t="e">
        <f>VLOOKUP(H39,Presupuesto!$B$11:$C$565,2,0)</f>
        <v>#N/A</v>
      </c>
      <c r="J39" s="94" t="str">
        <f t="shared" si="3"/>
        <v>Investigación Científica</v>
      </c>
      <c r="K39" s="94" t="s">
        <v>720</v>
      </c>
      <c r="L39" s="138"/>
      <c r="M39" s="146"/>
      <c r="N39" s="114"/>
      <c r="O39" s="93">
        <f t="shared" si="1"/>
        <v>0</v>
      </c>
      <c r="P39" s="93">
        <f t="shared" si="4"/>
        <v>0</v>
      </c>
      <c r="Q39" s="93">
        <f t="shared" si="4"/>
        <v>0</v>
      </c>
    </row>
    <row r="40" spans="3:17">
      <c r="C40" s="138"/>
      <c r="D40" s="146"/>
      <c r="E40" s="114"/>
      <c r="F40" s="93">
        <f t="shared" si="0"/>
        <v>0</v>
      </c>
      <c r="G40" s="155"/>
      <c r="H40" s="139"/>
      <c r="I40" s="125" t="e">
        <f>VLOOKUP(H40,Presupuesto!$B$11:$C$565,2,0)</f>
        <v>#N/A</v>
      </c>
      <c r="J40" s="94" t="str">
        <f t="shared" si="3"/>
        <v>Investigación Científica</v>
      </c>
      <c r="K40" s="94" t="s">
        <v>720</v>
      </c>
      <c r="L40" s="138"/>
      <c r="M40" s="146"/>
      <c r="N40" s="114"/>
      <c r="O40" s="93">
        <f t="shared" si="1"/>
        <v>0</v>
      </c>
      <c r="P40" s="93">
        <f t="shared" si="4"/>
        <v>0</v>
      </c>
      <c r="Q40" s="93">
        <f t="shared" si="4"/>
        <v>0</v>
      </c>
    </row>
    <row r="41" spans="3:17">
      <c r="C41" s="138"/>
      <c r="D41" s="146"/>
      <c r="E41" s="114"/>
      <c r="F41" s="93">
        <f t="shared" si="0"/>
        <v>0</v>
      </c>
      <c r="G41" s="155"/>
      <c r="H41" s="139"/>
      <c r="I41" s="125" t="e">
        <f>VLOOKUP(H41,Presupuesto!$B$11:$C$565,2,0)</f>
        <v>#N/A</v>
      </c>
      <c r="J41" s="94" t="str">
        <f t="shared" si="3"/>
        <v>Investigación Científica</v>
      </c>
      <c r="K41" s="94" t="s">
        <v>720</v>
      </c>
      <c r="L41" s="138"/>
      <c r="M41" s="146"/>
      <c r="N41" s="114"/>
      <c r="O41" s="93">
        <f t="shared" si="1"/>
        <v>0</v>
      </c>
      <c r="P41" s="93">
        <f t="shared" si="4"/>
        <v>0</v>
      </c>
      <c r="Q41" s="93">
        <f t="shared" si="4"/>
        <v>0</v>
      </c>
    </row>
    <row r="42" spans="3:17">
      <c r="C42" s="138"/>
      <c r="D42" s="146"/>
      <c r="E42" s="114"/>
      <c r="F42" s="93">
        <f t="shared" si="0"/>
        <v>0</v>
      </c>
      <c r="G42" s="155"/>
      <c r="H42" s="139"/>
      <c r="I42" s="125" t="e">
        <f>VLOOKUP(H42,Presupuesto!$B$11:$C$565,2,0)</f>
        <v>#N/A</v>
      </c>
      <c r="J42" s="94" t="str">
        <f t="shared" si="3"/>
        <v>Investigación Científica</v>
      </c>
      <c r="K42" s="94" t="s">
        <v>720</v>
      </c>
      <c r="L42" s="138"/>
      <c r="M42" s="146"/>
      <c r="N42" s="114"/>
      <c r="O42" s="93">
        <f t="shared" si="1"/>
        <v>0</v>
      </c>
      <c r="P42" s="93">
        <f t="shared" si="4"/>
        <v>0</v>
      </c>
      <c r="Q42" s="93">
        <f t="shared" si="4"/>
        <v>0</v>
      </c>
    </row>
    <row r="43" spans="3:17">
      <c r="C43" s="138"/>
      <c r="D43" s="146"/>
      <c r="E43" s="114"/>
      <c r="F43" s="93">
        <f t="shared" si="0"/>
        <v>0</v>
      </c>
      <c r="G43" s="155"/>
      <c r="H43" s="139"/>
      <c r="I43" s="125" t="e">
        <f>VLOOKUP(H43,Presupuesto!$B$11:$C$565,2,0)</f>
        <v>#N/A</v>
      </c>
      <c r="J43" s="94" t="str">
        <f t="shared" si="3"/>
        <v>Investigación Científica</v>
      </c>
      <c r="K43" s="94" t="s">
        <v>720</v>
      </c>
      <c r="L43" s="138"/>
      <c r="M43" s="146"/>
      <c r="N43" s="114"/>
      <c r="O43" s="93">
        <f t="shared" si="1"/>
        <v>0</v>
      </c>
      <c r="P43" s="93">
        <f t="shared" si="4"/>
        <v>0</v>
      </c>
      <c r="Q43" s="93">
        <f t="shared" si="4"/>
        <v>0</v>
      </c>
    </row>
    <row r="44" spans="3:17">
      <c r="C44" s="138"/>
      <c r="D44" s="146"/>
      <c r="E44" s="114"/>
      <c r="F44" s="93">
        <f t="shared" si="0"/>
        <v>0</v>
      </c>
      <c r="G44" s="155"/>
      <c r="H44" s="139"/>
      <c r="I44" s="125" t="e">
        <f>VLOOKUP(H44,Presupuesto!$B$11:$C$565,2,0)</f>
        <v>#N/A</v>
      </c>
      <c r="J44" s="94" t="str">
        <f t="shared" si="3"/>
        <v>Investigación Científica</v>
      </c>
      <c r="K44" s="94" t="s">
        <v>720</v>
      </c>
      <c r="L44" s="138"/>
      <c r="M44" s="146"/>
      <c r="N44" s="114"/>
      <c r="O44" s="93">
        <f t="shared" si="1"/>
        <v>0</v>
      </c>
      <c r="P44" s="93">
        <f t="shared" si="4"/>
        <v>0</v>
      </c>
      <c r="Q44" s="93">
        <f t="shared" si="4"/>
        <v>0</v>
      </c>
    </row>
    <row r="45" spans="3:17">
      <c r="C45" s="138"/>
      <c r="D45" s="146"/>
      <c r="E45" s="114"/>
      <c r="F45" s="93">
        <f t="shared" si="0"/>
        <v>0</v>
      </c>
      <c r="G45" s="155"/>
      <c r="H45" s="139"/>
      <c r="I45" s="125" t="e">
        <f>VLOOKUP(H45,Presupuesto!$B$11:$C$565,2,0)</f>
        <v>#N/A</v>
      </c>
      <c r="J45" s="94" t="str">
        <f t="shared" si="3"/>
        <v>Investigación Científica</v>
      </c>
      <c r="K45" s="94" t="s">
        <v>720</v>
      </c>
      <c r="L45" s="138"/>
      <c r="M45" s="146"/>
      <c r="N45" s="114"/>
      <c r="O45" s="93">
        <f t="shared" si="1"/>
        <v>0</v>
      </c>
      <c r="P45" s="93">
        <f t="shared" si="4"/>
        <v>0</v>
      </c>
      <c r="Q45" s="93">
        <f t="shared" si="4"/>
        <v>0</v>
      </c>
    </row>
    <row r="46" spans="3:17">
      <c r="C46" s="140"/>
      <c r="D46" s="146"/>
      <c r="E46" s="114"/>
      <c r="F46" s="93">
        <f t="shared" si="0"/>
        <v>0</v>
      </c>
      <c r="G46" s="155"/>
      <c r="H46" s="141"/>
      <c r="I46" s="125" t="e">
        <f>VLOOKUP(H46,Presupuesto!$B$11:$C$565,2,0)</f>
        <v>#N/A</v>
      </c>
      <c r="J46" s="94" t="str">
        <f t="shared" si="3"/>
        <v>Investigación Científica</v>
      </c>
      <c r="K46" s="94" t="s">
        <v>732</v>
      </c>
      <c r="L46" s="140"/>
      <c r="M46" s="146"/>
      <c r="N46" s="114"/>
      <c r="O46" s="93">
        <f t="shared" si="1"/>
        <v>0</v>
      </c>
      <c r="P46" s="93">
        <f t="shared" si="4"/>
        <v>0</v>
      </c>
      <c r="Q46" s="93">
        <f t="shared" si="4"/>
        <v>0</v>
      </c>
    </row>
    <row r="47" spans="3:17">
      <c r="C47" s="140"/>
      <c r="D47" s="146"/>
      <c r="E47" s="114"/>
      <c r="F47" s="93">
        <f t="shared" si="0"/>
        <v>0</v>
      </c>
      <c r="G47" s="155"/>
      <c r="H47" s="141"/>
      <c r="I47" s="125" t="e">
        <f>VLOOKUP(H47,Presupuesto!$B$11:$C$565,2,0)</f>
        <v>#N/A</v>
      </c>
      <c r="J47" s="94" t="str">
        <f t="shared" si="3"/>
        <v>Investigación Científica</v>
      </c>
      <c r="K47" s="94" t="s">
        <v>720</v>
      </c>
      <c r="L47" s="140"/>
      <c r="M47" s="146"/>
      <c r="N47" s="114"/>
      <c r="O47" s="93">
        <f t="shared" si="1"/>
        <v>0</v>
      </c>
      <c r="P47" s="93">
        <f t="shared" si="4"/>
        <v>0</v>
      </c>
      <c r="Q47" s="93">
        <f t="shared" si="4"/>
        <v>0</v>
      </c>
    </row>
    <row r="48" spans="3:17">
      <c r="C48" s="140"/>
      <c r="D48" s="146"/>
      <c r="E48" s="114"/>
      <c r="F48" s="93">
        <f t="shared" si="0"/>
        <v>0</v>
      </c>
      <c r="G48" s="155"/>
      <c r="H48" s="141"/>
      <c r="I48" s="125" t="e">
        <f>VLOOKUP(H48,Presupuesto!$B$11:$C$565,2,0)</f>
        <v>#N/A</v>
      </c>
      <c r="J48" s="94" t="str">
        <f t="shared" si="3"/>
        <v>Investigación Científica</v>
      </c>
      <c r="K48" s="94" t="s">
        <v>720</v>
      </c>
      <c r="L48" s="140"/>
      <c r="M48" s="146"/>
      <c r="N48" s="114"/>
      <c r="O48" s="93">
        <f t="shared" si="1"/>
        <v>0</v>
      </c>
      <c r="P48" s="93">
        <f t="shared" si="4"/>
        <v>0</v>
      </c>
      <c r="Q48" s="93">
        <f t="shared" si="4"/>
        <v>0</v>
      </c>
    </row>
    <row r="49" spans="3:17">
      <c r="C49" s="140"/>
      <c r="D49" s="146"/>
      <c r="E49" s="114"/>
      <c r="F49" s="93">
        <f t="shared" si="0"/>
        <v>0</v>
      </c>
      <c r="G49" s="155"/>
      <c r="H49" s="141"/>
      <c r="I49" s="125" t="e">
        <f>VLOOKUP(H49,Presupuesto!$B$11:$C$565,2,0)</f>
        <v>#N/A</v>
      </c>
      <c r="J49" s="94" t="str">
        <f t="shared" si="3"/>
        <v>Investigación Científica</v>
      </c>
      <c r="K49" s="94" t="s">
        <v>720</v>
      </c>
      <c r="L49" s="140"/>
      <c r="M49" s="146"/>
      <c r="N49" s="114"/>
      <c r="O49" s="93">
        <f t="shared" si="1"/>
        <v>0</v>
      </c>
      <c r="P49" s="93">
        <f t="shared" si="4"/>
        <v>0</v>
      </c>
      <c r="Q49" s="93">
        <f t="shared" si="4"/>
        <v>0</v>
      </c>
    </row>
    <row r="50" spans="3:17" ht="15.75" thickBot="1">
      <c r="C50" s="142"/>
      <c r="D50" s="154"/>
      <c r="E50" s="99"/>
      <c r="F50" s="101">
        <f t="shared" si="0"/>
        <v>0</v>
      </c>
      <c r="G50" s="156"/>
      <c r="H50" s="143"/>
      <c r="I50" s="127" t="e">
        <f>VLOOKUP(H50,Presupuesto!$B$11:$C$565,2,0)</f>
        <v>#N/A</v>
      </c>
      <c r="J50" s="102" t="str">
        <f>$J$17</f>
        <v>Investigación Científica</v>
      </c>
      <c r="K50" s="119" t="s">
        <v>719</v>
      </c>
      <c r="L50" s="142"/>
      <c r="M50" s="154"/>
      <c r="N50" s="99"/>
      <c r="O50" s="101">
        <f t="shared" si="1"/>
        <v>0</v>
      </c>
      <c r="P50" s="101">
        <f t="shared" si="4"/>
        <v>0</v>
      </c>
      <c r="Q50" s="101">
        <f t="shared" si="4"/>
        <v>0</v>
      </c>
    </row>
    <row r="51" spans="3:17">
      <c r="C51" s="422"/>
      <c r="D51" s="422"/>
      <c r="E51" s="422"/>
      <c r="F51" s="422"/>
      <c r="G51" s="422"/>
      <c r="H51" s="422"/>
      <c r="I51" s="422"/>
      <c r="J51" s="422"/>
      <c r="K51" s="422"/>
      <c r="L51" s="422"/>
      <c r="M51" s="422"/>
      <c r="N51" s="422"/>
      <c r="O51" s="422"/>
      <c r="P51" s="422"/>
      <c r="Q51" s="422"/>
    </row>
    <row r="52" spans="3:17" ht="15.75" thickBot="1">
      <c r="C52" s="422"/>
      <c r="D52" s="422"/>
      <c r="E52" s="422"/>
      <c r="F52" s="422"/>
      <c r="G52" s="422"/>
      <c r="H52" s="422"/>
      <c r="I52" s="422"/>
      <c r="J52" s="422"/>
      <c r="K52" s="422"/>
      <c r="L52" s="422"/>
      <c r="M52" s="422"/>
      <c r="N52" s="422"/>
      <c r="O52" s="422"/>
      <c r="P52" s="422"/>
      <c r="Q52" s="422"/>
    </row>
    <row r="53" spans="3:17" ht="15.75" thickBot="1">
      <c r="C53" s="152" t="s">
        <v>1339</v>
      </c>
      <c r="D53" s="344">
        <f>SUM(F60:F93)</f>
        <v>0</v>
      </c>
      <c r="E53" s="422"/>
      <c r="F53" s="422"/>
      <c r="G53" s="77"/>
      <c r="H53" s="69"/>
      <c r="I53" s="69"/>
      <c r="J53" s="422"/>
      <c r="K53" s="422"/>
      <c r="L53" s="422"/>
      <c r="M53" s="422"/>
      <c r="N53" s="422"/>
      <c r="O53" s="422"/>
      <c r="P53" s="422"/>
      <c r="Q53" s="422"/>
    </row>
    <row r="54" spans="3:17">
      <c r="C54" s="422"/>
      <c r="D54" s="422"/>
      <c r="E54" s="422"/>
      <c r="F54" s="422"/>
      <c r="G54" s="77"/>
      <c r="H54" s="69"/>
      <c r="I54" s="69"/>
      <c r="J54" s="422"/>
      <c r="K54" s="422"/>
      <c r="L54" s="422"/>
      <c r="M54" s="422"/>
      <c r="N54" s="422"/>
      <c r="O54" s="422"/>
      <c r="P54" s="422"/>
      <c r="Q54" s="422"/>
    </row>
    <row r="55" spans="3:17">
      <c r="C55" s="422"/>
      <c r="D55" s="422"/>
      <c r="E55" s="422"/>
      <c r="F55" s="69"/>
      <c r="G55" s="77"/>
      <c r="H55" s="69"/>
      <c r="I55" s="69"/>
      <c r="J55" s="422"/>
      <c r="K55" s="422"/>
      <c r="L55" s="422"/>
      <c r="M55" s="422"/>
      <c r="N55" s="422"/>
      <c r="O55" s="422"/>
      <c r="P55" s="422"/>
      <c r="Q55" s="422"/>
    </row>
    <row r="56" spans="3:17" ht="15.75">
      <c r="C56" s="282" t="s">
        <v>1309</v>
      </c>
      <c r="D56" s="342"/>
      <c r="E56" s="422"/>
      <c r="F56" s="69"/>
      <c r="G56" s="77"/>
      <c r="H56" s="69"/>
      <c r="I56" s="69"/>
      <c r="J56" s="422"/>
      <c r="K56" s="422"/>
      <c r="L56" s="422"/>
      <c r="M56" s="422"/>
      <c r="N56" s="422"/>
      <c r="O56" s="422"/>
      <c r="P56" s="422"/>
      <c r="Q56" s="422"/>
    </row>
    <row r="57" spans="3:17" ht="18.75">
      <c r="C57" s="197" t="e">
        <f>IFERROR(VLOOKUP(D56,'1. Desarrollo e Innov. Curricu.'!$F:$G,2,FALSE),IFERROR(VLOOKUP(D56,'2. Investigación Científica'!$E:$F,2,FALSE),IFERROR(VLOOKUP(D56,'3. Vinculación Univ. Sociedad'!$F:$G,2,FALSE),IFERROR(VLOOKUP(D56,'4. Docencia y Profesorado Univ.'!$F:$G,2,FALSE),IFERROR(VLOOKUP(D56,'5. Estudiantes y Graduados'!$E:$F,2,FALSE),IFERROR(VLOOKUP(D56,'11. Gestion Administrativa'!$F:$G,2,FALSE),IFERROR(VLOOKUP(D56,'13. Gestión Académica'!$F:$G,2,FALSE),IFERROR(VLOOKUP(D56,'8. Asegura. de la Calid. y M'!$F:$G,2,FALSE),IFERROR(VLOOKUP(D56,'6. Gestión del Conocimiento'!$F:$G,2,FALSE),IFERROR(VLOOKUP(D56,'15. Gobernabilidad y Proceso...'!$E:$F,2,FALSE),IFERROR(VLOOKUP(D56,'12. Gestión del Talento Humano'!$F:$G,2,FALSE),IFERROR(VLOOKUP(D56,'14. Internacional... de la E.S.'!$E:$F,2,FALSE),IFERROR(VLOOKUP(D56,'10. Posgrado'!$E:$F,2,FALSE),IFERROR(VLOOKUP(D56,'17. Gestión TIC'!$F:$G,2,FALSE),IFERROR(VLOOKUP(D56,'16. Desa. del Sistema Educ.Sup.'!$E:$F,2,FALSE),IFERROR(VLOOKUP(D56,'9. Cultura de Inno. Insti...'!$F:$G,2,FALSE),VLOOKUP(D56,'7. Lo Esencial de la Reforma U.'!$F:$G,2,0)))))))))))))))))</f>
        <v>#N/A</v>
      </c>
      <c r="D57" s="31"/>
      <c r="E57" s="422"/>
      <c r="F57" s="69"/>
      <c r="G57" s="77"/>
      <c r="H57" s="69"/>
      <c r="I57" s="69"/>
      <c r="J57" s="422"/>
      <c r="K57" s="422"/>
      <c r="L57" s="422"/>
      <c r="M57" s="422"/>
      <c r="N57" s="422"/>
      <c r="O57" s="422"/>
      <c r="P57" s="422"/>
      <c r="Q57" s="422"/>
    </row>
    <row r="58" spans="3:17" ht="42.75" thickBot="1">
      <c r="C58" s="422"/>
      <c r="D58" s="422"/>
      <c r="E58" s="422"/>
      <c r="F58" s="90"/>
      <c r="G58" s="74"/>
      <c r="H58" s="74"/>
      <c r="I58" s="74"/>
      <c r="J58" s="422"/>
      <c r="K58" s="422"/>
      <c r="L58" s="213"/>
      <c r="M58" s="214"/>
      <c r="N58" s="213"/>
      <c r="O58" s="213"/>
      <c r="P58" s="216" t="s">
        <v>1345</v>
      </c>
      <c r="Q58" s="216" t="s">
        <v>1346</v>
      </c>
    </row>
    <row r="59" spans="3:17" ht="30.75" thickBot="1">
      <c r="C59" s="124" t="s">
        <v>1310</v>
      </c>
      <c r="D59" s="124" t="s">
        <v>99</v>
      </c>
      <c r="E59" s="131" t="s">
        <v>1312</v>
      </c>
      <c r="F59" s="130" t="s">
        <v>1313</v>
      </c>
      <c r="G59" s="128" t="s">
        <v>1314</v>
      </c>
      <c r="H59" s="131" t="s">
        <v>1315</v>
      </c>
      <c r="I59" s="128" t="s">
        <v>711</v>
      </c>
      <c r="J59" s="128" t="s">
        <v>1316</v>
      </c>
      <c r="K59" s="128" t="s">
        <v>1317</v>
      </c>
      <c r="L59" s="210" t="s">
        <v>33</v>
      </c>
      <c r="M59" s="210" t="s">
        <v>99</v>
      </c>
      <c r="N59" s="211" t="s">
        <v>1347</v>
      </c>
      <c r="O59" s="212" t="s">
        <v>1348</v>
      </c>
      <c r="P59" s="215">
        <v>0.7</v>
      </c>
      <c r="Q59" s="215">
        <v>0.3</v>
      </c>
    </row>
    <row r="60" spans="3:17">
      <c r="C60" s="136"/>
      <c r="D60" s="153"/>
      <c r="E60" s="118"/>
      <c r="F60" s="93">
        <f t="shared" ref="F60:F93" si="5">D60*E60</f>
        <v>0</v>
      </c>
      <c r="G60" s="155"/>
      <c r="H60" s="137"/>
      <c r="I60" s="125" t="e">
        <f>VLOOKUP(H60,Presupuesto!$B$11:$C$565,2,0)</f>
        <v>#N/A</v>
      </c>
      <c r="J60" s="205" t="s">
        <v>51</v>
      </c>
      <c r="K60" s="94" t="s">
        <v>720</v>
      </c>
      <c r="L60" s="136"/>
      <c r="M60" s="153"/>
      <c r="N60" s="118"/>
      <c r="O60" s="93">
        <f t="shared" ref="O60:O93" si="6">M60*N60</f>
        <v>0</v>
      </c>
      <c r="P60" s="93">
        <f t="shared" ref="P60:Q79" si="7">$O60*P$16</f>
        <v>0</v>
      </c>
      <c r="Q60" s="93">
        <f t="shared" si="7"/>
        <v>0</v>
      </c>
    </row>
    <row r="61" spans="3:17">
      <c r="C61" s="136"/>
      <c r="D61" s="153"/>
      <c r="E61" s="118"/>
      <c r="F61" s="93">
        <f t="shared" si="5"/>
        <v>0</v>
      </c>
      <c r="G61" s="155"/>
      <c r="H61" s="137"/>
      <c r="I61" s="125" t="e">
        <f>VLOOKUP(H61,Presupuesto!$B$11:$C$565,2,0)</f>
        <v>#N/A</v>
      </c>
      <c r="J61" s="94" t="str">
        <f>$J$60</f>
        <v>Investigación Científica</v>
      </c>
      <c r="K61" s="94" t="s">
        <v>720</v>
      </c>
      <c r="L61" s="136"/>
      <c r="M61" s="153"/>
      <c r="N61" s="118"/>
      <c r="O61" s="93">
        <f t="shared" si="6"/>
        <v>0</v>
      </c>
      <c r="P61" s="93">
        <f t="shared" si="7"/>
        <v>0</v>
      </c>
      <c r="Q61" s="93">
        <f t="shared" si="7"/>
        <v>0</v>
      </c>
    </row>
    <row r="62" spans="3:17">
      <c r="C62" s="136"/>
      <c r="D62" s="153"/>
      <c r="E62" s="118"/>
      <c r="F62" s="93">
        <f t="shared" si="5"/>
        <v>0</v>
      </c>
      <c r="G62" s="155"/>
      <c r="H62" s="137"/>
      <c r="I62" s="125" t="e">
        <f>VLOOKUP(H62,Presupuesto!$B$11:$C$565,2,0)</f>
        <v>#N/A</v>
      </c>
      <c r="J62" s="94" t="str">
        <f t="shared" ref="J62:J93" si="8">$J$60</f>
        <v>Investigación Científica</v>
      </c>
      <c r="K62" s="94" t="s">
        <v>720</v>
      </c>
      <c r="L62" s="136"/>
      <c r="M62" s="153"/>
      <c r="N62" s="118"/>
      <c r="O62" s="93">
        <f t="shared" si="6"/>
        <v>0</v>
      </c>
      <c r="P62" s="93">
        <f t="shared" si="7"/>
        <v>0</v>
      </c>
      <c r="Q62" s="93">
        <f t="shared" si="7"/>
        <v>0</v>
      </c>
    </row>
    <row r="63" spans="3:17">
      <c r="C63" s="136"/>
      <c r="D63" s="153"/>
      <c r="E63" s="118"/>
      <c r="F63" s="93">
        <f t="shared" si="5"/>
        <v>0</v>
      </c>
      <c r="G63" s="155"/>
      <c r="H63" s="137"/>
      <c r="I63" s="125" t="e">
        <f>VLOOKUP(H63,Presupuesto!$B$11:$C$565,2,0)</f>
        <v>#N/A</v>
      </c>
      <c r="J63" s="94" t="str">
        <f t="shared" si="8"/>
        <v>Investigación Científica</v>
      </c>
      <c r="K63" s="94" t="s">
        <v>720</v>
      </c>
      <c r="L63" s="136"/>
      <c r="M63" s="153"/>
      <c r="N63" s="118"/>
      <c r="O63" s="93">
        <f t="shared" si="6"/>
        <v>0</v>
      </c>
      <c r="P63" s="93">
        <f t="shared" si="7"/>
        <v>0</v>
      </c>
      <c r="Q63" s="93">
        <f t="shared" si="7"/>
        <v>0</v>
      </c>
    </row>
    <row r="64" spans="3:17">
      <c r="C64" s="136"/>
      <c r="D64" s="153"/>
      <c r="E64" s="118"/>
      <c r="F64" s="93">
        <f t="shared" si="5"/>
        <v>0</v>
      </c>
      <c r="G64" s="155"/>
      <c r="H64" s="137"/>
      <c r="I64" s="125" t="e">
        <f>VLOOKUP(H64,Presupuesto!$B$11:$C$565,2,0)</f>
        <v>#N/A</v>
      </c>
      <c r="J64" s="94" t="str">
        <f t="shared" si="8"/>
        <v>Investigación Científica</v>
      </c>
      <c r="K64" s="94" t="s">
        <v>729</v>
      </c>
      <c r="L64" s="136"/>
      <c r="M64" s="153"/>
      <c r="N64" s="118"/>
      <c r="O64" s="93">
        <f t="shared" si="6"/>
        <v>0</v>
      </c>
      <c r="P64" s="93">
        <f t="shared" si="7"/>
        <v>0</v>
      </c>
      <c r="Q64" s="93">
        <f t="shared" si="7"/>
        <v>0</v>
      </c>
    </row>
    <row r="65" spans="3:17">
      <c r="C65" s="136"/>
      <c r="D65" s="153"/>
      <c r="E65" s="118"/>
      <c r="F65" s="93">
        <f t="shared" si="5"/>
        <v>0</v>
      </c>
      <c r="G65" s="155"/>
      <c r="H65" s="137"/>
      <c r="I65" s="125" t="e">
        <f>VLOOKUP(H65,Presupuesto!$B$11:$C$565,2,0)</f>
        <v>#N/A</v>
      </c>
      <c r="J65" s="94" t="str">
        <f t="shared" si="8"/>
        <v>Investigación Científica</v>
      </c>
      <c r="K65" s="94" t="s">
        <v>720</v>
      </c>
      <c r="L65" s="136"/>
      <c r="M65" s="153"/>
      <c r="N65" s="118"/>
      <c r="O65" s="93">
        <f t="shared" si="6"/>
        <v>0</v>
      </c>
      <c r="P65" s="93">
        <f t="shared" si="7"/>
        <v>0</v>
      </c>
      <c r="Q65" s="93">
        <f t="shared" si="7"/>
        <v>0</v>
      </c>
    </row>
    <row r="66" spans="3:17">
      <c r="C66" s="136"/>
      <c r="D66" s="153"/>
      <c r="E66" s="118"/>
      <c r="F66" s="93">
        <f t="shared" si="5"/>
        <v>0</v>
      </c>
      <c r="G66" s="155"/>
      <c r="H66" s="137"/>
      <c r="I66" s="125" t="e">
        <f>VLOOKUP(H66,Presupuesto!$B$11:$C$565,2,0)</f>
        <v>#N/A</v>
      </c>
      <c r="J66" s="94" t="str">
        <f t="shared" si="8"/>
        <v>Investigación Científica</v>
      </c>
      <c r="K66" s="94" t="s">
        <v>720</v>
      </c>
      <c r="L66" s="136"/>
      <c r="M66" s="153"/>
      <c r="N66" s="118"/>
      <c r="O66" s="93">
        <f t="shared" si="6"/>
        <v>0</v>
      </c>
      <c r="P66" s="93">
        <f t="shared" si="7"/>
        <v>0</v>
      </c>
      <c r="Q66" s="93">
        <f t="shared" si="7"/>
        <v>0</v>
      </c>
    </row>
    <row r="67" spans="3:17">
      <c r="C67" s="136"/>
      <c r="D67" s="153"/>
      <c r="E67" s="118"/>
      <c r="F67" s="93">
        <f t="shared" si="5"/>
        <v>0</v>
      </c>
      <c r="G67" s="155"/>
      <c r="H67" s="137"/>
      <c r="I67" s="125" t="e">
        <f>VLOOKUP(H67,Presupuesto!$B$11:$C$565,2,0)</f>
        <v>#N/A</v>
      </c>
      <c r="J67" s="94" t="str">
        <f t="shared" si="8"/>
        <v>Investigación Científica</v>
      </c>
      <c r="K67" s="94" t="s">
        <v>720</v>
      </c>
      <c r="L67" s="136"/>
      <c r="M67" s="153"/>
      <c r="N67" s="118"/>
      <c r="O67" s="93">
        <f t="shared" si="6"/>
        <v>0</v>
      </c>
      <c r="P67" s="93">
        <f t="shared" si="7"/>
        <v>0</v>
      </c>
      <c r="Q67" s="93">
        <f t="shared" si="7"/>
        <v>0</v>
      </c>
    </row>
    <row r="68" spans="3:17">
      <c r="C68" s="136"/>
      <c r="D68" s="153"/>
      <c r="E68" s="118"/>
      <c r="F68" s="93">
        <f t="shared" si="5"/>
        <v>0</v>
      </c>
      <c r="G68" s="155"/>
      <c r="H68" s="137"/>
      <c r="I68" s="125" t="e">
        <f>VLOOKUP(H68,Presupuesto!$B$11:$C$565,2,0)</f>
        <v>#N/A</v>
      </c>
      <c r="J68" s="94" t="str">
        <f t="shared" si="8"/>
        <v>Investigación Científica</v>
      </c>
      <c r="K68" s="94" t="s">
        <v>720</v>
      </c>
      <c r="L68" s="136"/>
      <c r="M68" s="153"/>
      <c r="N68" s="118"/>
      <c r="O68" s="93">
        <f t="shared" si="6"/>
        <v>0</v>
      </c>
      <c r="P68" s="93">
        <f t="shared" si="7"/>
        <v>0</v>
      </c>
      <c r="Q68" s="93">
        <f t="shared" si="7"/>
        <v>0</v>
      </c>
    </row>
    <row r="69" spans="3:17">
      <c r="C69" s="136"/>
      <c r="D69" s="153"/>
      <c r="E69" s="118"/>
      <c r="F69" s="93">
        <f t="shared" si="5"/>
        <v>0</v>
      </c>
      <c r="G69" s="155"/>
      <c r="H69" s="137"/>
      <c r="I69" s="125" t="e">
        <f>VLOOKUP(H69,Presupuesto!$B$11:$C$565,2,0)</f>
        <v>#N/A</v>
      </c>
      <c r="J69" s="94" t="str">
        <f t="shared" si="8"/>
        <v>Investigación Científica</v>
      </c>
      <c r="K69" s="94" t="s">
        <v>720</v>
      </c>
      <c r="L69" s="136"/>
      <c r="M69" s="153"/>
      <c r="N69" s="118"/>
      <c r="O69" s="93">
        <f t="shared" si="6"/>
        <v>0</v>
      </c>
      <c r="P69" s="93">
        <f t="shared" si="7"/>
        <v>0</v>
      </c>
      <c r="Q69" s="93">
        <f t="shared" si="7"/>
        <v>0</v>
      </c>
    </row>
    <row r="70" spans="3:17">
      <c r="C70" s="136"/>
      <c r="D70" s="153"/>
      <c r="E70" s="118"/>
      <c r="F70" s="93">
        <f t="shared" si="5"/>
        <v>0</v>
      </c>
      <c r="G70" s="155"/>
      <c r="H70" s="137"/>
      <c r="I70" s="125" t="e">
        <f>VLOOKUP(H70,Presupuesto!$B$11:$C$565,2,0)</f>
        <v>#N/A</v>
      </c>
      <c r="J70" s="94" t="str">
        <f t="shared" si="8"/>
        <v>Investigación Científica</v>
      </c>
      <c r="K70" s="94" t="s">
        <v>720</v>
      </c>
      <c r="L70" s="136"/>
      <c r="M70" s="153"/>
      <c r="N70" s="118"/>
      <c r="O70" s="93">
        <f t="shared" si="6"/>
        <v>0</v>
      </c>
      <c r="P70" s="93">
        <f t="shared" si="7"/>
        <v>0</v>
      </c>
      <c r="Q70" s="93">
        <f t="shared" si="7"/>
        <v>0</v>
      </c>
    </row>
    <row r="71" spans="3:17">
      <c r="C71" s="136"/>
      <c r="D71" s="153"/>
      <c r="E71" s="118"/>
      <c r="F71" s="93">
        <f t="shared" si="5"/>
        <v>0</v>
      </c>
      <c r="G71" s="155"/>
      <c r="H71" s="137"/>
      <c r="I71" s="125" t="e">
        <f>VLOOKUP(H71,Presupuesto!$B$11:$C$565,2,0)</f>
        <v>#N/A</v>
      </c>
      <c r="J71" s="94" t="str">
        <f t="shared" si="8"/>
        <v>Investigación Científica</v>
      </c>
      <c r="K71" s="94" t="s">
        <v>720</v>
      </c>
      <c r="L71" s="136"/>
      <c r="M71" s="153"/>
      <c r="N71" s="118"/>
      <c r="O71" s="93">
        <f t="shared" si="6"/>
        <v>0</v>
      </c>
      <c r="P71" s="93">
        <f t="shared" si="7"/>
        <v>0</v>
      </c>
      <c r="Q71" s="93">
        <f t="shared" si="7"/>
        <v>0</v>
      </c>
    </row>
    <row r="72" spans="3:17">
      <c r="C72" s="136"/>
      <c r="D72" s="153"/>
      <c r="E72" s="118"/>
      <c r="F72" s="93">
        <f t="shared" si="5"/>
        <v>0</v>
      </c>
      <c r="G72" s="155"/>
      <c r="H72" s="137"/>
      <c r="I72" s="125" t="e">
        <f>VLOOKUP(H72,Presupuesto!$B$11:$C$565,2,0)</f>
        <v>#N/A</v>
      </c>
      <c r="J72" s="94" t="str">
        <f t="shared" si="8"/>
        <v>Investigación Científica</v>
      </c>
      <c r="K72" s="94" t="s">
        <v>720</v>
      </c>
      <c r="L72" s="136"/>
      <c r="M72" s="153"/>
      <c r="N72" s="118"/>
      <c r="O72" s="93">
        <f t="shared" si="6"/>
        <v>0</v>
      </c>
      <c r="P72" s="93">
        <f t="shared" si="7"/>
        <v>0</v>
      </c>
      <c r="Q72" s="93">
        <f t="shared" si="7"/>
        <v>0</v>
      </c>
    </row>
    <row r="73" spans="3:17">
      <c r="C73" s="136"/>
      <c r="D73" s="153"/>
      <c r="E73" s="118"/>
      <c r="F73" s="93">
        <f t="shared" si="5"/>
        <v>0</v>
      </c>
      <c r="G73" s="155"/>
      <c r="H73" s="137"/>
      <c r="I73" s="125" t="e">
        <f>VLOOKUP(H73,Presupuesto!$B$11:$C$565,2,0)</f>
        <v>#N/A</v>
      </c>
      <c r="J73" s="94" t="str">
        <f t="shared" si="8"/>
        <v>Investigación Científica</v>
      </c>
      <c r="K73" s="94" t="s">
        <v>720</v>
      </c>
      <c r="L73" s="136"/>
      <c r="M73" s="153"/>
      <c r="N73" s="118"/>
      <c r="O73" s="93">
        <f t="shared" si="6"/>
        <v>0</v>
      </c>
      <c r="P73" s="93">
        <f t="shared" si="7"/>
        <v>0</v>
      </c>
      <c r="Q73" s="93">
        <f t="shared" si="7"/>
        <v>0</v>
      </c>
    </row>
    <row r="74" spans="3:17">
      <c r="C74" s="136"/>
      <c r="D74" s="153"/>
      <c r="E74" s="118"/>
      <c r="F74" s="93">
        <f t="shared" si="5"/>
        <v>0</v>
      </c>
      <c r="G74" s="155"/>
      <c r="H74" s="137"/>
      <c r="I74" s="125" t="e">
        <f>VLOOKUP(H74,Presupuesto!$B$11:$C$565,2,0)</f>
        <v>#N/A</v>
      </c>
      <c r="J74" s="94" t="str">
        <f t="shared" si="8"/>
        <v>Investigación Científica</v>
      </c>
      <c r="K74" s="94" t="s">
        <v>720</v>
      </c>
      <c r="L74" s="136"/>
      <c r="M74" s="153"/>
      <c r="N74" s="118"/>
      <c r="O74" s="93">
        <f t="shared" si="6"/>
        <v>0</v>
      </c>
      <c r="P74" s="93">
        <f t="shared" si="7"/>
        <v>0</v>
      </c>
      <c r="Q74" s="93">
        <f t="shared" si="7"/>
        <v>0</v>
      </c>
    </row>
    <row r="75" spans="3:17">
      <c r="C75" s="136"/>
      <c r="D75" s="153"/>
      <c r="E75" s="118"/>
      <c r="F75" s="93">
        <f t="shared" si="5"/>
        <v>0</v>
      </c>
      <c r="G75" s="155"/>
      <c r="H75" s="137"/>
      <c r="I75" s="125" t="e">
        <f>VLOOKUP(H75,Presupuesto!$B$11:$C$565,2,0)</f>
        <v>#N/A</v>
      </c>
      <c r="J75" s="94" t="str">
        <f t="shared" si="8"/>
        <v>Investigación Científica</v>
      </c>
      <c r="K75" s="94" t="s">
        <v>720</v>
      </c>
      <c r="L75" s="136"/>
      <c r="M75" s="153"/>
      <c r="N75" s="118"/>
      <c r="O75" s="93">
        <f t="shared" si="6"/>
        <v>0</v>
      </c>
      <c r="P75" s="93">
        <f t="shared" si="7"/>
        <v>0</v>
      </c>
      <c r="Q75" s="93">
        <f t="shared" si="7"/>
        <v>0</v>
      </c>
    </row>
    <row r="76" spans="3:17">
      <c r="C76" s="136"/>
      <c r="D76" s="153"/>
      <c r="E76" s="118"/>
      <c r="F76" s="93">
        <f t="shared" si="5"/>
        <v>0</v>
      </c>
      <c r="G76" s="155"/>
      <c r="H76" s="137"/>
      <c r="I76" s="125" t="e">
        <f>VLOOKUP(H76,Presupuesto!$B$11:$C$565,2,0)</f>
        <v>#N/A</v>
      </c>
      <c r="J76" s="94" t="str">
        <f t="shared" si="8"/>
        <v>Investigación Científica</v>
      </c>
      <c r="K76" s="94" t="s">
        <v>720</v>
      </c>
      <c r="L76" s="136"/>
      <c r="M76" s="153"/>
      <c r="N76" s="118"/>
      <c r="O76" s="93">
        <f t="shared" si="6"/>
        <v>0</v>
      </c>
      <c r="P76" s="93">
        <f t="shared" si="7"/>
        <v>0</v>
      </c>
      <c r="Q76" s="93">
        <f t="shared" si="7"/>
        <v>0</v>
      </c>
    </row>
    <row r="77" spans="3:17">
      <c r="C77" s="136"/>
      <c r="D77" s="153"/>
      <c r="E77" s="118"/>
      <c r="F77" s="93">
        <f t="shared" si="5"/>
        <v>0</v>
      </c>
      <c r="G77" s="155"/>
      <c r="H77" s="137"/>
      <c r="I77" s="125" t="e">
        <f>VLOOKUP(H77,Presupuesto!$B$11:$C$565,2,0)</f>
        <v>#N/A</v>
      </c>
      <c r="J77" s="94" t="str">
        <f t="shared" si="8"/>
        <v>Investigación Científica</v>
      </c>
      <c r="K77" s="94" t="s">
        <v>720</v>
      </c>
      <c r="L77" s="136"/>
      <c r="M77" s="153"/>
      <c r="N77" s="118"/>
      <c r="O77" s="93">
        <f t="shared" si="6"/>
        <v>0</v>
      </c>
      <c r="P77" s="93">
        <f t="shared" si="7"/>
        <v>0</v>
      </c>
      <c r="Q77" s="93">
        <f t="shared" si="7"/>
        <v>0</v>
      </c>
    </row>
    <row r="78" spans="3:17">
      <c r="C78" s="136"/>
      <c r="D78" s="153"/>
      <c r="E78" s="118"/>
      <c r="F78" s="93">
        <f t="shared" si="5"/>
        <v>0</v>
      </c>
      <c r="G78" s="155"/>
      <c r="H78" s="137"/>
      <c r="I78" s="125" t="e">
        <f>VLOOKUP(H78,Presupuesto!$B$11:$C$565,2,0)</f>
        <v>#N/A</v>
      </c>
      <c r="J78" s="94" t="str">
        <f t="shared" si="8"/>
        <v>Investigación Científica</v>
      </c>
      <c r="K78" s="94" t="s">
        <v>720</v>
      </c>
      <c r="L78" s="136"/>
      <c r="M78" s="153"/>
      <c r="N78" s="118"/>
      <c r="O78" s="93">
        <f t="shared" si="6"/>
        <v>0</v>
      </c>
      <c r="P78" s="93">
        <f t="shared" si="7"/>
        <v>0</v>
      </c>
      <c r="Q78" s="93">
        <f t="shared" si="7"/>
        <v>0</v>
      </c>
    </row>
    <row r="79" spans="3:17">
      <c r="C79" s="136"/>
      <c r="D79" s="153"/>
      <c r="E79" s="118"/>
      <c r="F79" s="93">
        <f t="shared" si="5"/>
        <v>0</v>
      </c>
      <c r="G79" s="155"/>
      <c r="H79" s="137"/>
      <c r="I79" s="125" t="e">
        <f>VLOOKUP(H79,Presupuesto!$B$11:$C$565,2,0)</f>
        <v>#N/A</v>
      </c>
      <c r="J79" s="94" t="str">
        <f t="shared" si="8"/>
        <v>Investigación Científica</v>
      </c>
      <c r="K79" s="94" t="s">
        <v>720</v>
      </c>
      <c r="L79" s="136"/>
      <c r="M79" s="153"/>
      <c r="N79" s="118"/>
      <c r="O79" s="93">
        <f t="shared" si="6"/>
        <v>0</v>
      </c>
      <c r="P79" s="93">
        <f t="shared" si="7"/>
        <v>0</v>
      </c>
      <c r="Q79" s="93">
        <f t="shared" si="7"/>
        <v>0</v>
      </c>
    </row>
    <row r="80" spans="3:17">
      <c r="C80" s="136"/>
      <c r="D80" s="153"/>
      <c r="E80" s="118"/>
      <c r="F80" s="93">
        <f t="shared" si="5"/>
        <v>0</v>
      </c>
      <c r="G80" s="155"/>
      <c r="H80" s="137"/>
      <c r="I80" s="125" t="e">
        <f>VLOOKUP(H80,Presupuesto!$B$11:$C$565,2,0)</f>
        <v>#N/A</v>
      </c>
      <c r="J80" s="94" t="str">
        <f t="shared" si="8"/>
        <v>Investigación Científica</v>
      </c>
      <c r="K80" s="94" t="s">
        <v>720</v>
      </c>
      <c r="L80" s="136"/>
      <c r="M80" s="153"/>
      <c r="N80" s="118"/>
      <c r="O80" s="93">
        <f t="shared" si="6"/>
        <v>0</v>
      </c>
      <c r="P80" s="93">
        <f t="shared" ref="P80:Q93" si="9">$O80*P$16</f>
        <v>0</v>
      </c>
      <c r="Q80" s="93">
        <f t="shared" si="9"/>
        <v>0</v>
      </c>
    </row>
    <row r="81" spans="3:17">
      <c r="C81" s="138"/>
      <c r="D81" s="146"/>
      <c r="E81" s="114"/>
      <c r="F81" s="93">
        <f t="shared" si="5"/>
        <v>0</v>
      </c>
      <c r="G81" s="155"/>
      <c r="H81" s="139"/>
      <c r="I81" s="125" t="e">
        <f>VLOOKUP(H81,Presupuesto!$B$11:$C$565,2,0)</f>
        <v>#N/A</v>
      </c>
      <c r="J81" s="94" t="str">
        <f t="shared" si="8"/>
        <v>Investigación Científica</v>
      </c>
      <c r="K81" s="94" t="s">
        <v>720</v>
      </c>
      <c r="L81" s="138"/>
      <c r="M81" s="146"/>
      <c r="N81" s="114"/>
      <c r="O81" s="93">
        <f t="shared" si="6"/>
        <v>0</v>
      </c>
      <c r="P81" s="93">
        <f t="shared" si="9"/>
        <v>0</v>
      </c>
      <c r="Q81" s="93">
        <f t="shared" si="9"/>
        <v>0</v>
      </c>
    </row>
    <row r="82" spans="3:17">
      <c r="C82" s="138"/>
      <c r="D82" s="146"/>
      <c r="E82" s="114"/>
      <c r="F82" s="93">
        <f t="shared" si="5"/>
        <v>0</v>
      </c>
      <c r="G82" s="155"/>
      <c r="H82" s="139"/>
      <c r="I82" s="125" t="e">
        <f>VLOOKUP(H82,Presupuesto!$B$11:$C$565,2,0)</f>
        <v>#N/A</v>
      </c>
      <c r="J82" s="94" t="str">
        <f t="shared" si="8"/>
        <v>Investigación Científica</v>
      </c>
      <c r="K82" s="94" t="s">
        <v>720</v>
      </c>
      <c r="L82" s="138"/>
      <c r="M82" s="146"/>
      <c r="N82" s="114"/>
      <c r="O82" s="93">
        <f t="shared" si="6"/>
        <v>0</v>
      </c>
      <c r="P82" s="93">
        <f t="shared" si="9"/>
        <v>0</v>
      </c>
      <c r="Q82" s="93">
        <f t="shared" si="9"/>
        <v>0</v>
      </c>
    </row>
    <row r="83" spans="3:17">
      <c r="C83" s="138"/>
      <c r="D83" s="146"/>
      <c r="E83" s="114"/>
      <c r="F83" s="93">
        <f t="shared" si="5"/>
        <v>0</v>
      </c>
      <c r="G83" s="155"/>
      <c r="H83" s="139"/>
      <c r="I83" s="125" t="e">
        <f>VLOOKUP(H83,Presupuesto!$B$11:$C$565,2,0)</f>
        <v>#N/A</v>
      </c>
      <c r="J83" s="94" t="str">
        <f t="shared" si="8"/>
        <v>Investigación Científica</v>
      </c>
      <c r="K83" s="94" t="s">
        <v>720</v>
      </c>
      <c r="L83" s="138"/>
      <c r="M83" s="146"/>
      <c r="N83" s="114"/>
      <c r="O83" s="93">
        <f t="shared" si="6"/>
        <v>0</v>
      </c>
      <c r="P83" s="93">
        <f t="shared" si="9"/>
        <v>0</v>
      </c>
      <c r="Q83" s="93">
        <f t="shared" si="9"/>
        <v>0</v>
      </c>
    </row>
    <row r="84" spans="3:17">
      <c r="C84" s="138"/>
      <c r="D84" s="146"/>
      <c r="E84" s="114"/>
      <c r="F84" s="93">
        <f t="shared" si="5"/>
        <v>0</v>
      </c>
      <c r="G84" s="155"/>
      <c r="H84" s="139"/>
      <c r="I84" s="125" t="e">
        <f>VLOOKUP(H84,Presupuesto!$B$11:$C$565,2,0)</f>
        <v>#N/A</v>
      </c>
      <c r="J84" s="94" t="str">
        <f t="shared" si="8"/>
        <v>Investigación Científica</v>
      </c>
      <c r="K84" s="94" t="s">
        <v>720</v>
      </c>
      <c r="L84" s="138"/>
      <c r="M84" s="146"/>
      <c r="N84" s="114"/>
      <c r="O84" s="93">
        <f t="shared" si="6"/>
        <v>0</v>
      </c>
      <c r="P84" s="93">
        <f t="shared" si="9"/>
        <v>0</v>
      </c>
      <c r="Q84" s="93">
        <f t="shared" si="9"/>
        <v>0</v>
      </c>
    </row>
    <row r="85" spans="3:17">
      <c r="C85" s="138"/>
      <c r="D85" s="146"/>
      <c r="E85" s="114"/>
      <c r="F85" s="93">
        <f t="shared" si="5"/>
        <v>0</v>
      </c>
      <c r="G85" s="155"/>
      <c r="H85" s="139"/>
      <c r="I85" s="125" t="e">
        <f>VLOOKUP(H85,Presupuesto!$B$11:$C$565,2,0)</f>
        <v>#N/A</v>
      </c>
      <c r="J85" s="94" t="str">
        <f t="shared" si="8"/>
        <v>Investigación Científica</v>
      </c>
      <c r="K85" s="94" t="s">
        <v>720</v>
      </c>
      <c r="L85" s="138"/>
      <c r="M85" s="146"/>
      <c r="N85" s="114"/>
      <c r="O85" s="93">
        <f t="shared" si="6"/>
        <v>0</v>
      </c>
      <c r="P85" s="93">
        <f t="shared" si="9"/>
        <v>0</v>
      </c>
      <c r="Q85" s="93">
        <f t="shared" si="9"/>
        <v>0</v>
      </c>
    </row>
    <row r="86" spans="3:17">
      <c r="C86" s="138"/>
      <c r="D86" s="146"/>
      <c r="E86" s="114"/>
      <c r="F86" s="93">
        <f t="shared" si="5"/>
        <v>0</v>
      </c>
      <c r="G86" s="155"/>
      <c r="H86" s="139"/>
      <c r="I86" s="125" t="e">
        <f>VLOOKUP(H86,Presupuesto!$B$11:$C$565,2,0)</f>
        <v>#N/A</v>
      </c>
      <c r="J86" s="94" t="str">
        <f t="shared" si="8"/>
        <v>Investigación Científica</v>
      </c>
      <c r="K86" s="94" t="s">
        <v>720</v>
      </c>
      <c r="L86" s="138"/>
      <c r="M86" s="146"/>
      <c r="N86" s="114"/>
      <c r="O86" s="93">
        <f t="shared" si="6"/>
        <v>0</v>
      </c>
      <c r="P86" s="93">
        <f t="shared" si="9"/>
        <v>0</v>
      </c>
      <c r="Q86" s="93">
        <f t="shared" si="9"/>
        <v>0</v>
      </c>
    </row>
    <row r="87" spans="3:17">
      <c r="C87" s="138"/>
      <c r="D87" s="146"/>
      <c r="E87" s="114"/>
      <c r="F87" s="93">
        <f t="shared" si="5"/>
        <v>0</v>
      </c>
      <c r="G87" s="155"/>
      <c r="H87" s="139"/>
      <c r="I87" s="125" t="e">
        <f>VLOOKUP(H87,Presupuesto!$B$11:$C$565,2,0)</f>
        <v>#N/A</v>
      </c>
      <c r="J87" s="94" t="str">
        <f t="shared" si="8"/>
        <v>Investigación Científica</v>
      </c>
      <c r="K87" s="94" t="s">
        <v>720</v>
      </c>
      <c r="L87" s="138"/>
      <c r="M87" s="146"/>
      <c r="N87" s="114"/>
      <c r="O87" s="93">
        <f t="shared" si="6"/>
        <v>0</v>
      </c>
      <c r="P87" s="93">
        <f t="shared" si="9"/>
        <v>0</v>
      </c>
      <c r="Q87" s="93">
        <f t="shared" si="9"/>
        <v>0</v>
      </c>
    </row>
    <row r="88" spans="3:17">
      <c r="C88" s="138"/>
      <c r="D88" s="146"/>
      <c r="E88" s="114"/>
      <c r="F88" s="93">
        <f t="shared" si="5"/>
        <v>0</v>
      </c>
      <c r="G88" s="155"/>
      <c r="H88" s="139"/>
      <c r="I88" s="125" t="e">
        <f>VLOOKUP(H88,Presupuesto!$B$11:$C$565,2,0)</f>
        <v>#N/A</v>
      </c>
      <c r="J88" s="94" t="str">
        <f t="shared" si="8"/>
        <v>Investigación Científica</v>
      </c>
      <c r="K88" s="94" t="s">
        <v>720</v>
      </c>
      <c r="L88" s="138"/>
      <c r="M88" s="146"/>
      <c r="N88" s="114"/>
      <c r="O88" s="93">
        <f t="shared" si="6"/>
        <v>0</v>
      </c>
      <c r="P88" s="93">
        <f t="shared" si="9"/>
        <v>0</v>
      </c>
      <c r="Q88" s="93">
        <f t="shared" si="9"/>
        <v>0</v>
      </c>
    </row>
    <row r="89" spans="3:17">
      <c r="C89" s="140"/>
      <c r="D89" s="146"/>
      <c r="E89" s="114"/>
      <c r="F89" s="93">
        <f t="shared" si="5"/>
        <v>0</v>
      </c>
      <c r="G89" s="155"/>
      <c r="H89" s="141"/>
      <c r="I89" s="125" t="e">
        <f>VLOOKUP(H89,Presupuesto!$B$11:$C$565,2,0)</f>
        <v>#N/A</v>
      </c>
      <c r="J89" s="94" t="str">
        <f t="shared" si="8"/>
        <v>Investigación Científica</v>
      </c>
      <c r="K89" s="94" t="s">
        <v>732</v>
      </c>
      <c r="L89" s="140"/>
      <c r="M89" s="146"/>
      <c r="N89" s="114"/>
      <c r="O89" s="93">
        <f t="shared" si="6"/>
        <v>0</v>
      </c>
      <c r="P89" s="93">
        <f t="shared" si="9"/>
        <v>0</v>
      </c>
      <c r="Q89" s="93">
        <f t="shared" si="9"/>
        <v>0</v>
      </c>
    </row>
    <row r="90" spans="3:17">
      <c r="C90" s="140"/>
      <c r="D90" s="146"/>
      <c r="E90" s="114"/>
      <c r="F90" s="93">
        <f t="shared" si="5"/>
        <v>0</v>
      </c>
      <c r="G90" s="155"/>
      <c r="H90" s="141"/>
      <c r="I90" s="125" t="e">
        <f>VLOOKUP(H90,Presupuesto!$B$11:$C$565,2,0)</f>
        <v>#N/A</v>
      </c>
      <c r="J90" s="94" t="str">
        <f t="shared" si="8"/>
        <v>Investigación Científica</v>
      </c>
      <c r="K90" s="94" t="s">
        <v>720</v>
      </c>
      <c r="L90" s="140"/>
      <c r="M90" s="146"/>
      <c r="N90" s="114"/>
      <c r="O90" s="93">
        <f t="shared" si="6"/>
        <v>0</v>
      </c>
      <c r="P90" s="93">
        <f t="shared" si="9"/>
        <v>0</v>
      </c>
      <c r="Q90" s="93">
        <f t="shared" si="9"/>
        <v>0</v>
      </c>
    </row>
    <row r="91" spans="3:17">
      <c r="C91" s="140"/>
      <c r="D91" s="146"/>
      <c r="E91" s="114"/>
      <c r="F91" s="93">
        <f t="shared" si="5"/>
        <v>0</v>
      </c>
      <c r="G91" s="155"/>
      <c r="H91" s="141"/>
      <c r="I91" s="125" t="e">
        <f>VLOOKUP(H91,Presupuesto!$B$11:$C$565,2,0)</f>
        <v>#N/A</v>
      </c>
      <c r="J91" s="94" t="str">
        <f t="shared" si="8"/>
        <v>Investigación Científica</v>
      </c>
      <c r="K91" s="94" t="s">
        <v>720</v>
      </c>
      <c r="L91" s="140"/>
      <c r="M91" s="146"/>
      <c r="N91" s="114"/>
      <c r="O91" s="93">
        <f t="shared" si="6"/>
        <v>0</v>
      </c>
      <c r="P91" s="93">
        <f t="shared" si="9"/>
        <v>0</v>
      </c>
      <c r="Q91" s="93">
        <f t="shared" si="9"/>
        <v>0</v>
      </c>
    </row>
    <row r="92" spans="3:17">
      <c r="C92" s="140"/>
      <c r="D92" s="146"/>
      <c r="E92" s="114"/>
      <c r="F92" s="93">
        <f t="shared" si="5"/>
        <v>0</v>
      </c>
      <c r="G92" s="155"/>
      <c r="H92" s="141"/>
      <c r="I92" s="125" t="e">
        <f>VLOOKUP(H92,Presupuesto!$B$11:$C$565,2,0)</f>
        <v>#N/A</v>
      </c>
      <c r="J92" s="94" t="str">
        <f t="shared" si="8"/>
        <v>Investigación Científica</v>
      </c>
      <c r="K92" s="94" t="s">
        <v>720</v>
      </c>
      <c r="L92" s="140"/>
      <c r="M92" s="146"/>
      <c r="N92" s="114"/>
      <c r="O92" s="93">
        <f t="shared" si="6"/>
        <v>0</v>
      </c>
      <c r="P92" s="93">
        <f t="shared" si="9"/>
        <v>0</v>
      </c>
      <c r="Q92" s="93">
        <f t="shared" si="9"/>
        <v>0</v>
      </c>
    </row>
    <row r="93" spans="3:17" ht="15.75" thickBot="1">
      <c r="C93" s="142"/>
      <c r="D93" s="154"/>
      <c r="E93" s="99"/>
      <c r="F93" s="101">
        <f t="shared" si="5"/>
        <v>0</v>
      </c>
      <c r="G93" s="156"/>
      <c r="H93" s="143"/>
      <c r="I93" s="127" t="e">
        <f>VLOOKUP(H93,Presupuesto!$B$11:$C$565,2,0)</f>
        <v>#N/A</v>
      </c>
      <c r="J93" s="102" t="str">
        <f t="shared" si="8"/>
        <v>Investigación Científica</v>
      </c>
      <c r="K93" s="119" t="s">
        <v>719</v>
      </c>
      <c r="L93" s="142"/>
      <c r="M93" s="154"/>
      <c r="N93" s="99"/>
      <c r="O93" s="101">
        <f t="shared" si="6"/>
        <v>0</v>
      </c>
      <c r="P93" s="101">
        <f t="shared" si="9"/>
        <v>0</v>
      </c>
      <c r="Q93" s="101">
        <f t="shared" si="9"/>
        <v>0</v>
      </c>
    </row>
    <row r="94" spans="3:17">
      <c r="C94" s="422"/>
      <c r="D94" s="422"/>
      <c r="E94" s="422"/>
      <c r="F94" s="422"/>
      <c r="G94" s="422"/>
      <c r="H94" s="422"/>
      <c r="I94" s="422"/>
      <c r="J94" s="422"/>
      <c r="K94" s="422"/>
      <c r="L94" s="422"/>
      <c r="M94" s="422"/>
      <c r="N94" s="422"/>
      <c r="O94" s="422"/>
      <c r="P94" s="422"/>
      <c r="Q94" s="422"/>
    </row>
    <row r="95" spans="3:17" ht="15.75" thickBot="1">
      <c r="C95" s="422"/>
      <c r="D95" s="422"/>
      <c r="E95" s="422"/>
      <c r="F95" s="422"/>
      <c r="G95" s="422"/>
      <c r="H95" s="422"/>
      <c r="I95" s="422"/>
      <c r="J95" s="422"/>
      <c r="K95" s="422"/>
      <c r="L95" s="422"/>
      <c r="M95" s="422"/>
      <c r="N95" s="422"/>
      <c r="O95" s="422"/>
      <c r="P95" s="422"/>
      <c r="Q95" s="422"/>
    </row>
    <row r="96" spans="3:17" ht="15.75" thickBot="1">
      <c r="C96" s="152" t="s">
        <v>1339</v>
      </c>
      <c r="D96" s="344">
        <f>SUM(F103:F136)</f>
        <v>0</v>
      </c>
      <c r="E96" s="422"/>
      <c r="F96" s="422"/>
      <c r="G96" s="77"/>
      <c r="H96" s="69"/>
      <c r="I96" s="69"/>
      <c r="J96" s="422"/>
      <c r="K96" s="422"/>
      <c r="L96" s="422"/>
      <c r="M96" s="422"/>
      <c r="N96" s="422"/>
      <c r="O96" s="422"/>
      <c r="P96" s="422"/>
      <c r="Q96" s="422"/>
    </row>
    <row r="97" spans="3:17">
      <c r="C97" s="422"/>
      <c r="D97" s="422"/>
      <c r="E97" s="422"/>
      <c r="F97" s="422"/>
      <c r="G97" s="77"/>
      <c r="H97" s="69"/>
      <c r="I97" s="69"/>
      <c r="J97" s="422"/>
      <c r="K97" s="422"/>
      <c r="L97" s="422"/>
      <c r="M97" s="422"/>
      <c r="N97" s="422"/>
      <c r="O97" s="422"/>
      <c r="P97" s="422"/>
      <c r="Q97" s="422"/>
    </row>
    <row r="98" spans="3:17">
      <c r="C98" s="422"/>
      <c r="D98" s="422"/>
      <c r="E98" s="422"/>
      <c r="F98" s="69"/>
      <c r="G98" s="77"/>
      <c r="H98" s="69"/>
      <c r="I98" s="69"/>
      <c r="J98" s="422"/>
      <c r="K98" s="422"/>
      <c r="L98" s="422"/>
      <c r="M98" s="422"/>
      <c r="N98" s="422"/>
      <c r="O98" s="422"/>
      <c r="P98" s="422"/>
      <c r="Q98" s="422"/>
    </row>
    <row r="99" spans="3:17" ht="15.75">
      <c r="C99" s="282" t="s">
        <v>1309</v>
      </c>
      <c r="D99" s="342"/>
      <c r="E99" s="422"/>
      <c r="F99" s="69"/>
      <c r="G99" s="77"/>
      <c r="H99" s="69"/>
      <c r="I99" s="69"/>
      <c r="J99" s="422"/>
      <c r="K99" s="422"/>
      <c r="L99" s="422"/>
      <c r="M99" s="422"/>
      <c r="N99" s="422"/>
      <c r="O99" s="422"/>
      <c r="P99" s="422"/>
      <c r="Q99" s="422"/>
    </row>
    <row r="100" spans="3:17" ht="18.75">
      <c r="C100" s="197" t="e">
        <f>IFERROR(VLOOKUP(D99,'1. Desarrollo e Innov. Curricu.'!$F:$G,2,FALSE),IFERROR(VLOOKUP(D99,'2. Investigación Científica'!$E:$F,2,FALSE),IFERROR(VLOOKUP(D99,'3. Vinculación Univ. Sociedad'!$F:$G,2,FALSE),IFERROR(VLOOKUP(D99,'4. Docencia y Profesorado Univ.'!$F:$G,2,FALSE),IFERROR(VLOOKUP(D99,'5. Estudiantes y Graduados'!$E:$F,2,FALSE),IFERROR(VLOOKUP(D99,'11. Gestion Administrativa'!$F:$G,2,FALSE),IFERROR(VLOOKUP(D99,'13. Gestión Académica'!$F:$G,2,FALSE),IFERROR(VLOOKUP(D99,'8. Asegura. de la Calid. y M'!$F:$G,2,FALSE),IFERROR(VLOOKUP(D99,'6. Gestión del Conocimiento'!$F:$G,2,FALSE),IFERROR(VLOOKUP(D99,'15. Gobernabilidad y Proceso...'!$E:$F,2,FALSE),IFERROR(VLOOKUP(D99,'12. Gestión del Talento Humano'!$F:$G,2,FALSE),IFERROR(VLOOKUP(D99,'14. Internacional... de la E.S.'!$E:$F,2,FALSE),IFERROR(VLOOKUP(D99,'10. Posgrado'!$E:$F,2,FALSE),IFERROR(VLOOKUP(D99,'17. Gestión TIC'!$F:$G,2,FALSE),IFERROR(VLOOKUP(D99,'16. Desa. del Sistema Educ.Sup.'!$E:$F,2,FALSE),IFERROR(VLOOKUP(D99,'9. Cultura de Inno. Insti...'!$F:$G,2,FALSE),VLOOKUP(D99,'7. Lo Esencial de la Reforma U.'!$F:$G,2,0)))))))))))))))))</f>
        <v>#N/A</v>
      </c>
      <c r="D100" s="31"/>
      <c r="E100" s="422"/>
      <c r="F100" s="69"/>
      <c r="G100" s="77"/>
      <c r="H100" s="69"/>
      <c r="I100" s="69"/>
      <c r="J100" s="422"/>
      <c r="K100" s="422"/>
      <c r="L100" s="422"/>
      <c r="M100" s="422"/>
      <c r="N100" s="422"/>
      <c r="O100" s="422"/>
      <c r="P100" s="422"/>
      <c r="Q100" s="422"/>
    </row>
    <row r="101" spans="3:17" ht="42.75" thickBot="1">
      <c r="C101" s="422"/>
      <c r="D101" s="422"/>
      <c r="E101" s="422"/>
      <c r="F101" s="90"/>
      <c r="G101" s="74"/>
      <c r="H101" s="74"/>
      <c r="I101" s="74"/>
      <c r="J101" s="422"/>
      <c r="K101" s="422"/>
      <c r="L101" s="213"/>
      <c r="M101" s="214"/>
      <c r="N101" s="213"/>
      <c r="O101" s="213"/>
      <c r="P101" s="216" t="s">
        <v>1345</v>
      </c>
      <c r="Q101" s="216" t="s">
        <v>1346</v>
      </c>
    </row>
    <row r="102" spans="3:17" ht="30.75" thickBot="1">
      <c r="C102" s="124" t="s">
        <v>1310</v>
      </c>
      <c r="D102" s="124" t="s">
        <v>99</v>
      </c>
      <c r="E102" s="131" t="s">
        <v>1312</v>
      </c>
      <c r="F102" s="130" t="s">
        <v>1313</v>
      </c>
      <c r="G102" s="128" t="s">
        <v>1314</v>
      </c>
      <c r="H102" s="131" t="s">
        <v>1315</v>
      </c>
      <c r="I102" s="128" t="s">
        <v>711</v>
      </c>
      <c r="J102" s="128" t="s">
        <v>1316</v>
      </c>
      <c r="K102" s="128" t="s">
        <v>1317</v>
      </c>
      <c r="L102" s="210" t="s">
        <v>33</v>
      </c>
      <c r="M102" s="210" t="s">
        <v>99</v>
      </c>
      <c r="N102" s="211" t="s">
        <v>1347</v>
      </c>
      <c r="O102" s="212" t="s">
        <v>1348</v>
      </c>
      <c r="P102" s="215">
        <v>0.7</v>
      </c>
      <c r="Q102" s="215">
        <v>0.3</v>
      </c>
    </row>
    <row r="103" spans="3:17">
      <c r="C103" s="136"/>
      <c r="D103" s="153"/>
      <c r="E103" s="118"/>
      <c r="F103" s="93">
        <f t="shared" ref="F103:F136" si="10">D103*E103</f>
        <v>0</v>
      </c>
      <c r="G103" s="155"/>
      <c r="H103" s="137"/>
      <c r="I103" s="125" t="e">
        <f>VLOOKUP(H103,Presupuesto!$B$11:$C$565,2,0)</f>
        <v>#N/A</v>
      </c>
      <c r="J103" s="205" t="s">
        <v>51</v>
      </c>
      <c r="K103" s="94" t="s">
        <v>720</v>
      </c>
      <c r="L103" s="136"/>
      <c r="M103" s="153"/>
      <c r="N103" s="118"/>
      <c r="O103" s="93">
        <f t="shared" ref="O103:O136" si="11">M103*N103</f>
        <v>0</v>
      </c>
      <c r="P103" s="93">
        <f t="shared" ref="P103:Q122" si="12">$O103*P$16</f>
        <v>0</v>
      </c>
      <c r="Q103" s="93">
        <f t="shared" si="12"/>
        <v>0</v>
      </c>
    </row>
    <row r="104" spans="3:17">
      <c r="C104" s="136"/>
      <c r="D104" s="153"/>
      <c r="E104" s="118"/>
      <c r="F104" s="93">
        <f t="shared" si="10"/>
        <v>0</v>
      </c>
      <c r="G104" s="155"/>
      <c r="H104" s="137"/>
      <c r="I104" s="125" t="e">
        <f>VLOOKUP(H104,Presupuesto!$B$11:$C$565,2,0)</f>
        <v>#N/A</v>
      </c>
      <c r="J104" s="94" t="str">
        <f>$J$103</f>
        <v>Investigación Científica</v>
      </c>
      <c r="K104" s="94" t="s">
        <v>720</v>
      </c>
      <c r="L104" s="136"/>
      <c r="M104" s="153"/>
      <c r="N104" s="118"/>
      <c r="O104" s="93">
        <f t="shared" si="11"/>
        <v>0</v>
      </c>
      <c r="P104" s="93">
        <f t="shared" si="12"/>
        <v>0</v>
      </c>
      <c r="Q104" s="93">
        <f t="shared" si="12"/>
        <v>0</v>
      </c>
    </row>
    <row r="105" spans="3:17">
      <c r="C105" s="136"/>
      <c r="D105" s="153"/>
      <c r="E105" s="118"/>
      <c r="F105" s="93">
        <f t="shared" si="10"/>
        <v>0</v>
      </c>
      <c r="G105" s="155"/>
      <c r="H105" s="137"/>
      <c r="I105" s="125" t="e">
        <f>VLOOKUP(H105,Presupuesto!$B$11:$C$565,2,0)</f>
        <v>#N/A</v>
      </c>
      <c r="J105" s="94" t="str">
        <f t="shared" ref="J105:J136" si="13">$J$103</f>
        <v>Investigación Científica</v>
      </c>
      <c r="K105" s="94" t="s">
        <v>720</v>
      </c>
      <c r="L105" s="136"/>
      <c r="M105" s="153"/>
      <c r="N105" s="118"/>
      <c r="O105" s="93">
        <f t="shared" si="11"/>
        <v>0</v>
      </c>
      <c r="P105" s="93">
        <f t="shared" si="12"/>
        <v>0</v>
      </c>
      <c r="Q105" s="93">
        <f t="shared" si="12"/>
        <v>0</v>
      </c>
    </row>
    <row r="106" spans="3:17">
      <c r="C106" s="136"/>
      <c r="D106" s="153"/>
      <c r="E106" s="118"/>
      <c r="F106" s="93">
        <f t="shared" si="10"/>
        <v>0</v>
      </c>
      <c r="G106" s="155"/>
      <c r="H106" s="137"/>
      <c r="I106" s="125" t="e">
        <f>VLOOKUP(H106,Presupuesto!$B$11:$C$565,2,0)</f>
        <v>#N/A</v>
      </c>
      <c r="J106" s="94" t="str">
        <f t="shared" si="13"/>
        <v>Investigación Científica</v>
      </c>
      <c r="K106" s="94" t="s">
        <v>720</v>
      </c>
      <c r="L106" s="136"/>
      <c r="M106" s="153"/>
      <c r="N106" s="118"/>
      <c r="O106" s="93">
        <f t="shared" si="11"/>
        <v>0</v>
      </c>
      <c r="P106" s="93">
        <f t="shared" si="12"/>
        <v>0</v>
      </c>
      <c r="Q106" s="93">
        <f t="shared" si="12"/>
        <v>0</v>
      </c>
    </row>
    <row r="107" spans="3:17">
      <c r="C107" s="136"/>
      <c r="D107" s="153"/>
      <c r="E107" s="118"/>
      <c r="F107" s="93">
        <f t="shared" si="10"/>
        <v>0</v>
      </c>
      <c r="G107" s="155"/>
      <c r="H107" s="137"/>
      <c r="I107" s="125" t="e">
        <f>VLOOKUP(H107,Presupuesto!$B$11:$C$565,2,0)</f>
        <v>#N/A</v>
      </c>
      <c r="J107" s="94" t="str">
        <f t="shared" si="13"/>
        <v>Investigación Científica</v>
      </c>
      <c r="K107" s="94" t="s">
        <v>729</v>
      </c>
      <c r="L107" s="136"/>
      <c r="M107" s="153"/>
      <c r="N107" s="118"/>
      <c r="O107" s="93">
        <f t="shared" si="11"/>
        <v>0</v>
      </c>
      <c r="P107" s="93">
        <f t="shared" si="12"/>
        <v>0</v>
      </c>
      <c r="Q107" s="93">
        <f t="shared" si="12"/>
        <v>0</v>
      </c>
    </row>
    <row r="108" spans="3:17">
      <c r="C108" s="136"/>
      <c r="D108" s="153"/>
      <c r="E108" s="118"/>
      <c r="F108" s="93">
        <f t="shared" si="10"/>
        <v>0</v>
      </c>
      <c r="G108" s="155"/>
      <c r="H108" s="137"/>
      <c r="I108" s="125" t="e">
        <f>VLOOKUP(H108,Presupuesto!$B$11:$C$565,2,0)</f>
        <v>#N/A</v>
      </c>
      <c r="J108" s="94" t="str">
        <f t="shared" si="13"/>
        <v>Investigación Científica</v>
      </c>
      <c r="K108" s="94" t="s">
        <v>720</v>
      </c>
      <c r="L108" s="136"/>
      <c r="M108" s="153"/>
      <c r="N108" s="118"/>
      <c r="O108" s="93">
        <f t="shared" si="11"/>
        <v>0</v>
      </c>
      <c r="P108" s="93">
        <f t="shared" si="12"/>
        <v>0</v>
      </c>
      <c r="Q108" s="93">
        <f t="shared" si="12"/>
        <v>0</v>
      </c>
    </row>
    <row r="109" spans="3:17">
      <c r="C109" s="136"/>
      <c r="D109" s="153"/>
      <c r="E109" s="118"/>
      <c r="F109" s="93">
        <f t="shared" si="10"/>
        <v>0</v>
      </c>
      <c r="G109" s="155"/>
      <c r="H109" s="137"/>
      <c r="I109" s="125" t="e">
        <f>VLOOKUP(H109,Presupuesto!$B$11:$C$565,2,0)</f>
        <v>#N/A</v>
      </c>
      <c r="J109" s="94" t="str">
        <f t="shared" si="13"/>
        <v>Investigación Científica</v>
      </c>
      <c r="K109" s="94" t="s">
        <v>720</v>
      </c>
      <c r="L109" s="136"/>
      <c r="M109" s="153"/>
      <c r="N109" s="118"/>
      <c r="O109" s="93">
        <f t="shared" si="11"/>
        <v>0</v>
      </c>
      <c r="P109" s="93">
        <f t="shared" si="12"/>
        <v>0</v>
      </c>
      <c r="Q109" s="93">
        <f t="shared" si="12"/>
        <v>0</v>
      </c>
    </row>
    <row r="110" spans="3:17">
      <c r="C110" s="136"/>
      <c r="D110" s="153"/>
      <c r="E110" s="118"/>
      <c r="F110" s="93">
        <f t="shared" si="10"/>
        <v>0</v>
      </c>
      <c r="G110" s="155"/>
      <c r="H110" s="137"/>
      <c r="I110" s="125" t="e">
        <f>VLOOKUP(H110,Presupuesto!$B$11:$C$565,2,0)</f>
        <v>#N/A</v>
      </c>
      <c r="J110" s="94" t="str">
        <f t="shared" si="13"/>
        <v>Investigación Científica</v>
      </c>
      <c r="K110" s="94" t="s">
        <v>720</v>
      </c>
      <c r="L110" s="136"/>
      <c r="M110" s="153"/>
      <c r="N110" s="118"/>
      <c r="O110" s="93">
        <f t="shared" si="11"/>
        <v>0</v>
      </c>
      <c r="P110" s="93">
        <f t="shared" si="12"/>
        <v>0</v>
      </c>
      <c r="Q110" s="93">
        <f t="shared" si="12"/>
        <v>0</v>
      </c>
    </row>
    <row r="111" spans="3:17">
      <c r="C111" s="136"/>
      <c r="D111" s="153"/>
      <c r="E111" s="118"/>
      <c r="F111" s="93">
        <f t="shared" si="10"/>
        <v>0</v>
      </c>
      <c r="G111" s="155"/>
      <c r="H111" s="137"/>
      <c r="I111" s="125" t="e">
        <f>VLOOKUP(H111,Presupuesto!$B$11:$C$565,2,0)</f>
        <v>#N/A</v>
      </c>
      <c r="J111" s="94" t="str">
        <f t="shared" si="13"/>
        <v>Investigación Científica</v>
      </c>
      <c r="K111" s="94" t="s">
        <v>720</v>
      </c>
      <c r="L111" s="136"/>
      <c r="M111" s="153"/>
      <c r="N111" s="118"/>
      <c r="O111" s="93">
        <f t="shared" si="11"/>
        <v>0</v>
      </c>
      <c r="P111" s="93">
        <f t="shared" si="12"/>
        <v>0</v>
      </c>
      <c r="Q111" s="93">
        <f t="shared" si="12"/>
        <v>0</v>
      </c>
    </row>
    <row r="112" spans="3:17">
      <c r="C112" s="136"/>
      <c r="D112" s="153"/>
      <c r="E112" s="118"/>
      <c r="F112" s="93">
        <f t="shared" si="10"/>
        <v>0</v>
      </c>
      <c r="G112" s="155"/>
      <c r="H112" s="137"/>
      <c r="I112" s="125" t="e">
        <f>VLOOKUP(H112,Presupuesto!$B$11:$C$565,2,0)</f>
        <v>#N/A</v>
      </c>
      <c r="J112" s="94" t="str">
        <f t="shared" si="13"/>
        <v>Investigación Científica</v>
      </c>
      <c r="K112" s="94" t="s">
        <v>720</v>
      </c>
      <c r="L112" s="136"/>
      <c r="M112" s="153"/>
      <c r="N112" s="118"/>
      <c r="O112" s="93">
        <f t="shared" si="11"/>
        <v>0</v>
      </c>
      <c r="P112" s="93">
        <f t="shared" si="12"/>
        <v>0</v>
      </c>
      <c r="Q112" s="93">
        <f t="shared" si="12"/>
        <v>0</v>
      </c>
    </row>
    <row r="113" spans="3:17">
      <c r="C113" s="136"/>
      <c r="D113" s="153"/>
      <c r="E113" s="118"/>
      <c r="F113" s="93">
        <f t="shared" si="10"/>
        <v>0</v>
      </c>
      <c r="G113" s="155"/>
      <c r="H113" s="137"/>
      <c r="I113" s="125" t="e">
        <f>VLOOKUP(H113,Presupuesto!$B$11:$C$565,2,0)</f>
        <v>#N/A</v>
      </c>
      <c r="J113" s="94" t="str">
        <f t="shared" si="13"/>
        <v>Investigación Científica</v>
      </c>
      <c r="K113" s="94" t="s">
        <v>720</v>
      </c>
      <c r="L113" s="136"/>
      <c r="M113" s="153"/>
      <c r="N113" s="118"/>
      <c r="O113" s="93">
        <f t="shared" si="11"/>
        <v>0</v>
      </c>
      <c r="P113" s="93">
        <f t="shared" si="12"/>
        <v>0</v>
      </c>
      <c r="Q113" s="93">
        <f t="shared" si="12"/>
        <v>0</v>
      </c>
    </row>
    <row r="114" spans="3:17">
      <c r="C114" s="136"/>
      <c r="D114" s="153"/>
      <c r="E114" s="118"/>
      <c r="F114" s="93">
        <f t="shared" si="10"/>
        <v>0</v>
      </c>
      <c r="G114" s="155"/>
      <c r="H114" s="137"/>
      <c r="I114" s="125" t="e">
        <f>VLOOKUP(H114,Presupuesto!$B$11:$C$565,2,0)</f>
        <v>#N/A</v>
      </c>
      <c r="J114" s="94" t="str">
        <f t="shared" si="13"/>
        <v>Investigación Científica</v>
      </c>
      <c r="K114" s="94" t="s">
        <v>720</v>
      </c>
      <c r="L114" s="136"/>
      <c r="M114" s="153"/>
      <c r="N114" s="118"/>
      <c r="O114" s="93">
        <f t="shared" si="11"/>
        <v>0</v>
      </c>
      <c r="P114" s="93">
        <f t="shared" si="12"/>
        <v>0</v>
      </c>
      <c r="Q114" s="93">
        <f t="shared" si="12"/>
        <v>0</v>
      </c>
    </row>
    <row r="115" spans="3:17">
      <c r="C115" s="136"/>
      <c r="D115" s="153"/>
      <c r="E115" s="118"/>
      <c r="F115" s="93">
        <f t="shared" si="10"/>
        <v>0</v>
      </c>
      <c r="G115" s="155"/>
      <c r="H115" s="137"/>
      <c r="I115" s="125" t="e">
        <f>VLOOKUP(H115,Presupuesto!$B$11:$C$565,2,0)</f>
        <v>#N/A</v>
      </c>
      <c r="J115" s="94" t="str">
        <f t="shared" si="13"/>
        <v>Investigación Científica</v>
      </c>
      <c r="K115" s="94" t="s">
        <v>720</v>
      </c>
      <c r="L115" s="136"/>
      <c r="M115" s="153"/>
      <c r="N115" s="118"/>
      <c r="O115" s="93">
        <f t="shared" si="11"/>
        <v>0</v>
      </c>
      <c r="P115" s="93">
        <f t="shared" si="12"/>
        <v>0</v>
      </c>
      <c r="Q115" s="93">
        <f t="shared" si="12"/>
        <v>0</v>
      </c>
    </row>
    <row r="116" spans="3:17">
      <c r="C116" s="136"/>
      <c r="D116" s="153"/>
      <c r="E116" s="118"/>
      <c r="F116" s="93">
        <f t="shared" si="10"/>
        <v>0</v>
      </c>
      <c r="G116" s="155"/>
      <c r="H116" s="137"/>
      <c r="I116" s="125" t="e">
        <f>VLOOKUP(H116,Presupuesto!$B$11:$C$565,2,0)</f>
        <v>#N/A</v>
      </c>
      <c r="J116" s="94" t="str">
        <f t="shared" si="13"/>
        <v>Investigación Científica</v>
      </c>
      <c r="K116" s="94" t="s">
        <v>720</v>
      </c>
      <c r="L116" s="136"/>
      <c r="M116" s="153"/>
      <c r="N116" s="118"/>
      <c r="O116" s="93">
        <f t="shared" si="11"/>
        <v>0</v>
      </c>
      <c r="P116" s="93">
        <f t="shared" si="12"/>
        <v>0</v>
      </c>
      <c r="Q116" s="93">
        <f t="shared" si="12"/>
        <v>0</v>
      </c>
    </row>
    <row r="117" spans="3:17">
      <c r="C117" s="136"/>
      <c r="D117" s="153"/>
      <c r="E117" s="118"/>
      <c r="F117" s="93">
        <f t="shared" si="10"/>
        <v>0</v>
      </c>
      <c r="G117" s="155"/>
      <c r="H117" s="137"/>
      <c r="I117" s="125" t="e">
        <f>VLOOKUP(H117,Presupuesto!$B$11:$C$565,2,0)</f>
        <v>#N/A</v>
      </c>
      <c r="J117" s="94" t="str">
        <f t="shared" si="13"/>
        <v>Investigación Científica</v>
      </c>
      <c r="K117" s="94" t="s">
        <v>720</v>
      </c>
      <c r="L117" s="136"/>
      <c r="M117" s="153"/>
      <c r="N117" s="118"/>
      <c r="O117" s="93">
        <f t="shared" si="11"/>
        <v>0</v>
      </c>
      <c r="P117" s="93">
        <f t="shared" si="12"/>
        <v>0</v>
      </c>
      <c r="Q117" s="93">
        <f t="shared" si="12"/>
        <v>0</v>
      </c>
    </row>
    <row r="118" spans="3:17">
      <c r="C118" s="136"/>
      <c r="D118" s="153"/>
      <c r="E118" s="118"/>
      <c r="F118" s="93">
        <f t="shared" si="10"/>
        <v>0</v>
      </c>
      <c r="G118" s="155"/>
      <c r="H118" s="137"/>
      <c r="I118" s="125" t="e">
        <f>VLOOKUP(H118,Presupuesto!$B$11:$C$565,2,0)</f>
        <v>#N/A</v>
      </c>
      <c r="J118" s="94" t="str">
        <f t="shared" si="13"/>
        <v>Investigación Científica</v>
      </c>
      <c r="K118" s="94" t="s">
        <v>720</v>
      </c>
      <c r="L118" s="136"/>
      <c r="M118" s="153"/>
      <c r="N118" s="118"/>
      <c r="O118" s="93">
        <f t="shared" si="11"/>
        <v>0</v>
      </c>
      <c r="P118" s="93">
        <f t="shared" si="12"/>
        <v>0</v>
      </c>
      <c r="Q118" s="93">
        <f t="shared" si="12"/>
        <v>0</v>
      </c>
    </row>
    <row r="119" spans="3:17">
      <c r="C119" s="136"/>
      <c r="D119" s="153"/>
      <c r="E119" s="118"/>
      <c r="F119" s="93">
        <f t="shared" si="10"/>
        <v>0</v>
      </c>
      <c r="G119" s="155"/>
      <c r="H119" s="137"/>
      <c r="I119" s="125" t="e">
        <f>VLOOKUP(H119,Presupuesto!$B$11:$C$565,2,0)</f>
        <v>#N/A</v>
      </c>
      <c r="J119" s="94" t="str">
        <f t="shared" si="13"/>
        <v>Investigación Científica</v>
      </c>
      <c r="K119" s="94" t="s">
        <v>720</v>
      </c>
      <c r="L119" s="136"/>
      <c r="M119" s="153"/>
      <c r="N119" s="118"/>
      <c r="O119" s="93">
        <f t="shared" si="11"/>
        <v>0</v>
      </c>
      <c r="P119" s="93">
        <f t="shared" si="12"/>
        <v>0</v>
      </c>
      <c r="Q119" s="93">
        <f t="shared" si="12"/>
        <v>0</v>
      </c>
    </row>
    <row r="120" spans="3:17">
      <c r="C120" s="136"/>
      <c r="D120" s="153"/>
      <c r="E120" s="118"/>
      <c r="F120" s="93">
        <f t="shared" si="10"/>
        <v>0</v>
      </c>
      <c r="G120" s="155"/>
      <c r="H120" s="137"/>
      <c r="I120" s="125" t="e">
        <f>VLOOKUP(H120,Presupuesto!$B$11:$C$565,2,0)</f>
        <v>#N/A</v>
      </c>
      <c r="J120" s="94" t="str">
        <f t="shared" si="13"/>
        <v>Investigación Científica</v>
      </c>
      <c r="K120" s="94" t="s">
        <v>720</v>
      </c>
      <c r="L120" s="136"/>
      <c r="M120" s="153"/>
      <c r="N120" s="118"/>
      <c r="O120" s="93">
        <f t="shared" si="11"/>
        <v>0</v>
      </c>
      <c r="P120" s="93">
        <f t="shared" si="12"/>
        <v>0</v>
      </c>
      <c r="Q120" s="93">
        <f t="shared" si="12"/>
        <v>0</v>
      </c>
    </row>
    <row r="121" spans="3:17">
      <c r="C121" s="136"/>
      <c r="D121" s="153"/>
      <c r="E121" s="118"/>
      <c r="F121" s="93">
        <f t="shared" si="10"/>
        <v>0</v>
      </c>
      <c r="G121" s="155"/>
      <c r="H121" s="137"/>
      <c r="I121" s="125" t="e">
        <f>VLOOKUP(H121,Presupuesto!$B$11:$C$565,2,0)</f>
        <v>#N/A</v>
      </c>
      <c r="J121" s="94" t="str">
        <f t="shared" si="13"/>
        <v>Investigación Científica</v>
      </c>
      <c r="K121" s="94" t="s">
        <v>720</v>
      </c>
      <c r="L121" s="136"/>
      <c r="M121" s="153"/>
      <c r="N121" s="118"/>
      <c r="O121" s="93">
        <f t="shared" si="11"/>
        <v>0</v>
      </c>
      <c r="P121" s="93">
        <f t="shared" si="12"/>
        <v>0</v>
      </c>
      <c r="Q121" s="93">
        <f t="shared" si="12"/>
        <v>0</v>
      </c>
    </row>
    <row r="122" spans="3:17">
      <c r="C122" s="136"/>
      <c r="D122" s="153"/>
      <c r="E122" s="118"/>
      <c r="F122" s="93">
        <f t="shared" si="10"/>
        <v>0</v>
      </c>
      <c r="G122" s="155"/>
      <c r="H122" s="137"/>
      <c r="I122" s="125" t="e">
        <f>VLOOKUP(H122,Presupuesto!$B$11:$C$565,2,0)</f>
        <v>#N/A</v>
      </c>
      <c r="J122" s="94" t="str">
        <f t="shared" si="13"/>
        <v>Investigación Científica</v>
      </c>
      <c r="K122" s="94" t="s">
        <v>720</v>
      </c>
      <c r="L122" s="136"/>
      <c r="M122" s="153"/>
      <c r="N122" s="118"/>
      <c r="O122" s="93">
        <f t="shared" si="11"/>
        <v>0</v>
      </c>
      <c r="P122" s="93">
        <f t="shared" si="12"/>
        <v>0</v>
      </c>
      <c r="Q122" s="93">
        <f t="shared" si="12"/>
        <v>0</v>
      </c>
    </row>
    <row r="123" spans="3:17">
      <c r="C123" s="136"/>
      <c r="D123" s="153"/>
      <c r="E123" s="118"/>
      <c r="F123" s="93">
        <f t="shared" si="10"/>
        <v>0</v>
      </c>
      <c r="G123" s="155"/>
      <c r="H123" s="137"/>
      <c r="I123" s="125" t="e">
        <f>VLOOKUP(H123,Presupuesto!$B$11:$C$565,2,0)</f>
        <v>#N/A</v>
      </c>
      <c r="J123" s="94" t="str">
        <f t="shared" si="13"/>
        <v>Investigación Científica</v>
      </c>
      <c r="K123" s="94" t="s">
        <v>720</v>
      </c>
      <c r="L123" s="136"/>
      <c r="M123" s="153"/>
      <c r="N123" s="118"/>
      <c r="O123" s="93">
        <f t="shared" si="11"/>
        <v>0</v>
      </c>
      <c r="P123" s="93">
        <f t="shared" ref="P123:Q136" si="14">$O123*P$16</f>
        <v>0</v>
      </c>
      <c r="Q123" s="93">
        <f t="shared" si="14"/>
        <v>0</v>
      </c>
    </row>
    <row r="124" spans="3:17">
      <c r="C124" s="138"/>
      <c r="D124" s="146"/>
      <c r="E124" s="114"/>
      <c r="F124" s="93">
        <f t="shared" si="10"/>
        <v>0</v>
      </c>
      <c r="G124" s="155"/>
      <c r="H124" s="139"/>
      <c r="I124" s="125" t="e">
        <f>VLOOKUP(H124,Presupuesto!$B$11:$C$565,2,0)</f>
        <v>#N/A</v>
      </c>
      <c r="J124" s="94" t="str">
        <f t="shared" si="13"/>
        <v>Investigación Científica</v>
      </c>
      <c r="K124" s="94" t="s">
        <v>720</v>
      </c>
      <c r="L124" s="138"/>
      <c r="M124" s="146"/>
      <c r="N124" s="114"/>
      <c r="O124" s="93">
        <f t="shared" si="11"/>
        <v>0</v>
      </c>
      <c r="P124" s="93">
        <f t="shared" si="14"/>
        <v>0</v>
      </c>
      <c r="Q124" s="93">
        <f t="shared" si="14"/>
        <v>0</v>
      </c>
    </row>
    <row r="125" spans="3:17">
      <c r="C125" s="138"/>
      <c r="D125" s="146"/>
      <c r="E125" s="114"/>
      <c r="F125" s="93">
        <f t="shared" si="10"/>
        <v>0</v>
      </c>
      <c r="G125" s="155"/>
      <c r="H125" s="139"/>
      <c r="I125" s="125" t="e">
        <f>VLOOKUP(H125,Presupuesto!$B$11:$C$565,2,0)</f>
        <v>#N/A</v>
      </c>
      <c r="J125" s="94" t="str">
        <f t="shared" si="13"/>
        <v>Investigación Científica</v>
      </c>
      <c r="K125" s="94" t="s">
        <v>720</v>
      </c>
      <c r="L125" s="138"/>
      <c r="M125" s="146"/>
      <c r="N125" s="114"/>
      <c r="O125" s="93">
        <f t="shared" si="11"/>
        <v>0</v>
      </c>
      <c r="P125" s="93">
        <f t="shared" si="14"/>
        <v>0</v>
      </c>
      <c r="Q125" s="93">
        <f t="shared" si="14"/>
        <v>0</v>
      </c>
    </row>
    <row r="126" spans="3:17">
      <c r="C126" s="138"/>
      <c r="D126" s="146"/>
      <c r="E126" s="114"/>
      <c r="F126" s="93">
        <f t="shared" si="10"/>
        <v>0</v>
      </c>
      <c r="G126" s="155"/>
      <c r="H126" s="139"/>
      <c r="I126" s="125" t="e">
        <f>VLOOKUP(H126,Presupuesto!$B$11:$C$565,2,0)</f>
        <v>#N/A</v>
      </c>
      <c r="J126" s="94" t="str">
        <f t="shared" si="13"/>
        <v>Investigación Científica</v>
      </c>
      <c r="K126" s="94" t="s">
        <v>720</v>
      </c>
      <c r="L126" s="138"/>
      <c r="M126" s="146"/>
      <c r="N126" s="114"/>
      <c r="O126" s="93">
        <f t="shared" si="11"/>
        <v>0</v>
      </c>
      <c r="P126" s="93">
        <f t="shared" si="14"/>
        <v>0</v>
      </c>
      <c r="Q126" s="93">
        <f t="shared" si="14"/>
        <v>0</v>
      </c>
    </row>
    <row r="127" spans="3:17">
      <c r="C127" s="138"/>
      <c r="D127" s="146"/>
      <c r="E127" s="114"/>
      <c r="F127" s="93">
        <f t="shared" si="10"/>
        <v>0</v>
      </c>
      <c r="G127" s="155"/>
      <c r="H127" s="139"/>
      <c r="I127" s="125" t="e">
        <f>VLOOKUP(H127,Presupuesto!$B$11:$C$565,2,0)</f>
        <v>#N/A</v>
      </c>
      <c r="J127" s="94" t="str">
        <f t="shared" si="13"/>
        <v>Investigación Científica</v>
      </c>
      <c r="K127" s="94" t="s">
        <v>720</v>
      </c>
      <c r="L127" s="138"/>
      <c r="M127" s="146"/>
      <c r="N127" s="114"/>
      <c r="O127" s="93">
        <f t="shared" si="11"/>
        <v>0</v>
      </c>
      <c r="P127" s="93">
        <f t="shared" si="14"/>
        <v>0</v>
      </c>
      <c r="Q127" s="93">
        <f t="shared" si="14"/>
        <v>0</v>
      </c>
    </row>
    <row r="128" spans="3:17">
      <c r="C128" s="138"/>
      <c r="D128" s="146"/>
      <c r="E128" s="114"/>
      <c r="F128" s="93">
        <f t="shared" si="10"/>
        <v>0</v>
      </c>
      <c r="G128" s="155"/>
      <c r="H128" s="139"/>
      <c r="I128" s="125" t="e">
        <f>VLOOKUP(H128,Presupuesto!$B$11:$C$565,2,0)</f>
        <v>#N/A</v>
      </c>
      <c r="J128" s="94" t="str">
        <f t="shared" si="13"/>
        <v>Investigación Científica</v>
      </c>
      <c r="K128" s="94" t="s">
        <v>720</v>
      </c>
      <c r="L128" s="138"/>
      <c r="M128" s="146"/>
      <c r="N128" s="114"/>
      <c r="O128" s="93">
        <f t="shared" si="11"/>
        <v>0</v>
      </c>
      <c r="P128" s="93">
        <f t="shared" si="14"/>
        <v>0</v>
      </c>
      <c r="Q128" s="93">
        <f t="shared" si="14"/>
        <v>0</v>
      </c>
    </row>
    <row r="129" spans="3:17">
      <c r="C129" s="138"/>
      <c r="D129" s="146"/>
      <c r="E129" s="114"/>
      <c r="F129" s="93">
        <f t="shared" si="10"/>
        <v>0</v>
      </c>
      <c r="G129" s="155"/>
      <c r="H129" s="139"/>
      <c r="I129" s="125" t="e">
        <f>VLOOKUP(H129,Presupuesto!$B$11:$C$565,2,0)</f>
        <v>#N/A</v>
      </c>
      <c r="J129" s="94" t="str">
        <f t="shared" si="13"/>
        <v>Investigación Científica</v>
      </c>
      <c r="K129" s="94" t="s">
        <v>720</v>
      </c>
      <c r="L129" s="138"/>
      <c r="M129" s="146"/>
      <c r="N129" s="114"/>
      <c r="O129" s="93">
        <f t="shared" si="11"/>
        <v>0</v>
      </c>
      <c r="P129" s="93">
        <f t="shared" si="14"/>
        <v>0</v>
      </c>
      <c r="Q129" s="93">
        <f t="shared" si="14"/>
        <v>0</v>
      </c>
    </row>
    <row r="130" spans="3:17">
      <c r="C130" s="138"/>
      <c r="D130" s="146"/>
      <c r="E130" s="114"/>
      <c r="F130" s="93">
        <f t="shared" si="10"/>
        <v>0</v>
      </c>
      <c r="G130" s="155"/>
      <c r="H130" s="139"/>
      <c r="I130" s="125" t="e">
        <f>VLOOKUP(H130,Presupuesto!$B$11:$C$565,2,0)</f>
        <v>#N/A</v>
      </c>
      <c r="J130" s="94" t="str">
        <f t="shared" si="13"/>
        <v>Investigación Científica</v>
      </c>
      <c r="K130" s="94" t="s">
        <v>720</v>
      </c>
      <c r="L130" s="138"/>
      <c r="M130" s="146"/>
      <c r="N130" s="114"/>
      <c r="O130" s="93">
        <f t="shared" si="11"/>
        <v>0</v>
      </c>
      <c r="P130" s="93">
        <f t="shared" si="14"/>
        <v>0</v>
      </c>
      <c r="Q130" s="93">
        <f t="shared" si="14"/>
        <v>0</v>
      </c>
    </row>
    <row r="131" spans="3:17">
      <c r="C131" s="138"/>
      <c r="D131" s="146"/>
      <c r="E131" s="114"/>
      <c r="F131" s="93">
        <f t="shared" si="10"/>
        <v>0</v>
      </c>
      <c r="G131" s="155"/>
      <c r="H131" s="139"/>
      <c r="I131" s="125" t="e">
        <f>VLOOKUP(H131,Presupuesto!$B$11:$C$565,2,0)</f>
        <v>#N/A</v>
      </c>
      <c r="J131" s="94" t="str">
        <f t="shared" si="13"/>
        <v>Investigación Científica</v>
      </c>
      <c r="K131" s="94" t="s">
        <v>720</v>
      </c>
      <c r="L131" s="138"/>
      <c r="M131" s="146"/>
      <c r="N131" s="114"/>
      <c r="O131" s="93">
        <f t="shared" si="11"/>
        <v>0</v>
      </c>
      <c r="P131" s="93">
        <f t="shared" si="14"/>
        <v>0</v>
      </c>
      <c r="Q131" s="93">
        <f t="shared" si="14"/>
        <v>0</v>
      </c>
    </row>
    <row r="132" spans="3:17">
      <c r="C132" s="140"/>
      <c r="D132" s="146"/>
      <c r="E132" s="114"/>
      <c r="F132" s="93">
        <f t="shared" si="10"/>
        <v>0</v>
      </c>
      <c r="G132" s="155"/>
      <c r="H132" s="141"/>
      <c r="I132" s="125" t="e">
        <f>VLOOKUP(H132,Presupuesto!$B$11:$C$565,2,0)</f>
        <v>#N/A</v>
      </c>
      <c r="J132" s="94" t="str">
        <f t="shared" si="13"/>
        <v>Investigación Científica</v>
      </c>
      <c r="K132" s="94" t="s">
        <v>732</v>
      </c>
      <c r="L132" s="140"/>
      <c r="M132" s="146"/>
      <c r="N132" s="114"/>
      <c r="O132" s="93">
        <f t="shared" si="11"/>
        <v>0</v>
      </c>
      <c r="P132" s="93">
        <f t="shared" si="14"/>
        <v>0</v>
      </c>
      <c r="Q132" s="93">
        <f t="shared" si="14"/>
        <v>0</v>
      </c>
    </row>
    <row r="133" spans="3:17">
      <c r="C133" s="140"/>
      <c r="D133" s="146"/>
      <c r="E133" s="114"/>
      <c r="F133" s="93">
        <f t="shared" si="10"/>
        <v>0</v>
      </c>
      <c r="G133" s="155"/>
      <c r="H133" s="141"/>
      <c r="I133" s="125" t="e">
        <f>VLOOKUP(H133,Presupuesto!$B$11:$C$565,2,0)</f>
        <v>#N/A</v>
      </c>
      <c r="J133" s="94" t="str">
        <f t="shared" si="13"/>
        <v>Investigación Científica</v>
      </c>
      <c r="K133" s="94" t="s">
        <v>720</v>
      </c>
      <c r="L133" s="140"/>
      <c r="M133" s="146"/>
      <c r="N133" s="114"/>
      <c r="O133" s="93">
        <f t="shared" si="11"/>
        <v>0</v>
      </c>
      <c r="P133" s="93">
        <f t="shared" si="14"/>
        <v>0</v>
      </c>
      <c r="Q133" s="93">
        <f t="shared" si="14"/>
        <v>0</v>
      </c>
    </row>
    <row r="134" spans="3:17">
      <c r="C134" s="140"/>
      <c r="D134" s="146"/>
      <c r="E134" s="114"/>
      <c r="F134" s="93">
        <f t="shared" si="10"/>
        <v>0</v>
      </c>
      <c r="G134" s="155"/>
      <c r="H134" s="141"/>
      <c r="I134" s="125" t="e">
        <f>VLOOKUP(H134,Presupuesto!$B$11:$C$565,2,0)</f>
        <v>#N/A</v>
      </c>
      <c r="J134" s="94" t="str">
        <f t="shared" si="13"/>
        <v>Investigación Científica</v>
      </c>
      <c r="K134" s="94" t="s">
        <v>720</v>
      </c>
      <c r="L134" s="140"/>
      <c r="M134" s="146"/>
      <c r="N134" s="114"/>
      <c r="O134" s="93">
        <f t="shared" si="11"/>
        <v>0</v>
      </c>
      <c r="P134" s="93">
        <f t="shared" si="14"/>
        <v>0</v>
      </c>
      <c r="Q134" s="93">
        <f t="shared" si="14"/>
        <v>0</v>
      </c>
    </row>
    <row r="135" spans="3:17">
      <c r="C135" s="140"/>
      <c r="D135" s="146"/>
      <c r="E135" s="114"/>
      <c r="F135" s="93">
        <f t="shared" si="10"/>
        <v>0</v>
      </c>
      <c r="G135" s="155"/>
      <c r="H135" s="141"/>
      <c r="I135" s="125" t="e">
        <f>VLOOKUP(H135,Presupuesto!$B$11:$C$565,2,0)</f>
        <v>#N/A</v>
      </c>
      <c r="J135" s="94" t="str">
        <f t="shared" si="13"/>
        <v>Investigación Científica</v>
      </c>
      <c r="K135" s="94" t="s">
        <v>720</v>
      </c>
      <c r="L135" s="140"/>
      <c r="M135" s="146"/>
      <c r="N135" s="114"/>
      <c r="O135" s="93">
        <f t="shared" si="11"/>
        <v>0</v>
      </c>
      <c r="P135" s="93">
        <f t="shared" si="14"/>
        <v>0</v>
      </c>
      <c r="Q135" s="93">
        <f t="shared" si="14"/>
        <v>0</v>
      </c>
    </row>
    <row r="136" spans="3:17" ht="15.75" thickBot="1">
      <c r="C136" s="142"/>
      <c r="D136" s="154"/>
      <c r="E136" s="99"/>
      <c r="F136" s="101">
        <f t="shared" si="10"/>
        <v>0</v>
      </c>
      <c r="G136" s="156"/>
      <c r="H136" s="143"/>
      <c r="I136" s="127" t="e">
        <f>VLOOKUP(H136,Presupuesto!$B$11:$C$565,2,0)</f>
        <v>#N/A</v>
      </c>
      <c r="J136" s="102" t="str">
        <f t="shared" si="13"/>
        <v>Investigación Científica</v>
      </c>
      <c r="K136" s="119" t="s">
        <v>719</v>
      </c>
      <c r="L136" s="142"/>
      <c r="M136" s="154"/>
      <c r="N136" s="99"/>
      <c r="O136" s="101">
        <f t="shared" si="11"/>
        <v>0</v>
      </c>
      <c r="P136" s="101">
        <f t="shared" si="14"/>
        <v>0</v>
      </c>
      <c r="Q136" s="101">
        <f t="shared" si="14"/>
        <v>0</v>
      </c>
    </row>
    <row r="138" spans="3:17" ht="15.75" thickBot="1">
      <c r="C138" s="422"/>
      <c r="D138" s="422"/>
      <c r="E138" s="422"/>
      <c r="F138" s="422"/>
      <c r="G138" s="411"/>
      <c r="H138" s="422"/>
      <c r="I138" s="422"/>
      <c r="J138" s="422"/>
      <c r="K138" s="422"/>
      <c r="L138" s="422"/>
      <c r="M138" s="422"/>
      <c r="N138" s="422"/>
      <c r="O138" s="422"/>
      <c r="P138" s="422"/>
      <c r="Q138" s="422"/>
    </row>
    <row r="139" spans="3:17" ht="15.75" thickBot="1">
      <c r="C139" s="152" t="s">
        <v>1339</v>
      </c>
      <c r="D139" s="344">
        <f>SUM(F146:F179)</f>
        <v>0</v>
      </c>
      <c r="E139" s="422"/>
      <c r="F139" s="422"/>
      <c r="G139" s="77"/>
      <c r="H139" s="69"/>
      <c r="I139" s="69"/>
      <c r="J139" s="422"/>
      <c r="K139" s="422"/>
      <c r="L139" s="422"/>
      <c r="M139" s="422"/>
      <c r="N139" s="422"/>
      <c r="O139" s="422"/>
      <c r="P139" s="422"/>
      <c r="Q139" s="422"/>
    </row>
    <row r="140" spans="3:17">
      <c r="C140" s="422"/>
      <c r="D140" s="422"/>
      <c r="E140" s="422"/>
      <c r="F140" s="422"/>
      <c r="G140" s="77"/>
      <c r="H140" s="69"/>
      <c r="I140" s="69"/>
      <c r="J140" s="422"/>
      <c r="K140" s="422"/>
      <c r="L140" s="422"/>
      <c r="M140" s="422"/>
      <c r="N140" s="422"/>
      <c r="O140" s="422"/>
      <c r="P140" s="422"/>
      <c r="Q140" s="422"/>
    </row>
    <row r="141" spans="3:17">
      <c r="C141" s="422"/>
      <c r="D141" s="422"/>
      <c r="E141" s="422"/>
      <c r="F141" s="69"/>
      <c r="G141" s="77"/>
      <c r="H141" s="69"/>
      <c r="I141" s="69"/>
      <c r="J141" s="422"/>
      <c r="K141" s="422"/>
      <c r="L141" s="422"/>
      <c r="M141" s="422"/>
      <c r="N141" s="422"/>
      <c r="O141" s="422"/>
      <c r="P141" s="422"/>
      <c r="Q141" s="422"/>
    </row>
    <row r="142" spans="3:17" ht="15.75">
      <c r="C142" s="282" t="s">
        <v>1309</v>
      </c>
      <c r="D142" s="342"/>
      <c r="E142" s="422"/>
      <c r="F142" s="69"/>
      <c r="G142" s="77"/>
      <c r="H142" s="69"/>
      <c r="I142" s="69"/>
      <c r="J142" s="422"/>
      <c r="K142" s="422"/>
      <c r="L142" s="422"/>
      <c r="M142" s="422"/>
      <c r="N142" s="422"/>
      <c r="O142" s="422"/>
      <c r="P142" s="422"/>
      <c r="Q142" s="422"/>
    </row>
    <row r="143" spans="3:17" ht="18.75">
      <c r="C143" s="197" t="e">
        <f>IFERROR(VLOOKUP(D142,'1. Desarrollo e Innov. Curricu.'!$F:$G,2,FALSE),IFERROR(VLOOKUP(D142,'2. Investigación Científica'!$E:$F,2,FALSE),IFERROR(VLOOKUP(D142,'3. Vinculación Univ. Sociedad'!$F:$G,2,FALSE),IFERROR(VLOOKUP(D142,'4. Docencia y Profesorado Univ.'!$F:$G,2,FALSE),IFERROR(VLOOKUP(D142,'5. Estudiantes y Graduados'!$E:$F,2,FALSE),IFERROR(VLOOKUP(D142,'11. Gestion Administrativa'!$F:$G,2,FALSE),IFERROR(VLOOKUP(D142,'13. Gestión Académica'!$F:$G,2,FALSE),IFERROR(VLOOKUP(D142,'8. Asegura. de la Calid. y M'!$F:$G,2,FALSE),IFERROR(VLOOKUP(D142,'6. Gestión del Conocimiento'!$F:$G,2,FALSE),IFERROR(VLOOKUP(D142,'15. Gobernabilidad y Proceso...'!$E:$F,2,FALSE),IFERROR(VLOOKUP(D142,'12. Gestión del Talento Humano'!$F:$G,2,FALSE),IFERROR(VLOOKUP(D142,'14. Internacional... de la E.S.'!$E:$F,2,FALSE),IFERROR(VLOOKUP(D142,'10. Posgrado'!$E:$F,2,FALSE),IFERROR(VLOOKUP(D142,'17. Gestión TIC'!$F:$G,2,FALSE),IFERROR(VLOOKUP(D142,'16. Desa. del Sistema Educ.Sup.'!$E:$F,2,FALSE),IFERROR(VLOOKUP(D142,'9. Cultura de Inno. Insti...'!$F:$G,2,FALSE),VLOOKUP(D142,'7. Lo Esencial de la Reforma U.'!$F:$G,2,0)))))))))))))))))</f>
        <v>#N/A</v>
      </c>
      <c r="D143" s="31"/>
      <c r="E143" s="422"/>
      <c r="F143" s="69"/>
      <c r="G143" s="77"/>
      <c r="H143" s="69"/>
      <c r="I143" s="69"/>
      <c r="J143" s="422"/>
      <c r="K143" s="422"/>
      <c r="L143" s="422"/>
      <c r="M143" s="422"/>
      <c r="N143" s="422"/>
      <c r="O143" s="422"/>
      <c r="P143" s="422"/>
      <c r="Q143" s="422"/>
    </row>
    <row r="144" spans="3:17" ht="42.75" thickBot="1">
      <c r="C144" s="422"/>
      <c r="D144" s="422"/>
      <c r="E144" s="422"/>
      <c r="F144" s="90"/>
      <c r="G144" s="74"/>
      <c r="H144" s="74"/>
      <c r="I144" s="74"/>
      <c r="J144" s="422"/>
      <c r="K144" s="422"/>
      <c r="L144" s="213"/>
      <c r="M144" s="214"/>
      <c r="N144" s="213"/>
      <c r="O144" s="213"/>
      <c r="P144" s="216" t="s">
        <v>1345</v>
      </c>
      <c r="Q144" s="216" t="s">
        <v>1346</v>
      </c>
    </row>
    <row r="145" spans="3:17" ht="30.75" thickBot="1">
      <c r="C145" s="124" t="s">
        <v>1310</v>
      </c>
      <c r="D145" s="124" t="s">
        <v>99</v>
      </c>
      <c r="E145" s="131" t="s">
        <v>1312</v>
      </c>
      <c r="F145" s="130" t="s">
        <v>1313</v>
      </c>
      <c r="G145" s="128" t="s">
        <v>1314</v>
      </c>
      <c r="H145" s="131" t="s">
        <v>1315</v>
      </c>
      <c r="I145" s="128" t="s">
        <v>711</v>
      </c>
      <c r="J145" s="128" t="s">
        <v>1316</v>
      </c>
      <c r="K145" s="128" t="s">
        <v>1317</v>
      </c>
      <c r="L145" s="210" t="s">
        <v>33</v>
      </c>
      <c r="M145" s="210" t="s">
        <v>99</v>
      </c>
      <c r="N145" s="211" t="s">
        <v>1347</v>
      </c>
      <c r="O145" s="212" t="s">
        <v>1348</v>
      </c>
      <c r="P145" s="215">
        <v>0.7</v>
      </c>
      <c r="Q145" s="215">
        <v>0.3</v>
      </c>
    </row>
    <row r="146" spans="3:17">
      <c r="C146" s="136"/>
      <c r="D146" s="153"/>
      <c r="E146" s="118"/>
      <c r="F146" s="93">
        <f t="shared" ref="F146:F179" si="15">D146*E146</f>
        <v>0</v>
      </c>
      <c r="G146" s="155"/>
      <c r="H146" s="137"/>
      <c r="I146" s="125" t="e">
        <f>VLOOKUP(H146,Presupuesto!$B$11:$C$565,2,0)</f>
        <v>#N/A</v>
      </c>
      <c r="J146" s="205" t="s">
        <v>51</v>
      </c>
      <c r="K146" s="94" t="s">
        <v>720</v>
      </c>
      <c r="L146" s="136"/>
      <c r="M146" s="153"/>
      <c r="N146" s="118"/>
      <c r="O146" s="93">
        <f t="shared" ref="O146:O179" si="16">M146*N146</f>
        <v>0</v>
      </c>
      <c r="P146" s="93">
        <f t="shared" ref="P146:Q165" si="17">$O146*P$16</f>
        <v>0</v>
      </c>
      <c r="Q146" s="93">
        <f t="shared" si="17"/>
        <v>0</v>
      </c>
    </row>
    <row r="147" spans="3:17">
      <c r="C147" s="136"/>
      <c r="D147" s="153"/>
      <c r="E147" s="118"/>
      <c r="F147" s="93">
        <f t="shared" si="15"/>
        <v>0</v>
      </c>
      <c r="G147" s="155"/>
      <c r="H147" s="137"/>
      <c r="I147" s="125" t="e">
        <f>VLOOKUP(H147,Presupuesto!$B$11:$C$565,2,0)</f>
        <v>#N/A</v>
      </c>
      <c r="J147" s="94" t="str">
        <f>$J$146</f>
        <v>Investigación Científica</v>
      </c>
      <c r="K147" s="94" t="s">
        <v>720</v>
      </c>
      <c r="L147" s="136"/>
      <c r="M147" s="153"/>
      <c r="N147" s="118"/>
      <c r="O147" s="93">
        <f t="shared" si="16"/>
        <v>0</v>
      </c>
      <c r="P147" s="93">
        <f t="shared" si="17"/>
        <v>0</v>
      </c>
      <c r="Q147" s="93">
        <f t="shared" si="17"/>
        <v>0</v>
      </c>
    </row>
    <row r="148" spans="3:17">
      <c r="C148" s="136"/>
      <c r="D148" s="153"/>
      <c r="E148" s="118"/>
      <c r="F148" s="93">
        <f t="shared" si="15"/>
        <v>0</v>
      </c>
      <c r="G148" s="155"/>
      <c r="H148" s="137"/>
      <c r="I148" s="125" t="e">
        <f>VLOOKUP(H148,Presupuesto!$B$11:$C$565,2,0)</f>
        <v>#N/A</v>
      </c>
      <c r="J148" s="94" t="str">
        <f t="shared" ref="J148:J179" si="18">$J$146</f>
        <v>Investigación Científica</v>
      </c>
      <c r="K148" s="94" t="s">
        <v>720</v>
      </c>
      <c r="L148" s="136"/>
      <c r="M148" s="153"/>
      <c r="N148" s="118"/>
      <c r="O148" s="93">
        <f t="shared" si="16"/>
        <v>0</v>
      </c>
      <c r="P148" s="93">
        <f t="shared" si="17"/>
        <v>0</v>
      </c>
      <c r="Q148" s="93">
        <f t="shared" si="17"/>
        <v>0</v>
      </c>
    </row>
    <row r="149" spans="3:17">
      <c r="C149" s="136"/>
      <c r="D149" s="153"/>
      <c r="E149" s="118"/>
      <c r="F149" s="93">
        <f t="shared" si="15"/>
        <v>0</v>
      </c>
      <c r="G149" s="155"/>
      <c r="H149" s="137"/>
      <c r="I149" s="125" t="e">
        <f>VLOOKUP(H149,Presupuesto!$B$11:$C$565,2,0)</f>
        <v>#N/A</v>
      </c>
      <c r="J149" s="94" t="str">
        <f t="shared" si="18"/>
        <v>Investigación Científica</v>
      </c>
      <c r="K149" s="94" t="s">
        <v>720</v>
      </c>
      <c r="L149" s="136"/>
      <c r="M149" s="153"/>
      <c r="N149" s="118"/>
      <c r="O149" s="93">
        <f t="shared" si="16"/>
        <v>0</v>
      </c>
      <c r="P149" s="93">
        <f t="shared" si="17"/>
        <v>0</v>
      </c>
      <c r="Q149" s="93">
        <f t="shared" si="17"/>
        <v>0</v>
      </c>
    </row>
    <row r="150" spans="3:17">
      <c r="C150" s="136"/>
      <c r="D150" s="153"/>
      <c r="E150" s="118"/>
      <c r="F150" s="93">
        <f t="shared" si="15"/>
        <v>0</v>
      </c>
      <c r="G150" s="155"/>
      <c r="H150" s="137"/>
      <c r="I150" s="125" t="e">
        <f>VLOOKUP(H150,Presupuesto!$B$11:$C$565,2,0)</f>
        <v>#N/A</v>
      </c>
      <c r="J150" s="94" t="str">
        <f t="shared" si="18"/>
        <v>Investigación Científica</v>
      </c>
      <c r="K150" s="94" t="s">
        <v>729</v>
      </c>
      <c r="L150" s="136"/>
      <c r="M150" s="153"/>
      <c r="N150" s="118"/>
      <c r="O150" s="93">
        <f t="shared" si="16"/>
        <v>0</v>
      </c>
      <c r="P150" s="93">
        <f t="shared" si="17"/>
        <v>0</v>
      </c>
      <c r="Q150" s="93">
        <f t="shared" si="17"/>
        <v>0</v>
      </c>
    </row>
    <row r="151" spans="3:17">
      <c r="C151" s="136"/>
      <c r="D151" s="153"/>
      <c r="E151" s="118"/>
      <c r="F151" s="93">
        <f t="shared" si="15"/>
        <v>0</v>
      </c>
      <c r="G151" s="155"/>
      <c r="H151" s="137"/>
      <c r="I151" s="125" t="e">
        <f>VLOOKUP(H151,Presupuesto!$B$11:$C$565,2,0)</f>
        <v>#N/A</v>
      </c>
      <c r="J151" s="94" t="str">
        <f t="shared" si="18"/>
        <v>Investigación Científica</v>
      </c>
      <c r="K151" s="94" t="s">
        <v>720</v>
      </c>
      <c r="L151" s="136"/>
      <c r="M151" s="153"/>
      <c r="N151" s="118"/>
      <c r="O151" s="93">
        <f t="shared" si="16"/>
        <v>0</v>
      </c>
      <c r="P151" s="93">
        <f t="shared" si="17"/>
        <v>0</v>
      </c>
      <c r="Q151" s="93">
        <f t="shared" si="17"/>
        <v>0</v>
      </c>
    </row>
    <row r="152" spans="3:17">
      <c r="C152" s="136"/>
      <c r="D152" s="153"/>
      <c r="E152" s="118"/>
      <c r="F152" s="93">
        <f t="shared" si="15"/>
        <v>0</v>
      </c>
      <c r="G152" s="155"/>
      <c r="H152" s="137"/>
      <c r="I152" s="125" t="e">
        <f>VLOOKUP(H152,Presupuesto!$B$11:$C$565,2,0)</f>
        <v>#N/A</v>
      </c>
      <c r="J152" s="94" t="str">
        <f t="shared" si="18"/>
        <v>Investigación Científica</v>
      </c>
      <c r="K152" s="94" t="s">
        <v>720</v>
      </c>
      <c r="L152" s="136"/>
      <c r="M152" s="153"/>
      <c r="N152" s="118"/>
      <c r="O152" s="93">
        <f t="shared" si="16"/>
        <v>0</v>
      </c>
      <c r="P152" s="93">
        <f t="shared" si="17"/>
        <v>0</v>
      </c>
      <c r="Q152" s="93">
        <f t="shared" si="17"/>
        <v>0</v>
      </c>
    </row>
    <row r="153" spans="3:17">
      <c r="C153" s="136"/>
      <c r="D153" s="153"/>
      <c r="E153" s="118"/>
      <c r="F153" s="93">
        <f t="shared" si="15"/>
        <v>0</v>
      </c>
      <c r="G153" s="155"/>
      <c r="H153" s="137"/>
      <c r="I153" s="125" t="e">
        <f>VLOOKUP(H153,Presupuesto!$B$11:$C$565,2,0)</f>
        <v>#N/A</v>
      </c>
      <c r="J153" s="94" t="str">
        <f t="shared" si="18"/>
        <v>Investigación Científica</v>
      </c>
      <c r="K153" s="94" t="s">
        <v>720</v>
      </c>
      <c r="L153" s="136"/>
      <c r="M153" s="153"/>
      <c r="N153" s="118"/>
      <c r="O153" s="93">
        <f t="shared" si="16"/>
        <v>0</v>
      </c>
      <c r="P153" s="93">
        <f t="shared" si="17"/>
        <v>0</v>
      </c>
      <c r="Q153" s="93">
        <f t="shared" si="17"/>
        <v>0</v>
      </c>
    </row>
    <row r="154" spans="3:17">
      <c r="C154" s="136"/>
      <c r="D154" s="153"/>
      <c r="E154" s="118"/>
      <c r="F154" s="93">
        <f t="shared" si="15"/>
        <v>0</v>
      </c>
      <c r="G154" s="155"/>
      <c r="H154" s="137"/>
      <c r="I154" s="125" t="e">
        <f>VLOOKUP(H154,Presupuesto!$B$11:$C$565,2,0)</f>
        <v>#N/A</v>
      </c>
      <c r="J154" s="94" t="str">
        <f t="shared" si="18"/>
        <v>Investigación Científica</v>
      </c>
      <c r="K154" s="94" t="s">
        <v>720</v>
      </c>
      <c r="L154" s="136"/>
      <c r="M154" s="153"/>
      <c r="N154" s="118"/>
      <c r="O154" s="93">
        <f t="shared" si="16"/>
        <v>0</v>
      </c>
      <c r="P154" s="93">
        <f t="shared" si="17"/>
        <v>0</v>
      </c>
      <c r="Q154" s="93">
        <f t="shared" si="17"/>
        <v>0</v>
      </c>
    </row>
    <row r="155" spans="3:17">
      <c r="C155" s="136"/>
      <c r="D155" s="153"/>
      <c r="E155" s="118"/>
      <c r="F155" s="93">
        <f t="shared" si="15"/>
        <v>0</v>
      </c>
      <c r="G155" s="155"/>
      <c r="H155" s="137"/>
      <c r="I155" s="125" t="e">
        <f>VLOOKUP(H155,Presupuesto!$B$11:$C$565,2,0)</f>
        <v>#N/A</v>
      </c>
      <c r="J155" s="94" t="str">
        <f t="shared" si="18"/>
        <v>Investigación Científica</v>
      </c>
      <c r="K155" s="94" t="s">
        <v>720</v>
      </c>
      <c r="L155" s="136"/>
      <c r="M155" s="153"/>
      <c r="N155" s="118"/>
      <c r="O155" s="93">
        <f t="shared" si="16"/>
        <v>0</v>
      </c>
      <c r="P155" s="93">
        <f t="shared" si="17"/>
        <v>0</v>
      </c>
      <c r="Q155" s="93">
        <f t="shared" si="17"/>
        <v>0</v>
      </c>
    </row>
    <row r="156" spans="3:17">
      <c r="C156" s="136"/>
      <c r="D156" s="153"/>
      <c r="E156" s="118"/>
      <c r="F156" s="93">
        <f t="shared" si="15"/>
        <v>0</v>
      </c>
      <c r="G156" s="155"/>
      <c r="H156" s="137"/>
      <c r="I156" s="125" t="e">
        <f>VLOOKUP(H156,Presupuesto!$B$11:$C$565,2,0)</f>
        <v>#N/A</v>
      </c>
      <c r="J156" s="94" t="str">
        <f t="shared" si="18"/>
        <v>Investigación Científica</v>
      </c>
      <c r="K156" s="94" t="s">
        <v>720</v>
      </c>
      <c r="L156" s="136"/>
      <c r="M156" s="153"/>
      <c r="N156" s="118"/>
      <c r="O156" s="93">
        <f t="shared" si="16"/>
        <v>0</v>
      </c>
      <c r="P156" s="93">
        <f t="shared" si="17"/>
        <v>0</v>
      </c>
      <c r="Q156" s="93">
        <f t="shared" si="17"/>
        <v>0</v>
      </c>
    </row>
    <row r="157" spans="3:17">
      <c r="C157" s="136"/>
      <c r="D157" s="153"/>
      <c r="E157" s="118"/>
      <c r="F157" s="93">
        <f t="shared" si="15"/>
        <v>0</v>
      </c>
      <c r="G157" s="155"/>
      <c r="H157" s="137"/>
      <c r="I157" s="125" t="e">
        <f>VLOOKUP(H157,Presupuesto!$B$11:$C$565,2,0)</f>
        <v>#N/A</v>
      </c>
      <c r="J157" s="94" t="str">
        <f t="shared" si="18"/>
        <v>Investigación Científica</v>
      </c>
      <c r="K157" s="94" t="s">
        <v>720</v>
      </c>
      <c r="L157" s="136"/>
      <c r="M157" s="153"/>
      <c r="N157" s="118"/>
      <c r="O157" s="93">
        <f t="shared" si="16"/>
        <v>0</v>
      </c>
      <c r="P157" s="93">
        <f t="shared" si="17"/>
        <v>0</v>
      </c>
      <c r="Q157" s="93">
        <f t="shared" si="17"/>
        <v>0</v>
      </c>
    </row>
    <row r="158" spans="3:17">
      <c r="C158" s="136"/>
      <c r="D158" s="153"/>
      <c r="E158" s="118"/>
      <c r="F158" s="93">
        <f t="shared" si="15"/>
        <v>0</v>
      </c>
      <c r="G158" s="155"/>
      <c r="H158" s="137"/>
      <c r="I158" s="125" t="e">
        <f>VLOOKUP(H158,Presupuesto!$B$11:$C$565,2,0)</f>
        <v>#N/A</v>
      </c>
      <c r="J158" s="94" t="str">
        <f t="shared" si="18"/>
        <v>Investigación Científica</v>
      </c>
      <c r="K158" s="94" t="s">
        <v>720</v>
      </c>
      <c r="L158" s="136"/>
      <c r="M158" s="153"/>
      <c r="N158" s="118"/>
      <c r="O158" s="93">
        <f t="shared" si="16"/>
        <v>0</v>
      </c>
      <c r="P158" s="93">
        <f t="shared" si="17"/>
        <v>0</v>
      </c>
      <c r="Q158" s="93">
        <f t="shared" si="17"/>
        <v>0</v>
      </c>
    </row>
    <row r="159" spans="3:17">
      <c r="C159" s="136"/>
      <c r="D159" s="153"/>
      <c r="E159" s="118"/>
      <c r="F159" s="93">
        <f t="shared" si="15"/>
        <v>0</v>
      </c>
      <c r="G159" s="155"/>
      <c r="H159" s="137"/>
      <c r="I159" s="125" t="e">
        <f>VLOOKUP(H159,Presupuesto!$B$11:$C$565,2,0)</f>
        <v>#N/A</v>
      </c>
      <c r="J159" s="94" t="str">
        <f t="shared" si="18"/>
        <v>Investigación Científica</v>
      </c>
      <c r="K159" s="94" t="s">
        <v>720</v>
      </c>
      <c r="L159" s="136"/>
      <c r="M159" s="153"/>
      <c r="N159" s="118"/>
      <c r="O159" s="93">
        <f t="shared" si="16"/>
        <v>0</v>
      </c>
      <c r="P159" s="93">
        <f t="shared" si="17"/>
        <v>0</v>
      </c>
      <c r="Q159" s="93">
        <f t="shared" si="17"/>
        <v>0</v>
      </c>
    </row>
    <row r="160" spans="3:17">
      <c r="C160" s="136"/>
      <c r="D160" s="153"/>
      <c r="E160" s="118"/>
      <c r="F160" s="93">
        <f t="shared" si="15"/>
        <v>0</v>
      </c>
      <c r="G160" s="155"/>
      <c r="H160" s="137"/>
      <c r="I160" s="125" t="e">
        <f>VLOOKUP(H160,Presupuesto!$B$11:$C$565,2,0)</f>
        <v>#N/A</v>
      </c>
      <c r="J160" s="94" t="str">
        <f t="shared" si="18"/>
        <v>Investigación Científica</v>
      </c>
      <c r="K160" s="94" t="s">
        <v>720</v>
      </c>
      <c r="L160" s="136"/>
      <c r="M160" s="153"/>
      <c r="N160" s="118"/>
      <c r="O160" s="93">
        <f t="shared" si="16"/>
        <v>0</v>
      </c>
      <c r="P160" s="93">
        <f t="shared" si="17"/>
        <v>0</v>
      </c>
      <c r="Q160" s="93">
        <f t="shared" si="17"/>
        <v>0</v>
      </c>
    </row>
    <row r="161" spans="3:17">
      <c r="C161" s="136"/>
      <c r="D161" s="153"/>
      <c r="E161" s="118"/>
      <c r="F161" s="93">
        <f t="shared" si="15"/>
        <v>0</v>
      </c>
      <c r="G161" s="155"/>
      <c r="H161" s="137"/>
      <c r="I161" s="125" t="e">
        <f>VLOOKUP(H161,Presupuesto!$B$11:$C$565,2,0)</f>
        <v>#N/A</v>
      </c>
      <c r="J161" s="94" t="str">
        <f t="shared" si="18"/>
        <v>Investigación Científica</v>
      </c>
      <c r="K161" s="94" t="s">
        <v>720</v>
      </c>
      <c r="L161" s="136"/>
      <c r="M161" s="153"/>
      <c r="N161" s="118"/>
      <c r="O161" s="93">
        <f t="shared" si="16"/>
        <v>0</v>
      </c>
      <c r="P161" s="93">
        <f t="shared" si="17"/>
        <v>0</v>
      </c>
      <c r="Q161" s="93">
        <f t="shared" si="17"/>
        <v>0</v>
      </c>
    </row>
    <row r="162" spans="3:17">
      <c r="C162" s="136"/>
      <c r="D162" s="153"/>
      <c r="E162" s="118"/>
      <c r="F162" s="93">
        <f t="shared" si="15"/>
        <v>0</v>
      </c>
      <c r="G162" s="155"/>
      <c r="H162" s="137"/>
      <c r="I162" s="125" t="e">
        <f>VLOOKUP(H162,Presupuesto!$B$11:$C$565,2,0)</f>
        <v>#N/A</v>
      </c>
      <c r="J162" s="94" t="str">
        <f t="shared" si="18"/>
        <v>Investigación Científica</v>
      </c>
      <c r="K162" s="94" t="s">
        <v>720</v>
      </c>
      <c r="L162" s="136"/>
      <c r="M162" s="153"/>
      <c r="N162" s="118"/>
      <c r="O162" s="93">
        <f t="shared" si="16"/>
        <v>0</v>
      </c>
      <c r="P162" s="93">
        <f t="shared" si="17"/>
        <v>0</v>
      </c>
      <c r="Q162" s="93">
        <f t="shared" si="17"/>
        <v>0</v>
      </c>
    </row>
    <row r="163" spans="3:17">
      <c r="C163" s="136"/>
      <c r="D163" s="153"/>
      <c r="E163" s="118"/>
      <c r="F163" s="93">
        <f t="shared" si="15"/>
        <v>0</v>
      </c>
      <c r="G163" s="155"/>
      <c r="H163" s="137"/>
      <c r="I163" s="125" t="e">
        <f>VLOOKUP(H163,Presupuesto!$B$11:$C$565,2,0)</f>
        <v>#N/A</v>
      </c>
      <c r="J163" s="94" t="str">
        <f t="shared" si="18"/>
        <v>Investigación Científica</v>
      </c>
      <c r="K163" s="94" t="s">
        <v>720</v>
      </c>
      <c r="L163" s="136"/>
      <c r="M163" s="153"/>
      <c r="N163" s="118"/>
      <c r="O163" s="93">
        <f t="shared" si="16"/>
        <v>0</v>
      </c>
      <c r="P163" s="93">
        <f t="shared" si="17"/>
        <v>0</v>
      </c>
      <c r="Q163" s="93">
        <f t="shared" si="17"/>
        <v>0</v>
      </c>
    </row>
    <row r="164" spans="3:17">
      <c r="C164" s="136"/>
      <c r="D164" s="153"/>
      <c r="E164" s="118"/>
      <c r="F164" s="93">
        <f t="shared" si="15"/>
        <v>0</v>
      </c>
      <c r="G164" s="155"/>
      <c r="H164" s="137"/>
      <c r="I164" s="125" t="e">
        <f>VLOOKUP(H164,Presupuesto!$B$11:$C$565,2,0)</f>
        <v>#N/A</v>
      </c>
      <c r="J164" s="94" t="str">
        <f t="shared" si="18"/>
        <v>Investigación Científica</v>
      </c>
      <c r="K164" s="94" t="s">
        <v>720</v>
      </c>
      <c r="L164" s="136"/>
      <c r="M164" s="153"/>
      <c r="N164" s="118"/>
      <c r="O164" s="93">
        <f t="shared" si="16"/>
        <v>0</v>
      </c>
      <c r="P164" s="93">
        <f t="shared" si="17"/>
        <v>0</v>
      </c>
      <c r="Q164" s="93">
        <f t="shared" si="17"/>
        <v>0</v>
      </c>
    </row>
    <row r="165" spans="3:17">
      <c r="C165" s="136"/>
      <c r="D165" s="153"/>
      <c r="E165" s="118"/>
      <c r="F165" s="93">
        <f t="shared" si="15"/>
        <v>0</v>
      </c>
      <c r="G165" s="155"/>
      <c r="H165" s="137"/>
      <c r="I165" s="125" t="e">
        <f>VLOOKUP(H165,Presupuesto!$B$11:$C$565,2,0)</f>
        <v>#N/A</v>
      </c>
      <c r="J165" s="94" t="str">
        <f t="shared" si="18"/>
        <v>Investigación Científica</v>
      </c>
      <c r="K165" s="94" t="s">
        <v>720</v>
      </c>
      <c r="L165" s="136"/>
      <c r="M165" s="153"/>
      <c r="N165" s="118"/>
      <c r="O165" s="93">
        <f t="shared" si="16"/>
        <v>0</v>
      </c>
      <c r="P165" s="93">
        <f t="shared" si="17"/>
        <v>0</v>
      </c>
      <c r="Q165" s="93">
        <f t="shared" si="17"/>
        <v>0</v>
      </c>
    </row>
    <row r="166" spans="3:17">
      <c r="C166" s="136"/>
      <c r="D166" s="153"/>
      <c r="E166" s="118"/>
      <c r="F166" s="93">
        <f t="shared" si="15"/>
        <v>0</v>
      </c>
      <c r="G166" s="155"/>
      <c r="H166" s="137"/>
      <c r="I166" s="125" t="e">
        <f>VLOOKUP(H166,Presupuesto!$B$11:$C$565,2,0)</f>
        <v>#N/A</v>
      </c>
      <c r="J166" s="94" t="str">
        <f t="shared" si="18"/>
        <v>Investigación Científica</v>
      </c>
      <c r="K166" s="94" t="s">
        <v>720</v>
      </c>
      <c r="L166" s="136"/>
      <c r="M166" s="153"/>
      <c r="N166" s="118"/>
      <c r="O166" s="93">
        <f t="shared" si="16"/>
        <v>0</v>
      </c>
      <c r="P166" s="93">
        <f t="shared" ref="P166:Q179" si="19">$O166*P$16</f>
        <v>0</v>
      </c>
      <c r="Q166" s="93">
        <f t="shared" si="19"/>
        <v>0</v>
      </c>
    </row>
    <row r="167" spans="3:17">
      <c r="C167" s="138"/>
      <c r="D167" s="146"/>
      <c r="E167" s="114"/>
      <c r="F167" s="93">
        <f t="shared" si="15"/>
        <v>0</v>
      </c>
      <c r="G167" s="155"/>
      <c r="H167" s="139"/>
      <c r="I167" s="125" t="e">
        <f>VLOOKUP(H167,Presupuesto!$B$11:$C$565,2,0)</f>
        <v>#N/A</v>
      </c>
      <c r="J167" s="94" t="str">
        <f t="shared" si="18"/>
        <v>Investigación Científica</v>
      </c>
      <c r="K167" s="94" t="s">
        <v>720</v>
      </c>
      <c r="L167" s="138"/>
      <c r="M167" s="146"/>
      <c r="N167" s="114"/>
      <c r="O167" s="93">
        <f t="shared" si="16"/>
        <v>0</v>
      </c>
      <c r="P167" s="93">
        <f t="shared" si="19"/>
        <v>0</v>
      </c>
      <c r="Q167" s="93">
        <f t="shared" si="19"/>
        <v>0</v>
      </c>
    </row>
    <row r="168" spans="3:17">
      <c r="C168" s="138"/>
      <c r="D168" s="146"/>
      <c r="E168" s="114"/>
      <c r="F168" s="93">
        <f t="shared" si="15"/>
        <v>0</v>
      </c>
      <c r="G168" s="155"/>
      <c r="H168" s="139"/>
      <c r="I168" s="125" t="e">
        <f>VLOOKUP(H168,Presupuesto!$B$11:$C$565,2,0)</f>
        <v>#N/A</v>
      </c>
      <c r="J168" s="94" t="str">
        <f t="shared" si="18"/>
        <v>Investigación Científica</v>
      </c>
      <c r="K168" s="94" t="s">
        <v>720</v>
      </c>
      <c r="L168" s="138"/>
      <c r="M168" s="146"/>
      <c r="N168" s="114"/>
      <c r="O168" s="93">
        <f t="shared" si="16"/>
        <v>0</v>
      </c>
      <c r="P168" s="93">
        <f t="shared" si="19"/>
        <v>0</v>
      </c>
      <c r="Q168" s="93">
        <f t="shared" si="19"/>
        <v>0</v>
      </c>
    </row>
    <row r="169" spans="3:17">
      <c r="C169" s="138"/>
      <c r="D169" s="146"/>
      <c r="E169" s="114"/>
      <c r="F169" s="93">
        <f t="shared" si="15"/>
        <v>0</v>
      </c>
      <c r="G169" s="155"/>
      <c r="H169" s="139"/>
      <c r="I169" s="125" t="e">
        <f>VLOOKUP(H169,Presupuesto!$B$11:$C$565,2,0)</f>
        <v>#N/A</v>
      </c>
      <c r="J169" s="94" t="str">
        <f t="shared" si="18"/>
        <v>Investigación Científica</v>
      </c>
      <c r="K169" s="94" t="s">
        <v>720</v>
      </c>
      <c r="L169" s="138"/>
      <c r="M169" s="146"/>
      <c r="N169" s="114"/>
      <c r="O169" s="93">
        <f t="shared" si="16"/>
        <v>0</v>
      </c>
      <c r="P169" s="93">
        <f t="shared" si="19"/>
        <v>0</v>
      </c>
      <c r="Q169" s="93">
        <f t="shared" si="19"/>
        <v>0</v>
      </c>
    </row>
    <row r="170" spans="3:17">
      <c r="C170" s="138"/>
      <c r="D170" s="146"/>
      <c r="E170" s="114"/>
      <c r="F170" s="93">
        <f t="shared" si="15"/>
        <v>0</v>
      </c>
      <c r="G170" s="155"/>
      <c r="H170" s="139"/>
      <c r="I170" s="125" t="e">
        <f>VLOOKUP(H170,Presupuesto!$B$11:$C$565,2,0)</f>
        <v>#N/A</v>
      </c>
      <c r="J170" s="94" t="str">
        <f t="shared" si="18"/>
        <v>Investigación Científica</v>
      </c>
      <c r="K170" s="94" t="s">
        <v>720</v>
      </c>
      <c r="L170" s="138"/>
      <c r="M170" s="146"/>
      <c r="N170" s="114"/>
      <c r="O170" s="93">
        <f t="shared" si="16"/>
        <v>0</v>
      </c>
      <c r="P170" s="93">
        <f t="shared" si="19"/>
        <v>0</v>
      </c>
      <c r="Q170" s="93">
        <f t="shared" si="19"/>
        <v>0</v>
      </c>
    </row>
    <row r="171" spans="3:17">
      <c r="C171" s="138"/>
      <c r="D171" s="146"/>
      <c r="E171" s="114"/>
      <c r="F171" s="93">
        <f t="shared" si="15"/>
        <v>0</v>
      </c>
      <c r="G171" s="155"/>
      <c r="H171" s="139"/>
      <c r="I171" s="125" t="e">
        <f>VLOOKUP(H171,Presupuesto!$B$11:$C$565,2,0)</f>
        <v>#N/A</v>
      </c>
      <c r="J171" s="94" t="str">
        <f t="shared" si="18"/>
        <v>Investigación Científica</v>
      </c>
      <c r="K171" s="94" t="s">
        <v>720</v>
      </c>
      <c r="L171" s="138"/>
      <c r="M171" s="146"/>
      <c r="N171" s="114"/>
      <c r="O171" s="93">
        <f t="shared" si="16"/>
        <v>0</v>
      </c>
      <c r="P171" s="93">
        <f t="shared" si="19"/>
        <v>0</v>
      </c>
      <c r="Q171" s="93">
        <f t="shared" si="19"/>
        <v>0</v>
      </c>
    </row>
    <row r="172" spans="3:17">
      <c r="C172" s="138"/>
      <c r="D172" s="146"/>
      <c r="E172" s="114"/>
      <c r="F172" s="93">
        <f t="shared" si="15"/>
        <v>0</v>
      </c>
      <c r="G172" s="155"/>
      <c r="H172" s="139"/>
      <c r="I172" s="125" t="e">
        <f>VLOOKUP(H172,Presupuesto!$B$11:$C$565,2,0)</f>
        <v>#N/A</v>
      </c>
      <c r="J172" s="94" t="str">
        <f t="shared" si="18"/>
        <v>Investigación Científica</v>
      </c>
      <c r="K172" s="94" t="s">
        <v>720</v>
      </c>
      <c r="L172" s="138"/>
      <c r="M172" s="146"/>
      <c r="N172" s="114"/>
      <c r="O172" s="93">
        <f t="shared" si="16"/>
        <v>0</v>
      </c>
      <c r="P172" s="93">
        <f t="shared" si="19"/>
        <v>0</v>
      </c>
      <c r="Q172" s="93">
        <f t="shared" si="19"/>
        <v>0</v>
      </c>
    </row>
    <row r="173" spans="3:17">
      <c r="C173" s="138"/>
      <c r="D173" s="146"/>
      <c r="E173" s="114"/>
      <c r="F173" s="93">
        <f t="shared" si="15"/>
        <v>0</v>
      </c>
      <c r="G173" s="155"/>
      <c r="H173" s="139"/>
      <c r="I173" s="125" t="e">
        <f>VLOOKUP(H173,Presupuesto!$B$11:$C$565,2,0)</f>
        <v>#N/A</v>
      </c>
      <c r="J173" s="94" t="str">
        <f t="shared" si="18"/>
        <v>Investigación Científica</v>
      </c>
      <c r="K173" s="94" t="s">
        <v>720</v>
      </c>
      <c r="L173" s="138"/>
      <c r="M173" s="146"/>
      <c r="N173" s="114"/>
      <c r="O173" s="93">
        <f t="shared" si="16"/>
        <v>0</v>
      </c>
      <c r="P173" s="93">
        <f t="shared" si="19"/>
        <v>0</v>
      </c>
      <c r="Q173" s="93">
        <f t="shared" si="19"/>
        <v>0</v>
      </c>
    </row>
    <row r="174" spans="3:17">
      <c r="C174" s="138"/>
      <c r="D174" s="146"/>
      <c r="E174" s="114"/>
      <c r="F174" s="93">
        <f t="shared" si="15"/>
        <v>0</v>
      </c>
      <c r="G174" s="155"/>
      <c r="H174" s="139"/>
      <c r="I174" s="125" t="e">
        <f>VLOOKUP(H174,Presupuesto!$B$11:$C$565,2,0)</f>
        <v>#N/A</v>
      </c>
      <c r="J174" s="94" t="str">
        <f t="shared" si="18"/>
        <v>Investigación Científica</v>
      </c>
      <c r="K174" s="94" t="s">
        <v>720</v>
      </c>
      <c r="L174" s="138"/>
      <c r="M174" s="146"/>
      <c r="N174" s="114"/>
      <c r="O174" s="93">
        <f t="shared" si="16"/>
        <v>0</v>
      </c>
      <c r="P174" s="93">
        <f t="shared" si="19"/>
        <v>0</v>
      </c>
      <c r="Q174" s="93">
        <f t="shared" si="19"/>
        <v>0</v>
      </c>
    </row>
    <row r="175" spans="3:17">
      <c r="C175" s="140"/>
      <c r="D175" s="146"/>
      <c r="E175" s="114"/>
      <c r="F175" s="93">
        <f t="shared" si="15"/>
        <v>0</v>
      </c>
      <c r="G175" s="155"/>
      <c r="H175" s="141"/>
      <c r="I175" s="125" t="e">
        <f>VLOOKUP(H175,Presupuesto!$B$11:$C$565,2,0)</f>
        <v>#N/A</v>
      </c>
      <c r="J175" s="94" t="str">
        <f t="shared" si="18"/>
        <v>Investigación Científica</v>
      </c>
      <c r="K175" s="94" t="s">
        <v>732</v>
      </c>
      <c r="L175" s="140"/>
      <c r="M175" s="146"/>
      <c r="N175" s="114"/>
      <c r="O175" s="93">
        <f t="shared" si="16"/>
        <v>0</v>
      </c>
      <c r="P175" s="93">
        <f t="shared" si="19"/>
        <v>0</v>
      </c>
      <c r="Q175" s="93">
        <f t="shared" si="19"/>
        <v>0</v>
      </c>
    </row>
    <row r="176" spans="3:17">
      <c r="C176" s="140"/>
      <c r="D176" s="146"/>
      <c r="E176" s="114"/>
      <c r="F176" s="93">
        <f t="shared" si="15"/>
        <v>0</v>
      </c>
      <c r="G176" s="155"/>
      <c r="H176" s="141"/>
      <c r="I176" s="125" t="e">
        <f>VLOOKUP(H176,Presupuesto!$B$11:$C$565,2,0)</f>
        <v>#N/A</v>
      </c>
      <c r="J176" s="94" t="str">
        <f t="shared" si="18"/>
        <v>Investigación Científica</v>
      </c>
      <c r="K176" s="94" t="s">
        <v>720</v>
      </c>
      <c r="L176" s="140"/>
      <c r="M176" s="146"/>
      <c r="N176" s="114"/>
      <c r="O176" s="93">
        <f t="shared" si="16"/>
        <v>0</v>
      </c>
      <c r="P176" s="93">
        <f t="shared" si="19"/>
        <v>0</v>
      </c>
      <c r="Q176" s="93">
        <f t="shared" si="19"/>
        <v>0</v>
      </c>
    </row>
    <row r="177" spans="3:17">
      <c r="C177" s="140"/>
      <c r="D177" s="146"/>
      <c r="E177" s="114"/>
      <c r="F177" s="93">
        <f t="shared" si="15"/>
        <v>0</v>
      </c>
      <c r="G177" s="155"/>
      <c r="H177" s="141"/>
      <c r="I177" s="125" t="e">
        <f>VLOOKUP(H177,Presupuesto!$B$11:$C$565,2,0)</f>
        <v>#N/A</v>
      </c>
      <c r="J177" s="94" t="str">
        <f t="shared" si="18"/>
        <v>Investigación Científica</v>
      </c>
      <c r="K177" s="94" t="s">
        <v>720</v>
      </c>
      <c r="L177" s="140"/>
      <c r="M177" s="146"/>
      <c r="N177" s="114"/>
      <c r="O177" s="93">
        <f t="shared" si="16"/>
        <v>0</v>
      </c>
      <c r="P177" s="93">
        <f t="shared" si="19"/>
        <v>0</v>
      </c>
      <c r="Q177" s="93">
        <f t="shared" si="19"/>
        <v>0</v>
      </c>
    </row>
    <row r="178" spans="3:17">
      <c r="C178" s="140"/>
      <c r="D178" s="146"/>
      <c r="E178" s="114"/>
      <c r="F178" s="93">
        <f t="shared" si="15"/>
        <v>0</v>
      </c>
      <c r="G178" s="155"/>
      <c r="H178" s="141"/>
      <c r="I178" s="125" t="e">
        <f>VLOOKUP(H178,Presupuesto!$B$11:$C$565,2,0)</f>
        <v>#N/A</v>
      </c>
      <c r="J178" s="94" t="str">
        <f t="shared" si="18"/>
        <v>Investigación Científica</v>
      </c>
      <c r="K178" s="94" t="s">
        <v>720</v>
      </c>
      <c r="L178" s="140"/>
      <c r="M178" s="146"/>
      <c r="N178" s="114"/>
      <c r="O178" s="93">
        <f t="shared" si="16"/>
        <v>0</v>
      </c>
      <c r="P178" s="93">
        <f t="shared" si="19"/>
        <v>0</v>
      </c>
      <c r="Q178" s="93">
        <f t="shared" si="19"/>
        <v>0</v>
      </c>
    </row>
    <row r="179" spans="3:17" ht="15.75" thickBot="1">
      <c r="C179" s="142"/>
      <c r="D179" s="154"/>
      <c r="E179" s="99"/>
      <c r="F179" s="101">
        <f t="shared" si="15"/>
        <v>0</v>
      </c>
      <c r="G179" s="156"/>
      <c r="H179" s="143"/>
      <c r="I179" s="127" t="e">
        <f>VLOOKUP(H179,Presupuesto!$B$11:$C$565,2,0)</f>
        <v>#N/A</v>
      </c>
      <c r="J179" s="102" t="str">
        <f t="shared" si="18"/>
        <v>Investigación Científica</v>
      </c>
      <c r="K179" s="119" t="s">
        <v>719</v>
      </c>
      <c r="L179" s="142"/>
      <c r="M179" s="154"/>
      <c r="N179" s="99"/>
      <c r="O179" s="101">
        <f t="shared" si="16"/>
        <v>0</v>
      </c>
      <c r="P179" s="101">
        <f t="shared" si="19"/>
        <v>0</v>
      </c>
      <c r="Q179" s="101">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V15"/>
  <sheetViews>
    <sheetView topLeftCell="H1" zoomScale="80" zoomScaleNormal="80" workbookViewId="0">
      <pane ySplit="7" topLeftCell="A8" activePane="bottomLeft" state="frozen"/>
      <selection activeCell="M8" sqref="M8"/>
      <selection pane="bottomLeft" activeCell="P5" sqref="P5:Q6"/>
    </sheetView>
  </sheetViews>
  <sheetFormatPr baseColWidth="10" defaultColWidth="11.5703125" defaultRowHeight="15"/>
  <cols>
    <col min="1" max="1" width="35.5703125" style="84" customWidth="1"/>
    <col min="2" max="2" width="21.7109375" style="84" customWidth="1"/>
    <col min="3" max="3" width="21.7109375" style="422" customWidth="1"/>
    <col min="4" max="5" width="27.42578125" style="84" customWidth="1"/>
    <col min="6" max="6" width="27.42578125" style="455" customWidth="1"/>
    <col min="7" max="7" width="36.5703125" style="84" customWidth="1"/>
    <col min="8" max="8" width="15.28515625" style="84" customWidth="1"/>
    <col min="9" max="9" width="13.7109375" style="84" bestFit="1" customWidth="1"/>
    <col min="10" max="10" width="15.28515625" style="84" customWidth="1"/>
    <col min="11" max="11" width="18.85546875" style="84" customWidth="1"/>
    <col min="12" max="12" width="12.7109375" style="84" bestFit="1" customWidth="1"/>
    <col min="13" max="13" width="13.7109375" style="84" bestFit="1" customWidth="1"/>
    <col min="14" max="15" width="12.7109375" style="84" bestFit="1" customWidth="1"/>
    <col min="16" max="16" width="15.28515625" style="84" customWidth="1"/>
    <col min="17" max="17" width="18.28515625" style="84" customWidth="1"/>
    <col min="18" max="18" width="14.140625" style="84" hidden="1" customWidth="1"/>
    <col min="19" max="19" width="19.42578125" style="84" customWidth="1"/>
    <col min="20" max="21" width="14.140625" style="84" customWidth="1"/>
    <col min="22" max="22" width="17" style="84" customWidth="1"/>
    <col min="23" max="16384" width="11.5703125" style="84"/>
  </cols>
  <sheetData>
    <row r="1" spans="1:22" ht="18" customHeight="1">
      <c r="A1" s="422"/>
      <c r="B1" s="194"/>
      <c r="C1" s="194"/>
      <c r="D1" s="194"/>
      <c r="E1" s="194"/>
      <c r="F1" s="464"/>
      <c r="G1" s="422"/>
      <c r="H1" s="195" t="s">
        <v>1349</v>
      </c>
      <c r="I1" s="459"/>
      <c r="J1" s="194"/>
      <c r="K1" s="194"/>
      <c r="L1" s="194"/>
      <c r="M1" s="194"/>
      <c r="N1" s="194"/>
      <c r="O1" s="194"/>
      <c r="P1" s="194"/>
      <c r="Q1" s="194"/>
      <c r="R1" s="194"/>
      <c r="S1" s="194"/>
      <c r="T1" s="194"/>
      <c r="U1" s="194"/>
      <c r="V1" s="194"/>
    </row>
    <row r="2" spans="1:22" ht="18" customHeight="1">
      <c r="A2" s="290" t="s">
        <v>1350</v>
      </c>
      <c r="B2" s="194"/>
      <c r="C2" s="194"/>
      <c r="D2" s="194"/>
      <c r="E2" s="194"/>
      <c r="F2" s="464"/>
      <c r="G2" s="460"/>
      <c r="H2" s="195"/>
      <c r="I2" s="194"/>
      <c r="J2" s="194"/>
      <c r="K2" s="194"/>
      <c r="L2" s="194"/>
      <c r="M2" s="194"/>
      <c r="N2" s="194"/>
      <c r="O2" s="194"/>
      <c r="P2" s="194"/>
      <c r="Q2" s="194"/>
      <c r="R2" s="194"/>
      <c r="S2" s="194"/>
      <c r="T2" s="194"/>
      <c r="U2" s="194"/>
      <c r="V2" s="194"/>
    </row>
    <row r="3" spans="1:22" ht="18" customHeight="1">
      <c r="A3" s="290" t="s">
        <v>1351</v>
      </c>
      <c r="B3" s="194"/>
      <c r="C3" s="194"/>
      <c r="D3" s="194"/>
      <c r="E3" s="194"/>
      <c r="F3" s="464"/>
      <c r="G3" s="422"/>
      <c r="H3" s="195"/>
      <c r="I3" s="194"/>
      <c r="J3" s="194"/>
      <c r="K3" s="194"/>
      <c r="L3" s="194"/>
      <c r="M3" s="194"/>
      <c r="N3" s="194"/>
      <c r="O3" s="194"/>
      <c r="P3" s="194"/>
      <c r="Q3" s="194"/>
      <c r="R3" s="194"/>
      <c r="S3" s="194"/>
      <c r="T3" s="194"/>
      <c r="U3" s="194"/>
      <c r="V3" s="194"/>
    </row>
    <row r="4" spans="1:22" ht="18" customHeight="1">
      <c r="A4" s="290" t="s">
        <v>1352</v>
      </c>
      <c r="B4" s="194"/>
      <c r="C4" s="194"/>
      <c r="D4" s="194"/>
      <c r="E4" s="194"/>
      <c r="F4" s="464"/>
      <c r="G4" s="422"/>
      <c r="H4" s="195"/>
      <c r="I4" s="194"/>
      <c r="J4" s="194"/>
      <c r="K4" s="194"/>
      <c r="L4" s="194"/>
      <c r="M4" s="194"/>
      <c r="N4" s="194"/>
      <c r="O4" s="194"/>
      <c r="P4" s="194"/>
      <c r="Q4" s="194"/>
      <c r="R4" s="194"/>
      <c r="S4" s="194"/>
      <c r="T4" s="194"/>
      <c r="U4" s="194"/>
      <c r="V4" s="194"/>
    </row>
    <row r="5" spans="1:22" ht="14.45" customHeight="1">
      <c r="A5" s="633" t="s">
        <v>1353</v>
      </c>
      <c r="B5" s="635" t="s">
        <v>1354</v>
      </c>
      <c r="C5" s="615" t="s">
        <v>1706</v>
      </c>
      <c r="D5" s="615" t="s">
        <v>1355</v>
      </c>
      <c r="E5" s="615" t="s">
        <v>1356</v>
      </c>
      <c r="F5" s="615" t="s">
        <v>1309</v>
      </c>
      <c r="G5" s="615" t="s">
        <v>1357</v>
      </c>
      <c r="H5" s="620" t="s">
        <v>1358</v>
      </c>
      <c r="I5" s="636"/>
      <c r="J5" s="636"/>
      <c r="K5" s="636"/>
      <c r="L5" s="636"/>
      <c r="M5" s="636"/>
      <c r="N5" s="636"/>
      <c r="O5" s="621"/>
      <c r="P5" s="622" t="s">
        <v>1359</v>
      </c>
      <c r="Q5" s="623"/>
      <c r="R5" s="635" t="s">
        <v>1360</v>
      </c>
      <c r="S5" s="635" t="s">
        <v>1361</v>
      </c>
      <c r="T5" s="635" t="s">
        <v>1362</v>
      </c>
      <c r="U5" s="635" t="s">
        <v>1363</v>
      </c>
      <c r="V5" s="637" t="s">
        <v>1364</v>
      </c>
    </row>
    <row r="6" spans="1:22" ht="14.45" customHeight="1">
      <c r="A6" s="633"/>
      <c r="B6" s="633"/>
      <c r="C6" s="616"/>
      <c r="D6" s="616"/>
      <c r="E6" s="616"/>
      <c r="F6" s="616"/>
      <c r="G6" s="616"/>
      <c r="H6" s="620" t="s">
        <v>1365</v>
      </c>
      <c r="I6" s="621"/>
      <c r="J6" s="620" t="s">
        <v>1366</v>
      </c>
      <c r="K6" s="621"/>
      <c r="L6" s="620" t="s">
        <v>1367</v>
      </c>
      <c r="M6" s="621"/>
      <c r="N6" s="620" t="s">
        <v>1368</v>
      </c>
      <c r="O6" s="621"/>
      <c r="P6" s="624"/>
      <c r="Q6" s="625"/>
      <c r="R6" s="633"/>
      <c r="S6" s="633"/>
      <c r="T6" s="633"/>
      <c r="U6" s="633"/>
      <c r="V6" s="638"/>
    </row>
    <row r="7" spans="1:22" ht="25.5">
      <c r="A7" s="634"/>
      <c r="B7" s="634"/>
      <c r="C7" s="617"/>
      <c r="D7" s="617"/>
      <c r="E7" s="617"/>
      <c r="F7" s="617"/>
      <c r="G7" s="617"/>
      <c r="H7" s="402" t="s">
        <v>1369</v>
      </c>
      <c r="I7" s="402" t="s">
        <v>35</v>
      </c>
      <c r="J7" s="402" t="s">
        <v>1369</v>
      </c>
      <c r="K7" s="402" t="s">
        <v>35</v>
      </c>
      <c r="L7" s="402" t="s">
        <v>1369</v>
      </c>
      <c r="M7" s="402" t="s">
        <v>35</v>
      </c>
      <c r="N7" s="402" t="s">
        <v>1369</v>
      </c>
      <c r="O7" s="402" t="s">
        <v>35</v>
      </c>
      <c r="P7" s="402" t="s">
        <v>1369</v>
      </c>
      <c r="Q7" s="402" t="s">
        <v>35</v>
      </c>
      <c r="R7" s="634"/>
      <c r="S7" s="634"/>
      <c r="T7" s="634"/>
      <c r="U7" s="634"/>
      <c r="V7" s="639"/>
    </row>
    <row r="8" spans="1:22" ht="15.75">
      <c r="A8" s="403"/>
      <c r="B8" s="404"/>
      <c r="C8" s="404"/>
      <c r="D8" s="405"/>
      <c r="E8" s="405"/>
      <c r="F8" s="465"/>
      <c r="G8" s="405"/>
      <c r="H8" s="407"/>
      <c r="I8" s="407"/>
      <c r="J8" s="407"/>
      <c r="K8" s="407"/>
      <c r="L8" s="407"/>
      <c r="M8" s="407"/>
      <c r="N8" s="407"/>
      <c r="O8" s="407"/>
      <c r="P8" s="407"/>
      <c r="Q8" s="407"/>
      <c r="R8" s="408"/>
      <c r="S8" s="408"/>
      <c r="T8" s="408"/>
      <c r="U8" s="408"/>
      <c r="V8" s="409"/>
    </row>
    <row r="9" spans="1:22" ht="103.5" customHeight="1">
      <c r="A9" s="626" t="s">
        <v>1370</v>
      </c>
      <c r="B9" s="629" t="s">
        <v>1371</v>
      </c>
      <c r="C9" s="556"/>
      <c r="D9" s="463" t="s">
        <v>1372</v>
      </c>
      <c r="E9" s="463" t="s">
        <v>1687</v>
      </c>
      <c r="F9" s="466" t="s">
        <v>1630</v>
      </c>
      <c r="G9" s="457" t="s">
        <v>1691</v>
      </c>
      <c r="H9" s="458">
        <v>1</v>
      </c>
      <c r="I9" s="191">
        <v>24812.5</v>
      </c>
      <c r="J9" s="458">
        <v>3</v>
      </c>
      <c r="K9" s="191">
        <v>74437.5</v>
      </c>
      <c r="L9" s="458">
        <v>4</v>
      </c>
      <c r="M9" s="191">
        <v>99250</v>
      </c>
      <c r="N9" s="458">
        <v>2</v>
      </c>
      <c r="O9" s="191">
        <v>49625</v>
      </c>
      <c r="P9" s="461">
        <f>H9+J9+L9+N9</f>
        <v>10</v>
      </c>
      <c r="Q9" s="348">
        <f>I9+K9+M9+O9</f>
        <v>248125</v>
      </c>
      <c r="R9" s="70"/>
      <c r="S9" s="70" t="s">
        <v>1373</v>
      </c>
      <c r="T9" s="70" t="s">
        <v>1374</v>
      </c>
      <c r="U9" s="70" t="s">
        <v>1375</v>
      </c>
      <c r="V9" s="70" t="s">
        <v>1376</v>
      </c>
    </row>
    <row r="10" spans="1:22" ht="94.5">
      <c r="A10" s="627"/>
      <c r="B10" s="630"/>
      <c r="C10" s="557"/>
      <c r="D10" s="463" t="s">
        <v>1377</v>
      </c>
      <c r="E10" s="463" t="s">
        <v>1693</v>
      </c>
      <c r="F10" s="466" t="s">
        <v>1631</v>
      </c>
      <c r="G10" s="457" t="s">
        <v>1692</v>
      </c>
      <c r="H10" s="458">
        <v>5</v>
      </c>
      <c r="I10" s="191">
        <v>65941</v>
      </c>
      <c r="J10" s="458">
        <v>8</v>
      </c>
      <c r="K10" s="191">
        <v>105505.60000000001</v>
      </c>
      <c r="L10" s="458">
        <v>10</v>
      </c>
      <c r="M10" s="191">
        <v>131882</v>
      </c>
      <c r="N10" s="458">
        <v>2</v>
      </c>
      <c r="O10" s="191">
        <v>26376.400000000001</v>
      </c>
      <c r="P10" s="461">
        <f t="shared" ref="P10:P14" si="0">H10+J10+L10+N10</f>
        <v>25</v>
      </c>
      <c r="Q10" s="191">
        <f>I10+K10+M10+O10</f>
        <v>329705</v>
      </c>
      <c r="R10" s="70"/>
      <c r="S10" s="456" t="s">
        <v>1378</v>
      </c>
      <c r="T10" s="70" t="s">
        <v>1374</v>
      </c>
      <c r="U10" s="70" t="s">
        <v>1375</v>
      </c>
      <c r="V10" s="70" t="s">
        <v>1376</v>
      </c>
    </row>
    <row r="11" spans="1:22" ht="141.75" customHeight="1">
      <c r="A11" s="627"/>
      <c r="B11" s="630"/>
      <c r="C11" s="557"/>
      <c r="D11" s="463" t="s">
        <v>1633</v>
      </c>
      <c r="E11" s="463" t="s">
        <v>1632</v>
      </c>
      <c r="F11" s="466" t="s">
        <v>1634</v>
      </c>
      <c r="G11" s="457" t="s">
        <v>1379</v>
      </c>
      <c r="H11" s="458">
        <v>1</v>
      </c>
      <c r="I11" s="191">
        <v>33330.67</v>
      </c>
      <c r="J11" s="458">
        <v>2</v>
      </c>
      <c r="K11" s="191">
        <v>66661.33</v>
      </c>
      <c r="L11" s="458">
        <v>2</v>
      </c>
      <c r="M11" s="191">
        <v>66661.33</v>
      </c>
      <c r="N11" s="458">
        <v>1</v>
      </c>
      <c r="O11" s="191">
        <v>33330.67</v>
      </c>
      <c r="P11" s="461">
        <f t="shared" si="0"/>
        <v>6</v>
      </c>
      <c r="Q11" s="348">
        <f t="shared" ref="Q11:Q13" si="1">I11+K11+M11+O11</f>
        <v>199984</v>
      </c>
      <c r="R11" s="70"/>
      <c r="S11" s="618" t="s">
        <v>1380</v>
      </c>
      <c r="T11" s="618" t="s">
        <v>1381</v>
      </c>
      <c r="U11" s="618" t="s">
        <v>1382</v>
      </c>
      <c r="V11" s="618" t="s">
        <v>1383</v>
      </c>
    </row>
    <row r="12" spans="1:22" ht="123.75" customHeight="1">
      <c r="A12" s="627"/>
      <c r="B12" s="630"/>
      <c r="C12" s="557"/>
      <c r="D12" s="462" t="s">
        <v>1384</v>
      </c>
      <c r="E12" s="462" t="s">
        <v>1636</v>
      </c>
      <c r="F12" s="466" t="s">
        <v>1635</v>
      </c>
      <c r="G12" s="456" t="s">
        <v>1679</v>
      </c>
      <c r="H12" s="458">
        <v>1</v>
      </c>
      <c r="I12" s="191">
        <v>8768</v>
      </c>
      <c r="J12" s="458">
        <v>2</v>
      </c>
      <c r="K12" s="191">
        <v>17536</v>
      </c>
      <c r="L12" s="458">
        <v>2</v>
      </c>
      <c r="M12" s="191">
        <v>17536</v>
      </c>
      <c r="N12" s="458">
        <v>1</v>
      </c>
      <c r="O12" s="191">
        <v>8768</v>
      </c>
      <c r="P12" s="461">
        <f>H12+J12+L12+N12</f>
        <v>6</v>
      </c>
      <c r="Q12" s="348">
        <f t="shared" si="1"/>
        <v>52608</v>
      </c>
      <c r="R12" s="70"/>
      <c r="S12" s="632"/>
      <c r="T12" s="619"/>
      <c r="U12" s="632"/>
      <c r="V12" s="619"/>
    </row>
    <row r="13" spans="1:22" ht="78.75">
      <c r="A13" s="627"/>
      <c r="B13" s="630"/>
      <c r="C13" s="557"/>
      <c r="D13" s="303" t="s">
        <v>1638</v>
      </c>
      <c r="E13" s="303" t="s">
        <v>1637</v>
      </c>
      <c r="F13" s="70" t="s">
        <v>1639</v>
      </c>
      <c r="G13" s="457" t="s">
        <v>1385</v>
      </c>
      <c r="H13" s="458">
        <v>1</v>
      </c>
      <c r="I13" s="191">
        <v>307.75</v>
      </c>
      <c r="J13" s="458">
        <v>1</v>
      </c>
      <c r="K13" s="191">
        <v>307.75</v>
      </c>
      <c r="L13" s="458">
        <v>1</v>
      </c>
      <c r="M13" s="191">
        <v>307.75</v>
      </c>
      <c r="N13" s="458">
        <v>3</v>
      </c>
      <c r="O13" s="191">
        <v>307.75</v>
      </c>
      <c r="P13" s="461">
        <f t="shared" si="0"/>
        <v>6</v>
      </c>
      <c r="Q13" s="348">
        <f t="shared" si="1"/>
        <v>1231</v>
      </c>
      <c r="R13" s="70"/>
      <c r="S13" s="619"/>
      <c r="T13" s="70" t="s">
        <v>1386</v>
      </c>
      <c r="U13" s="619"/>
      <c r="V13" s="70" t="s">
        <v>1387</v>
      </c>
    </row>
    <row r="14" spans="1:22" ht="90">
      <c r="A14" s="628"/>
      <c r="B14" s="631"/>
      <c r="C14" s="576"/>
      <c r="D14" s="552" t="s">
        <v>1688</v>
      </c>
      <c r="E14" s="552" t="s">
        <v>1689</v>
      </c>
      <c r="F14" s="552" t="s">
        <v>1680</v>
      </c>
      <c r="G14" s="70" t="s">
        <v>1681</v>
      </c>
      <c r="H14" s="70">
        <v>1</v>
      </c>
      <c r="I14" s="552">
        <v>13750</v>
      </c>
      <c r="J14" s="552">
        <v>2</v>
      </c>
      <c r="K14" s="70">
        <v>27500</v>
      </c>
      <c r="L14" s="552">
        <v>2</v>
      </c>
      <c r="M14" s="552">
        <v>27500</v>
      </c>
      <c r="N14" s="552">
        <v>1</v>
      </c>
      <c r="O14" s="70">
        <v>13750</v>
      </c>
      <c r="P14" s="552">
        <f t="shared" si="0"/>
        <v>6</v>
      </c>
      <c r="Q14" s="348">
        <f>I14+K14+M14+O14</f>
        <v>82500</v>
      </c>
      <c r="R14" s="552"/>
      <c r="S14" s="70" t="s">
        <v>1682</v>
      </c>
      <c r="T14" s="457" t="s">
        <v>1683</v>
      </c>
      <c r="U14" s="552" t="s">
        <v>1684</v>
      </c>
      <c r="V14" s="552" t="s">
        <v>1685</v>
      </c>
    </row>
    <row r="15" spans="1:22" ht="15.6" customHeight="1">
      <c r="A15" s="275"/>
      <c r="B15" s="276"/>
      <c r="C15" s="276"/>
      <c r="D15" s="275" t="s">
        <v>1388</v>
      </c>
      <c r="E15" s="276"/>
      <c r="F15" s="467"/>
      <c r="G15" s="277"/>
      <c r="H15" s="218">
        <f t="shared" ref="H15:Q15" si="2">SUM(H9:H14)</f>
        <v>10</v>
      </c>
      <c r="I15" s="218">
        <f t="shared" si="2"/>
        <v>146909.91999999998</v>
      </c>
      <c r="J15" s="218">
        <f t="shared" si="2"/>
        <v>18</v>
      </c>
      <c r="K15" s="218">
        <f t="shared" si="2"/>
        <v>291948.18</v>
      </c>
      <c r="L15" s="218">
        <f t="shared" si="2"/>
        <v>21</v>
      </c>
      <c r="M15" s="218">
        <f t="shared" si="2"/>
        <v>343137.08</v>
      </c>
      <c r="N15" s="218">
        <f t="shared" si="2"/>
        <v>10</v>
      </c>
      <c r="O15" s="218">
        <f t="shared" si="2"/>
        <v>132157.82</v>
      </c>
      <c r="P15" s="218">
        <f t="shared" si="2"/>
        <v>59</v>
      </c>
      <c r="Q15" s="218">
        <f t="shared" si="2"/>
        <v>914153</v>
      </c>
      <c r="R15" s="193"/>
      <c r="S15" s="193"/>
      <c r="T15" s="193"/>
      <c r="U15" s="193"/>
      <c r="V15" s="196"/>
    </row>
  </sheetData>
  <mergeCells count="24">
    <mergeCell ref="U5:U7"/>
    <mergeCell ref="T5:T7"/>
    <mergeCell ref="A9:A14"/>
    <mergeCell ref="B9:B14"/>
    <mergeCell ref="C5:C7"/>
    <mergeCell ref="V11:V12"/>
    <mergeCell ref="S11:S13"/>
    <mergeCell ref="U11:U13"/>
    <mergeCell ref="A5:A7"/>
    <mergeCell ref="B5:B7"/>
    <mergeCell ref="J6:K6"/>
    <mergeCell ref="E5:E7"/>
    <mergeCell ref="G5:G7"/>
    <mergeCell ref="H5:O5"/>
    <mergeCell ref="V5:V7"/>
    <mergeCell ref="R5:R7"/>
    <mergeCell ref="S5:S7"/>
    <mergeCell ref="F5:F7"/>
    <mergeCell ref="D5:D7"/>
    <mergeCell ref="T11:T12"/>
    <mergeCell ref="H6:I6"/>
    <mergeCell ref="L6:M6"/>
    <mergeCell ref="N6:O6"/>
    <mergeCell ref="P5:Q6"/>
  </mergeCells>
  <conditionalFormatting sqref="G14 K14 O14 S14">
    <cfRule type="duplicateValues" dxfId="28" priority="1"/>
  </conditionalFormatting>
  <conditionalFormatting sqref="F9:F13">
    <cfRule type="duplicateValues" dxfId="27" priority="3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C5:C7"/>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SUPUESTOS" prompt="Un  supuesto es un dato asumido como cierto a efectos de planificación este puede ser positivo como negativo." sqref="R5:R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MEDIO DE VERIFICACIÓN" prompt="Corresponde a los elementos a través del cual se acredita y se verifican  las actividades." sqref="T5:T8"/>
    <dataValidation allowBlank="1" showInputMessage="1" showErrorMessage="1" promptTitle="POBLACIÓN OBJETIVO" prompt="Grupo  de personas al cual se pretende beneficiar con dicho actividad." sqref="U5:U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0000"/>
  </sheetPr>
  <dimension ref="A1:U163"/>
  <sheetViews>
    <sheetView showGridLines="0" workbookViewId="0">
      <pane ySplit="6" topLeftCell="A7" activePane="bottomLeft" state="frozen"/>
      <selection sqref="A1:V1"/>
      <selection pane="bottomLeft" activeCell="B28" sqref="B28:B38"/>
    </sheetView>
  </sheetViews>
  <sheetFormatPr baseColWidth="10" defaultColWidth="12.5703125" defaultRowHeight="12"/>
  <cols>
    <col min="1" max="1" width="35.140625" style="241" customWidth="1"/>
    <col min="2" max="2" width="48.140625" style="233" customWidth="1"/>
    <col min="3" max="3" width="32.42578125" style="233" customWidth="1"/>
    <col min="4" max="4" width="32.7109375" style="233" customWidth="1"/>
    <col min="5" max="5" width="27.42578125" style="242" customWidth="1"/>
    <col min="6" max="6" width="36.42578125" style="233" customWidth="1"/>
    <col min="7" max="7" width="15.28515625" style="233" customWidth="1"/>
    <col min="8" max="8" width="15.85546875" style="233" customWidth="1"/>
    <col min="9" max="9" width="15.28515625" style="233" customWidth="1"/>
    <col min="10" max="10" width="15.42578125" style="233" customWidth="1"/>
    <col min="11" max="11" width="15.28515625" style="233" customWidth="1"/>
    <col min="12" max="12" width="14.85546875" style="233" customWidth="1"/>
    <col min="13" max="13" width="15.28515625" style="233" customWidth="1"/>
    <col min="14" max="14" width="17.5703125" style="233" customWidth="1"/>
    <col min="15" max="15" width="15.28515625" style="355" customWidth="1"/>
    <col min="16" max="16" width="16.28515625" style="355" bestFit="1" customWidth="1"/>
    <col min="17" max="17" width="14.28515625" style="233" hidden="1" customWidth="1"/>
    <col min="18" max="20" width="14.28515625" style="233" customWidth="1"/>
    <col min="21" max="21" width="15.7109375" style="233" customWidth="1"/>
    <col min="22" max="16384" width="12.5703125" style="233"/>
  </cols>
  <sheetData>
    <row r="1" spans="1:21" s="225" customFormat="1" ht="18.75">
      <c r="B1" s="269"/>
      <c r="C1" s="269"/>
      <c r="D1" s="269"/>
      <c r="E1" s="269"/>
      <c r="F1" s="269"/>
      <c r="G1" s="269" t="s">
        <v>1389</v>
      </c>
      <c r="H1" s="269"/>
      <c r="I1" s="269"/>
      <c r="J1" s="269"/>
      <c r="K1" s="269"/>
      <c r="L1" s="269"/>
      <c r="M1" s="269"/>
      <c r="N1" s="269"/>
      <c r="O1" s="349"/>
      <c r="P1" s="349"/>
      <c r="Q1" s="269"/>
      <c r="R1" s="269"/>
      <c r="S1" s="269"/>
      <c r="T1" s="269"/>
      <c r="U1" s="269"/>
    </row>
    <row r="2" spans="1:21" s="225" customFormat="1" ht="18.75">
      <c r="A2" s="291" t="s">
        <v>1350</v>
      </c>
      <c r="B2" s="269"/>
      <c r="C2" s="269"/>
      <c r="D2" s="269"/>
      <c r="E2" s="269"/>
      <c r="F2" s="269"/>
      <c r="G2" s="269"/>
      <c r="H2" s="269"/>
      <c r="I2" s="269"/>
      <c r="J2" s="269"/>
      <c r="K2" s="269"/>
      <c r="L2" s="269"/>
      <c r="M2" s="269"/>
      <c r="N2" s="269"/>
      <c r="O2" s="349"/>
      <c r="P2" s="349"/>
      <c r="Q2" s="269"/>
      <c r="R2" s="269"/>
      <c r="S2" s="269"/>
      <c r="T2" s="269"/>
      <c r="U2" s="269"/>
    </row>
    <row r="3" spans="1:21" s="225" customFormat="1" ht="21" customHeight="1">
      <c r="A3" s="226" t="s">
        <v>1390</v>
      </c>
      <c r="B3" s="227"/>
      <c r="C3" s="227"/>
      <c r="D3" s="227"/>
      <c r="E3" s="228"/>
      <c r="F3" s="227"/>
      <c r="G3" s="227"/>
      <c r="H3" s="227"/>
      <c r="I3" s="227"/>
      <c r="J3" s="227"/>
      <c r="K3" s="227"/>
      <c r="L3" s="227"/>
      <c r="M3" s="227"/>
      <c r="N3" s="227"/>
      <c r="O3" s="350"/>
      <c r="P3" s="350"/>
      <c r="Q3" s="227"/>
      <c r="R3" s="227"/>
      <c r="S3" s="227"/>
      <c r="T3" s="227"/>
      <c r="U3" s="227"/>
    </row>
    <row r="4" spans="1:21" s="66" customFormat="1" ht="23.25" customHeight="1">
      <c r="A4" s="633" t="s">
        <v>1353</v>
      </c>
      <c r="B4" s="635" t="s">
        <v>1354</v>
      </c>
      <c r="C4" s="615" t="s">
        <v>1355</v>
      </c>
      <c r="D4" s="615" t="s">
        <v>1356</v>
      </c>
      <c r="E4" s="615" t="s">
        <v>1309</v>
      </c>
      <c r="F4" s="615" t="s">
        <v>1357</v>
      </c>
      <c r="G4" s="620" t="s">
        <v>1358</v>
      </c>
      <c r="H4" s="636"/>
      <c r="I4" s="636"/>
      <c r="J4" s="636"/>
      <c r="K4" s="636"/>
      <c r="L4" s="636"/>
      <c r="M4" s="636"/>
      <c r="N4" s="621"/>
      <c r="O4" s="622" t="s">
        <v>1359</v>
      </c>
      <c r="P4" s="623"/>
      <c r="Q4" s="635" t="s">
        <v>1360</v>
      </c>
      <c r="R4" s="635" t="s">
        <v>1361</v>
      </c>
      <c r="S4" s="635" t="s">
        <v>1362</v>
      </c>
      <c r="T4" s="635" t="s">
        <v>1363</v>
      </c>
      <c r="U4" s="637" t="s">
        <v>1364</v>
      </c>
    </row>
    <row r="5" spans="1:21" s="66" customFormat="1" ht="15" customHeight="1">
      <c r="A5" s="633"/>
      <c r="B5" s="633"/>
      <c r="C5" s="616"/>
      <c r="D5" s="616"/>
      <c r="E5" s="616"/>
      <c r="F5" s="616"/>
      <c r="G5" s="620" t="s">
        <v>1365</v>
      </c>
      <c r="H5" s="621"/>
      <c r="I5" s="620" t="s">
        <v>1366</v>
      </c>
      <c r="J5" s="621"/>
      <c r="K5" s="620" t="s">
        <v>1367</v>
      </c>
      <c r="L5" s="621"/>
      <c r="M5" s="620" t="s">
        <v>1368</v>
      </c>
      <c r="N5" s="621"/>
      <c r="O5" s="624"/>
      <c r="P5" s="625"/>
      <c r="Q5" s="633"/>
      <c r="R5" s="633"/>
      <c r="S5" s="633"/>
      <c r="T5" s="633"/>
      <c r="U5" s="638"/>
    </row>
    <row r="6" spans="1:21" s="66" customFormat="1" ht="24" customHeight="1">
      <c r="A6" s="634"/>
      <c r="B6" s="634"/>
      <c r="C6" s="617"/>
      <c r="D6" s="617"/>
      <c r="E6" s="617"/>
      <c r="F6" s="617"/>
      <c r="G6" s="402" t="s">
        <v>1369</v>
      </c>
      <c r="H6" s="402" t="s">
        <v>35</v>
      </c>
      <c r="I6" s="402" t="s">
        <v>1369</v>
      </c>
      <c r="J6" s="402" t="s">
        <v>35</v>
      </c>
      <c r="K6" s="402" t="s">
        <v>1369</v>
      </c>
      <c r="L6" s="402" t="s">
        <v>35</v>
      </c>
      <c r="M6" s="402" t="s">
        <v>1369</v>
      </c>
      <c r="N6" s="402" t="s">
        <v>35</v>
      </c>
      <c r="O6" s="402" t="s">
        <v>1369</v>
      </c>
      <c r="P6" s="402" t="s">
        <v>35</v>
      </c>
      <c r="Q6" s="634"/>
      <c r="R6" s="634"/>
      <c r="S6" s="634"/>
      <c r="T6" s="634"/>
      <c r="U6" s="639"/>
    </row>
    <row r="7" spans="1:21" s="66" customFormat="1" ht="15.75">
      <c r="A7" s="403"/>
      <c r="B7" s="404"/>
      <c r="C7" s="405"/>
      <c r="D7" s="405"/>
      <c r="E7" s="406"/>
      <c r="F7" s="405"/>
      <c r="G7" s="407"/>
      <c r="H7" s="407"/>
      <c r="I7" s="407"/>
      <c r="J7" s="407"/>
      <c r="K7" s="407"/>
      <c r="L7" s="407"/>
      <c r="M7" s="407"/>
      <c r="N7" s="407"/>
      <c r="O7" s="407"/>
      <c r="P7" s="407"/>
      <c r="Q7" s="408"/>
      <c r="R7" s="408"/>
      <c r="S7" s="408"/>
      <c r="T7" s="408"/>
      <c r="U7" s="409"/>
    </row>
    <row r="8" spans="1:21" ht="15.75" customHeight="1">
      <c r="A8" s="640" t="s">
        <v>1391</v>
      </c>
      <c r="B8" s="640" t="s">
        <v>1392</v>
      </c>
      <c r="C8" s="287"/>
      <c r="D8" s="287"/>
      <c r="E8" s="287"/>
      <c r="F8" s="287"/>
      <c r="G8" s="230"/>
      <c r="H8" s="230"/>
      <c r="I8" s="231"/>
      <c r="J8" s="232"/>
      <c r="K8" s="230"/>
      <c r="L8" s="217"/>
      <c r="M8" s="231"/>
      <c r="N8" s="217"/>
      <c r="O8" s="351">
        <f>G8+I8+K8+M8</f>
        <v>0</v>
      </c>
      <c r="P8" s="352">
        <f>H8+J8+L8+N8</f>
        <v>0</v>
      </c>
      <c r="Q8" s="230"/>
      <c r="R8" s="230"/>
      <c r="S8" s="230"/>
      <c r="T8" s="230"/>
      <c r="U8" s="287"/>
    </row>
    <row r="9" spans="1:21" ht="15.75">
      <c r="A9" s="641"/>
      <c r="B9" s="641"/>
      <c r="C9" s="287"/>
      <c r="D9" s="287"/>
      <c r="E9" s="287"/>
      <c r="F9" s="287"/>
      <c r="G9" s="230"/>
      <c r="H9" s="230"/>
      <c r="I9" s="231"/>
      <c r="J9" s="232"/>
      <c r="K9" s="230"/>
      <c r="L9" s="217"/>
      <c r="M9" s="231"/>
      <c r="N9" s="217"/>
      <c r="O9" s="351">
        <f t="shared" ref="O9:O46" si="0">G9+I9+K9+M9</f>
        <v>0</v>
      </c>
      <c r="P9" s="352">
        <f t="shared" ref="P9:P46" si="1">H9+J9+L9+N9</f>
        <v>0</v>
      </c>
      <c r="Q9" s="230"/>
      <c r="R9" s="230"/>
      <c r="S9" s="230"/>
      <c r="T9" s="230"/>
      <c r="U9" s="287"/>
    </row>
    <row r="10" spans="1:21" ht="15.75">
      <c r="A10" s="641"/>
      <c r="B10" s="641"/>
      <c r="C10" s="287"/>
      <c r="D10" s="287"/>
      <c r="E10" s="287"/>
      <c r="F10" s="287"/>
      <c r="G10" s="230"/>
      <c r="H10" s="230"/>
      <c r="I10" s="231"/>
      <c r="J10" s="232"/>
      <c r="K10" s="230"/>
      <c r="L10" s="217"/>
      <c r="M10" s="231"/>
      <c r="N10" s="217"/>
      <c r="O10" s="351">
        <f t="shared" si="0"/>
        <v>0</v>
      </c>
      <c r="P10" s="352">
        <f t="shared" si="1"/>
        <v>0</v>
      </c>
      <c r="Q10" s="230"/>
      <c r="R10" s="230"/>
      <c r="S10" s="230"/>
      <c r="T10" s="230"/>
      <c r="U10" s="287"/>
    </row>
    <row r="11" spans="1:21" ht="15.75">
      <c r="A11" s="641"/>
      <c r="B11" s="641"/>
      <c r="C11" s="287"/>
      <c r="D11" s="287"/>
      <c r="E11" s="287"/>
      <c r="F11" s="287"/>
      <c r="G11" s="230"/>
      <c r="H11" s="230"/>
      <c r="I11" s="231"/>
      <c r="J11" s="232"/>
      <c r="K11" s="230"/>
      <c r="L11" s="217"/>
      <c r="M11" s="231"/>
      <c r="N11" s="217"/>
      <c r="O11" s="351">
        <f t="shared" si="0"/>
        <v>0</v>
      </c>
      <c r="P11" s="352">
        <f t="shared" si="1"/>
        <v>0</v>
      </c>
      <c r="Q11" s="230"/>
      <c r="R11" s="230"/>
      <c r="S11" s="230"/>
      <c r="T11" s="230"/>
      <c r="U11" s="287"/>
    </row>
    <row r="12" spans="1:21" ht="15.75">
      <c r="A12" s="641"/>
      <c r="B12" s="641"/>
      <c r="C12" s="287"/>
      <c r="D12" s="287"/>
      <c r="E12" s="287"/>
      <c r="F12" s="287"/>
      <c r="G12" s="230"/>
      <c r="H12" s="230"/>
      <c r="I12" s="231"/>
      <c r="J12" s="232"/>
      <c r="K12" s="230"/>
      <c r="L12" s="217"/>
      <c r="M12" s="231"/>
      <c r="N12" s="217"/>
      <c r="O12" s="351">
        <f t="shared" si="0"/>
        <v>0</v>
      </c>
      <c r="P12" s="352">
        <f t="shared" si="1"/>
        <v>0</v>
      </c>
      <c r="Q12" s="230"/>
      <c r="R12" s="230"/>
      <c r="S12" s="230"/>
      <c r="T12" s="230"/>
      <c r="U12" s="287"/>
    </row>
    <row r="13" spans="1:21" ht="15.75">
      <c r="A13" s="641"/>
      <c r="B13" s="642"/>
      <c r="C13" s="287"/>
      <c r="D13" s="287"/>
      <c r="E13" s="287"/>
      <c r="F13" s="287"/>
      <c r="G13" s="230"/>
      <c r="H13" s="230"/>
      <c r="I13" s="231"/>
      <c r="J13" s="232"/>
      <c r="K13" s="230"/>
      <c r="L13" s="217"/>
      <c r="M13" s="231"/>
      <c r="N13" s="217"/>
      <c r="O13" s="351">
        <f t="shared" si="0"/>
        <v>0</v>
      </c>
      <c r="P13" s="352">
        <f t="shared" si="1"/>
        <v>0</v>
      </c>
      <c r="Q13" s="230"/>
      <c r="R13" s="230"/>
      <c r="S13" s="230"/>
      <c r="T13" s="230"/>
      <c r="U13" s="287"/>
    </row>
    <row r="14" spans="1:21" ht="15.75">
      <c r="A14" s="641"/>
      <c r="B14" s="640" t="s">
        <v>1393</v>
      </c>
      <c r="C14" s="287"/>
      <c r="D14" s="287"/>
      <c r="E14" s="287"/>
      <c r="F14" s="287"/>
      <c r="G14" s="230"/>
      <c r="H14" s="230"/>
      <c r="I14" s="231"/>
      <c r="J14" s="232"/>
      <c r="K14" s="230"/>
      <c r="L14" s="217"/>
      <c r="M14" s="231"/>
      <c r="N14" s="217"/>
      <c r="O14" s="351">
        <f t="shared" si="0"/>
        <v>0</v>
      </c>
      <c r="P14" s="352">
        <f t="shared" si="1"/>
        <v>0</v>
      </c>
      <c r="Q14" s="230"/>
      <c r="R14" s="230"/>
      <c r="S14" s="230"/>
      <c r="T14" s="230"/>
      <c r="U14" s="287"/>
    </row>
    <row r="15" spans="1:21" ht="15.75">
      <c r="A15" s="641"/>
      <c r="B15" s="641"/>
      <c r="C15" s="287"/>
      <c r="D15" s="287"/>
      <c r="E15" s="287"/>
      <c r="F15" s="287"/>
      <c r="G15" s="230"/>
      <c r="H15" s="230"/>
      <c r="I15" s="231"/>
      <c r="J15" s="232"/>
      <c r="K15" s="230"/>
      <c r="L15" s="217"/>
      <c r="M15" s="231"/>
      <c r="N15" s="217"/>
      <c r="O15" s="351">
        <f t="shared" si="0"/>
        <v>0</v>
      </c>
      <c r="P15" s="352">
        <f t="shared" si="1"/>
        <v>0</v>
      </c>
      <c r="Q15" s="230"/>
      <c r="R15" s="230"/>
      <c r="S15" s="230"/>
      <c r="T15" s="230"/>
      <c r="U15" s="287"/>
    </row>
    <row r="16" spans="1:21" ht="15.75">
      <c r="A16" s="641"/>
      <c r="B16" s="641"/>
      <c r="C16" s="287"/>
      <c r="D16" s="287"/>
      <c r="E16" s="287"/>
      <c r="F16" s="287"/>
      <c r="G16" s="230"/>
      <c r="H16" s="230"/>
      <c r="I16" s="231"/>
      <c r="J16" s="232"/>
      <c r="K16" s="230"/>
      <c r="L16" s="217"/>
      <c r="M16" s="231"/>
      <c r="N16" s="217"/>
      <c r="O16" s="351">
        <f t="shared" si="0"/>
        <v>0</v>
      </c>
      <c r="P16" s="352">
        <f t="shared" si="1"/>
        <v>0</v>
      </c>
      <c r="Q16" s="230"/>
      <c r="R16" s="230"/>
      <c r="S16" s="230"/>
      <c r="T16" s="230"/>
      <c r="U16" s="287"/>
    </row>
    <row r="17" spans="1:21" ht="15.75">
      <c r="A17" s="641"/>
      <c r="B17" s="641"/>
      <c r="C17" s="287"/>
      <c r="D17" s="287"/>
      <c r="E17" s="287"/>
      <c r="F17" s="322"/>
      <c r="G17" s="230"/>
      <c r="H17" s="230"/>
      <c r="I17" s="230"/>
      <c r="J17" s="230"/>
      <c r="K17" s="230"/>
      <c r="L17" s="217"/>
      <c r="M17" s="230"/>
      <c r="N17" s="217"/>
      <c r="O17" s="351">
        <f t="shared" si="0"/>
        <v>0</v>
      </c>
      <c r="P17" s="352">
        <f t="shared" si="1"/>
        <v>0</v>
      </c>
      <c r="Q17" s="235"/>
      <c r="R17" s="235"/>
      <c r="S17" s="235"/>
      <c r="T17" s="235"/>
      <c r="U17" s="287"/>
    </row>
    <row r="18" spans="1:21" ht="15.75">
      <c r="A18" s="641"/>
      <c r="B18" s="641"/>
      <c r="C18" s="287"/>
      <c r="D18" s="287"/>
      <c r="E18" s="287"/>
      <c r="F18" s="322"/>
      <c r="G18" s="230"/>
      <c r="H18" s="230"/>
      <c r="I18" s="230"/>
      <c r="J18" s="230"/>
      <c r="K18" s="230"/>
      <c r="L18" s="217"/>
      <c r="M18" s="230"/>
      <c r="N18" s="217"/>
      <c r="O18" s="351">
        <f t="shared" si="0"/>
        <v>0</v>
      </c>
      <c r="P18" s="352">
        <f t="shared" si="1"/>
        <v>0</v>
      </c>
      <c r="Q18" s="235"/>
      <c r="R18" s="235"/>
      <c r="S18" s="235"/>
      <c r="T18" s="235"/>
      <c r="U18" s="287"/>
    </row>
    <row r="19" spans="1:21" ht="15.75">
      <c r="A19" s="641"/>
      <c r="B19" s="642"/>
      <c r="C19" s="287"/>
      <c r="D19" s="287"/>
      <c r="E19" s="287"/>
      <c r="F19" s="287"/>
      <c r="G19" s="230"/>
      <c r="H19" s="323"/>
      <c r="I19" s="230"/>
      <c r="J19" s="323"/>
      <c r="K19" s="230"/>
      <c r="L19" s="217"/>
      <c r="M19" s="230"/>
      <c r="N19" s="217"/>
      <c r="O19" s="351">
        <f t="shared" si="0"/>
        <v>0</v>
      </c>
      <c r="P19" s="352">
        <f t="shared" si="1"/>
        <v>0</v>
      </c>
      <c r="Q19" s="230"/>
      <c r="R19" s="230"/>
      <c r="S19" s="230"/>
      <c r="T19" s="230"/>
      <c r="U19" s="287"/>
    </row>
    <row r="20" spans="1:21" ht="15.75">
      <c r="A20" s="641"/>
      <c r="B20" s="640" t="s">
        <v>1394</v>
      </c>
      <c r="C20" s="287"/>
      <c r="D20" s="287"/>
      <c r="E20" s="287"/>
      <c r="F20" s="287"/>
      <c r="G20" s="230"/>
      <c r="H20" s="323"/>
      <c r="I20" s="230"/>
      <c r="J20" s="323"/>
      <c r="K20" s="230"/>
      <c r="L20" s="217"/>
      <c r="M20" s="230"/>
      <c r="N20" s="217"/>
      <c r="O20" s="351">
        <f t="shared" si="0"/>
        <v>0</v>
      </c>
      <c r="P20" s="352">
        <f t="shared" si="1"/>
        <v>0</v>
      </c>
      <c r="Q20" s="230"/>
      <c r="R20" s="230"/>
      <c r="S20" s="230"/>
      <c r="T20" s="230"/>
      <c r="U20" s="287"/>
    </row>
    <row r="21" spans="1:21" ht="15.75">
      <c r="A21" s="641"/>
      <c r="B21" s="641"/>
      <c r="C21" s="287"/>
      <c r="D21" s="287"/>
      <c r="E21" s="287"/>
      <c r="F21" s="230"/>
      <c r="G21" s="231"/>
      <c r="H21" s="230"/>
      <c r="I21" s="231"/>
      <c r="J21" s="230"/>
      <c r="K21" s="231"/>
      <c r="L21" s="217"/>
      <c r="M21" s="231"/>
      <c r="N21" s="217"/>
      <c r="O21" s="351">
        <f t="shared" si="0"/>
        <v>0</v>
      </c>
      <c r="P21" s="352">
        <f t="shared" si="1"/>
        <v>0</v>
      </c>
      <c r="Q21" s="230"/>
      <c r="R21" s="230"/>
      <c r="S21" s="230"/>
      <c r="T21" s="230"/>
      <c r="U21" s="230"/>
    </row>
    <row r="22" spans="1:21" ht="15.75">
      <c r="A22" s="641"/>
      <c r="B22" s="641"/>
      <c r="C22" s="287"/>
      <c r="D22" s="287"/>
      <c r="E22" s="287"/>
      <c r="F22" s="230"/>
      <c r="G22" s="231"/>
      <c r="H22" s="230"/>
      <c r="I22" s="231"/>
      <c r="J22" s="230"/>
      <c r="K22" s="231"/>
      <c r="L22" s="217"/>
      <c r="M22" s="231"/>
      <c r="N22" s="217"/>
      <c r="O22" s="351">
        <f t="shared" si="0"/>
        <v>0</v>
      </c>
      <c r="P22" s="352">
        <f t="shared" si="1"/>
        <v>0</v>
      </c>
      <c r="Q22" s="230"/>
      <c r="R22" s="230"/>
      <c r="S22" s="230"/>
      <c r="T22" s="230"/>
      <c r="U22" s="230"/>
    </row>
    <row r="23" spans="1:21" ht="15.75">
      <c r="A23" s="641"/>
      <c r="B23" s="641"/>
      <c r="C23" s="287"/>
      <c r="D23" s="287"/>
      <c r="E23" s="287"/>
      <c r="F23" s="230"/>
      <c r="G23" s="231"/>
      <c r="H23" s="230"/>
      <c r="I23" s="231"/>
      <c r="J23" s="230"/>
      <c r="K23" s="231"/>
      <c r="L23" s="217"/>
      <c r="M23" s="231"/>
      <c r="N23" s="217"/>
      <c r="O23" s="351">
        <f t="shared" si="0"/>
        <v>0</v>
      </c>
      <c r="P23" s="352">
        <f t="shared" si="1"/>
        <v>0</v>
      </c>
      <c r="Q23" s="230"/>
      <c r="R23" s="230"/>
      <c r="S23" s="230"/>
      <c r="T23" s="230"/>
      <c r="U23" s="230"/>
    </row>
    <row r="24" spans="1:21" ht="15.75">
      <c r="A24" s="641"/>
      <c r="B24" s="641"/>
      <c r="C24" s="287"/>
      <c r="D24" s="287"/>
      <c r="E24" s="287"/>
      <c r="F24" s="230"/>
      <c r="G24" s="231"/>
      <c r="H24" s="230"/>
      <c r="I24" s="231"/>
      <c r="J24" s="230"/>
      <c r="K24" s="231"/>
      <c r="L24" s="217"/>
      <c r="M24" s="231"/>
      <c r="N24" s="217"/>
      <c r="O24" s="351">
        <f t="shared" si="0"/>
        <v>0</v>
      </c>
      <c r="P24" s="352">
        <f t="shared" si="1"/>
        <v>0</v>
      </c>
      <c r="Q24" s="230"/>
      <c r="R24" s="230"/>
      <c r="S24" s="230"/>
      <c r="T24" s="230"/>
      <c r="U24" s="230"/>
    </row>
    <row r="25" spans="1:21" ht="15.75">
      <c r="A25" s="641"/>
      <c r="B25" s="641"/>
      <c r="C25" s="287"/>
      <c r="D25" s="287"/>
      <c r="E25" s="287"/>
      <c r="F25" s="230"/>
      <c r="G25" s="231"/>
      <c r="H25" s="230"/>
      <c r="I25" s="231"/>
      <c r="J25" s="230"/>
      <c r="K25" s="231"/>
      <c r="L25" s="217"/>
      <c r="M25" s="231"/>
      <c r="N25" s="217"/>
      <c r="O25" s="351">
        <f t="shared" si="0"/>
        <v>0</v>
      </c>
      <c r="P25" s="352">
        <f t="shared" si="1"/>
        <v>0</v>
      </c>
      <c r="Q25" s="230"/>
      <c r="R25" s="230"/>
      <c r="S25" s="230"/>
      <c r="T25" s="230"/>
      <c r="U25" s="230"/>
    </row>
    <row r="26" spans="1:21" ht="15.75">
      <c r="A26" s="641"/>
      <c r="B26" s="641"/>
      <c r="C26" s="229"/>
      <c r="D26" s="287"/>
      <c r="E26" s="287"/>
      <c r="F26" s="287"/>
      <c r="G26" s="231"/>
      <c r="H26" s="234"/>
      <c r="I26" s="231"/>
      <c r="J26" s="234"/>
      <c r="K26" s="231"/>
      <c r="L26" s="217"/>
      <c r="M26" s="231"/>
      <c r="N26" s="217"/>
      <c r="O26" s="351">
        <f t="shared" si="0"/>
        <v>0</v>
      </c>
      <c r="P26" s="352">
        <f t="shared" si="1"/>
        <v>0</v>
      </c>
      <c r="Q26" s="230"/>
      <c r="R26" s="230"/>
      <c r="S26" s="230"/>
      <c r="T26" s="230"/>
      <c r="U26" s="287"/>
    </row>
    <row r="27" spans="1:21" ht="15.75">
      <c r="A27" s="641"/>
      <c r="B27" s="642"/>
      <c r="C27" s="229"/>
      <c r="D27" s="287"/>
      <c r="E27" s="287"/>
      <c r="F27" s="258"/>
      <c r="G27" s="231"/>
      <c r="H27" s="230"/>
      <c r="I27" s="231"/>
      <c r="J27" s="230"/>
      <c r="K27" s="231"/>
      <c r="L27" s="217"/>
      <c r="M27" s="231"/>
      <c r="N27" s="217"/>
      <c r="O27" s="351">
        <f t="shared" si="0"/>
        <v>0</v>
      </c>
      <c r="P27" s="352">
        <f t="shared" si="1"/>
        <v>0</v>
      </c>
      <c r="Q27" s="230"/>
      <c r="R27" s="230"/>
      <c r="S27" s="230"/>
      <c r="T27" s="230"/>
      <c r="U27" s="287"/>
    </row>
    <row r="28" spans="1:21" ht="15.75" customHeight="1">
      <c r="A28" s="641"/>
      <c r="B28" s="643" t="s">
        <v>1395</v>
      </c>
      <c r="C28" s="229"/>
      <c r="D28" s="287"/>
      <c r="E28" s="287"/>
      <c r="F28" s="287"/>
      <c r="G28" s="230"/>
      <c r="H28" s="230"/>
      <c r="I28" s="192"/>
      <c r="J28" s="230"/>
      <c r="K28" s="230"/>
      <c r="L28" s="217"/>
      <c r="M28" s="230"/>
      <c r="N28" s="217"/>
      <c r="O28" s="351">
        <f t="shared" si="0"/>
        <v>0</v>
      </c>
      <c r="P28" s="352">
        <f t="shared" si="1"/>
        <v>0</v>
      </c>
      <c r="Q28" s="230"/>
      <c r="R28" s="230"/>
      <c r="S28" s="230"/>
      <c r="T28" s="230"/>
      <c r="U28" s="287"/>
    </row>
    <row r="29" spans="1:21" ht="15.75">
      <c r="A29" s="641"/>
      <c r="B29" s="643"/>
      <c r="C29" s="229"/>
      <c r="D29" s="287"/>
      <c r="E29" s="287"/>
      <c r="F29" s="287"/>
      <c r="G29" s="230"/>
      <c r="H29" s="230"/>
      <c r="I29" s="192"/>
      <c r="J29" s="230"/>
      <c r="K29" s="230"/>
      <c r="L29" s="217"/>
      <c r="M29" s="230"/>
      <c r="N29" s="217"/>
      <c r="O29" s="351">
        <f t="shared" si="0"/>
        <v>0</v>
      </c>
      <c r="P29" s="352">
        <f t="shared" si="1"/>
        <v>0</v>
      </c>
      <c r="Q29" s="230"/>
      <c r="R29" s="230"/>
      <c r="S29" s="230"/>
      <c r="T29" s="230"/>
      <c r="U29" s="287"/>
    </row>
    <row r="30" spans="1:21" ht="15.75">
      <c r="A30" s="641"/>
      <c r="B30" s="643"/>
      <c r="C30" s="229"/>
      <c r="D30" s="287"/>
      <c r="E30" s="287"/>
      <c r="F30" s="287"/>
      <c r="G30" s="230"/>
      <c r="H30" s="230"/>
      <c r="I30" s="192"/>
      <c r="J30" s="230"/>
      <c r="K30" s="230"/>
      <c r="L30" s="217"/>
      <c r="M30" s="230"/>
      <c r="N30" s="217"/>
      <c r="O30" s="351">
        <f t="shared" si="0"/>
        <v>0</v>
      </c>
      <c r="P30" s="352">
        <f t="shared" si="1"/>
        <v>0</v>
      </c>
      <c r="Q30" s="230"/>
      <c r="R30" s="230"/>
      <c r="S30" s="230"/>
      <c r="T30" s="230"/>
      <c r="U30" s="287"/>
    </row>
    <row r="31" spans="1:21" ht="15.75">
      <c r="A31" s="641"/>
      <c r="B31" s="643"/>
      <c r="C31" s="229"/>
      <c r="D31" s="287"/>
      <c r="E31" s="287"/>
      <c r="F31" s="287"/>
      <c r="G31" s="230"/>
      <c r="H31" s="230"/>
      <c r="I31" s="192"/>
      <c r="J31" s="230"/>
      <c r="K31" s="230"/>
      <c r="L31" s="217"/>
      <c r="M31" s="230"/>
      <c r="N31" s="217"/>
      <c r="O31" s="351"/>
      <c r="P31" s="352"/>
      <c r="Q31" s="230"/>
      <c r="R31" s="230"/>
      <c r="S31" s="230"/>
      <c r="T31" s="230"/>
      <c r="U31" s="287"/>
    </row>
    <row r="32" spans="1:21" ht="15.75">
      <c r="A32" s="641"/>
      <c r="B32" s="643"/>
      <c r="C32" s="229"/>
      <c r="D32" s="287"/>
      <c r="E32" s="287"/>
      <c r="F32" s="287"/>
      <c r="G32" s="230"/>
      <c r="H32" s="230"/>
      <c r="I32" s="192"/>
      <c r="J32" s="230"/>
      <c r="K32" s="230"/>
      <c r="L32" s="217"/>
      <c r="M32" s="230"/>
      <c r="N32" s="217"/>
      <c r="O32" s="351"/>
      <c r="P32" s="352"/>
      <c r="Q32" s="230"/>
      <c r="R32" s="230"/>
      <c r="S32" s="230"/>
      <c r="T32" s="230"/>
      <c r="U32" s="287"/>
    </row>
    <row r="33" spans="1:21" ht="15.75">
      <c r="A33" s="641"/>
      <c r="B33" s="643"/>
      <c r="C33" s="229"/>
      <c r="D33" s="287"/>
      <c r="E33" s="287"/>
      <c r="F33" s="287"/>
      <c r="G33" s="230"/>
      <c r="H33" s="230"/>
      <c r="I33" s="192"/>
      <c r="J33" s="230"/>
      <c r="K33" s="230"/>
      <c r="L33" s="217"/>
      <c r="M33" s="230"/>
      <c r="N33" s="217"/>
      <c r="O33" s="351">
        <f t="shared" si="0"/>
        <v>0</v>
      </c>
      <c r="P33" s="352">
        <f t="shared" si="1"/>
        <v>0</v>
      </c>
      <c r="Q33" s="230"/>
      <c r="R33" s="230"/>
      <c r="S33" s="230"/>
      <c r="T33" s="230"/>
      <c r="U33" s="287"/>
    </row>
    <row r="34" spans="1:21" ht="15.75">
      <c r="A34" s="641"/>
      <c r="B34" s="643"/>
      <c r="C34" s="229"/>
      <c r="D34" s="287"/>
      <c r="E34" s="287"/>
      <c r="F34" s="287"/>
      <c r="G34" s="230"/>
      <c r="H34" s="230"/>
      <c r="I34" s="192"/>
      <c r="J34" s="230"/>
      <c r="K34" s="230"/>
      <c r="L34" s="217"/>
      <c r="M34" s="230"/>
      <c r="N34" s="217"/>
      <c r="O34" s="351">
        <f t="shared" si="0"/>
        <v>0</v>
      </c>
      <c r="P34" s="352">
        <f t="shared" si="1"/>
        <v>0</v>
      </c>
      <c r="Q34" s="230"/>
      <c r="R34" s="230"/>
      <c r="S34" s="230"/>
      <c r="T34" s="230"/>
      <c r="U34" s="287"/>
    </row>
    <row r="35" spans="1:21" ht="15.75">
      <c r="A35" s="641"/>
      <c r="B35" s="643"/>
      <c r="C35" s="229"/>
      <c r="D35" s="287"/>
      <c r="E35" s="287"/>
      <c r="F35" s="287"/>
      <c r="G35" s="230"/>
      <c r="H35" s="230"/>
      <c r="I35" s="192"/>
      <c r="J35" s="230"/>
      <c r="K35" s="230"/>
      <c r="L35" s="217"/>
      <c r="M35" s="230"/>
      <c r="N35" s="217"/>
      <c r="O35" s="351">
        <f t="shared" si="0"/>
        <v>0</v>
      </c>
      <c r="P35" s="352">
        <f t="shared" si="1"/>
        <v>0</v>
      </c>
      <c r="Q35" s="230"/>
      <c r="R35" s="230"/>
      <c r="S35" s="230"/>
      <c r="T35" s="230"/>
      <c r="U35" s="287"/>
    </row>
    <row r="36" spans="1:21" ht="15.75">
      <c r="A36" s="641"/>
      <c r="B36" s="643"/>
      <c r="C36" s="229"/>
      <c r="D36" s="287"/>
      <c r="E36" s="287"/>
      <c r="F36" s="287"/>
      <c r="G36" s="230"/>
      <c r="H36" s="230"/>
      <c r="I36" s="192"/>
      <c r="J36" s="230"/>
      <c r="K36" s="230"/>
      <c r="L36" s="217"/>
      <c r="M36" s="230"/>
      <c r="N36" s="217"/>
      <c r="O36" s="351">
        <f t="shared" si="0"/>
        <v>0</v>
      </c>
      <c r="P36" s="352">
        <f t="shared" si="1"/>
        <v>0</v>
      </c>
      <c r="Q36" s="230"/>
      <c r="R36" s="230"/>
      <c r="S36" s="230"/>
      <c r="T36" s="230"/>
      <c r="U36" s="287"/>
    </row>
    <row r="37" spans="1:21" ht="15.75">
      <c r="A37" s="641"/>
      <c r="B37" s="643"/>
      <c r="C37" s="229"/>
      <c r="D37" s="287"/>
      <c r="E37" s="287"/>
      <c r="F37" s="287"/>
      <c r="G37" s="230"/>
      <c r="H37" s="230"/>
      <c r="I37" s="192"/>
      <c r="J37" s="230"/>
      <c r="K37" s="230"/>
      <c r="L37" s="217"/>
      <c r="M37" s="230"/>
      <c r="N37" s="217"/>
      <c r="O37" s="351">
        <f t="shared" si="0"/>
        <v>0</v>
      </c>
      <c r="P37" s="352">
        <f t="shared" si="1"/>
        <v>0</v>
      </c>
      <c r="Q37" s="230"/>
      <c r="R37" s="230"/>
      <c r="S37" s="230"/>
      <c r="T37" s="230"/>
      <c r="U37" s="287"/>
    </row>
    <row r="38" spans="1:21" ht="15.75">
      <c r="A38" s="641"/>
      <c r="B38" s="643"/>
      <c r="C38" s="229"/>
      <c r="D38" s="287"/>
      <c r="E38" s="287"/>
      <c r="F38" s="287"/>
      <c r="G38" s="230"/>
      <c r="H38" s="230"/>
      <c r="I38" s="192"/>
      <c r="J38" s="230"/>
      <c r="K38" s="230"/>
      <c r="L38" s="217"/>
      <c r="M38" s="230"/>
      <c r="N38" s="217"/>
      <c r="O38" s="351">
        <f t="shared" si="0"/>
        <v>0</v>
      </c>
      <c r="P38" s="352">
        <f t="shared" si="1"/>
        <v>0</v>
      </c>
      <c r="Q38" s="230"/>
      <c r="R38" s="230"/>
      <c r="S38" s="230"/>
      <c r="T38" s="230"/>
      <c r="U38" s="287"/>
    </row>
    <row r="39" spans="1:21" ht="15.75">
      <c r="A39" s="641"/>
      <c r="B39" s="643" t="s">
        <v>1396</v>
      </c>
      <c r="C39" s="229"/>
      <c r="D39" s="287"/>
      <c r="E39" s="287"/>
      <c r="F39" s="287"/>
      <c r="G39" s="230"/>
      <c r="H39" s="230"/>
      <c r="I39" s="192"/>
      <c r="J39" s="230"/>
      <c r="K39" s="230"/>
      <c r="L39" s="217"/>
      <c r="M39" s="230"/>
      <c r="N39" s="217"/>
      <c r="O39" s="351">
        <f t="shared" si="0"/>
        <v>0</v>
      </c>
      <c r="P39" s="352">
        <f t="shared" si="1"/>
        <v>0</v>
      </c>
      <c r="Q39" s="230"/>
      <c r="R39" s="230"/>
      <c r="S39" s="230"/>
      <c r="T39" s="230"/>
      <c r="U39" s="287"/>
    </row>
    <row r="40" spans="1:21" ht="15.75">
      <c r="A40" s="641"/>
      <c r="B40" s="643"/>
      <c r="C40" s="287"/>
      <c r="D40" s="287"/>
      <c r="E40" s="287"/>
      <c r="F40" s="287"/>
      <c r="G40" s="230"/>
      <c r="H40" s="230"/>
      <c r="I40" s="192"/>
      <c r="J40" s="230"/>
      <c r="K40" s="230"/>
      <c r="L40" s="217"/>
      <c r="M40" s="230"/>
      <c r="N40" s="217"/>
      <c r="O40" s="351">
        <f t="shared" si="0"/>
        <v>0</v>
      </c>
      <c r="P40" s="352">
        <f t="shared" si="1"/>
        <v>0</v>
      </c>
      <c r="Q40" s="230"/>
      <c r="R40" s="230"/>
      <c r="S40" s="230"/>
      <c r="T40" s="230"/>
      <c r="U40" s="287"/>
    </row>
    <row r="41" spans="1:21" ht="15.75">
      <c r="A41" s="641"/>
      <c r="B41" s="643"/>
      <c r="C41" s="287"/>
      <c r="D41" s="287"/>
      <c r="E41" s="287"/>
      <c r="F41" s="287"/>
      <c r="G41" s="230"/>
      <c r="H41" s="230"/>
      <c r="I41" s="192"/>
      <c r="J41" s="230"/>
      <c r="K41" s="230"/>
      <c r="L41" s="217"/>
      <c r="M41" s="230"/>
      <c r="N41" s="217"/>
      <c r="O41" s="351">
        <f t="shared" si="0"/>
        <v>0</v>
      </c>
      <c r="P41" s="352">
        <f t="shared" si="1"/>
        <v>0</v>
      </c>
      <c r="Q41" s="230"/>
      <c r="R41" s="230"/>
      <c r="S41" s="230"/>
      <c r="T41" s="230"/>
      <c r="U41" s="287"/>
    </row>
    <row r="42" spans="1:21" ht="15.75">
      <c r="A42" s="641"/>
      <c r="B42" s="643"/>
      <c r="C42" s="287"/>
      <c r="D42" s="287"/>
      <c r="E42" s="287"/>
      <c r="F42" s="287"/>
      <c r="G42" s="230"/>
      <c r="H42" s="230"/>
      <c r="I42" s="192"/>
      <c r="J42" s="230"/>
      <c r="K42" s="230"/>
      <c r="L42" s="217"/>
      <c r="M42" s="230"/>
      <c r="N42" s="217"/>
      <c r="O42" s="351">
        <f t="shared" si="0"/>
        <v>0</v>
      </c>
      <c r="P42" s="352">
        <f t="shared" si="1"/>
        <v>0</v>
      </c>
      <c r="Q42" s="230"/>
      <c r="R42" s="230"/>
      <c r="S42" s="230"/>
      <c r="T42" s="230"/>
      <c r="U42" s="287"/>
    </row>
    <row r="43" spans="1:21" ht="15.75">
      <c r="A43" s="641"/>
      <c r="B43" s="643"/>
      <c r="C43" s="287"/>
      <c r="D43" s="287"/>
      <c r="E43" s="287"/>
      <c r="F43" s="287"/>
      <c r="G43" s="230"/>
      <c r="H43" s="230"/>
      <c r="I43" s="192"/>
      <c r="J43" s="230"/>
      <c r="K43" s="230"/>
      <c r="L43" s="217"/>
      <c r="M43" s="230"/>
      <c r="N43" s="217"/>
      <c r="O43" s="351">
        <f t="shared" si="0"/>
        <v>0</v>
      </c>
      <c r="P43" s="352">
        <f t="shared" si="1"/>
        <v>0</v>
      </c>
      <c r="Q43" s="230"/>
      <c r="R43" s="230"/>
      <c r="S43" s="230"/>
      <c r="T43" s="230"/>
      <c r="U43" s="287"/>
    </row>
    <row r="44" spans="1:21" ht="15.75">
      <c r="A44" s="641"/>
      <c r="B44" s="643"/>
      <c r="C44" s="287"/>
      <c r="D44" s="287"/>
      <c r="E44" s="287"/>
      <c r="F44" s="287"/>
      <c r="G44" s="230"/>
      <c r="H44" s="230"/>
      <c r="I44" s="192"/>
      <c r="J44" s="230"/>
      <c r="K44" s="230"/>
      <c r="L44" s="217"/>
      <c r="M44" s="230"/>
      <c r="N44" s="217"/>
      <c r="O44" s="351">
        <f t="shared" si="0"/>
        <v>0</v>
      </c>
      <c r="P44" s="352">
        <f t="shared" si="1"/>
        <v>0</v>
      </c>
      <c r="Q44" s="230"/>
      <c r="R44" s="230"/>
      <c r="S44" s="230"/>
      <c r="T44" s="230"/>
      <c r="U44" s="287"/>
    </row>
    <row r="45" spans="1:21" ht="15.75">
      <c r="A45" s="641"/>
      <c r="B45" s="643"/>
      <c r="C45" s="287"/>
      <c r="D45" s="287"/>
      <c r="E45" s="287"/>
      <c r="F45" s="287"/>
      <c r="G45" s="230"/>
      <c r="H45" s="230"/>
      <c r="I45" s="192"/>
      <c r="J45" s="230"/>
      <c r="K45" s="230"/>
      <c r="L45" s="217"/>
      <c r="M45" s="230"/>
      <c r="N45" s="217"/>
      <c r="O45" s="351">
        <f t="shared" si="0"/>
        <v>0</v>
      </c>
      <c r="P45" s="352">
        <f t="shared" si="1"/>
        <v>0</v>
      </c>
      <c r="Q45" s="230"/>
      <c r="R45" s="230"/>
      <c r="S45" s="230"/>
      <c r="T45" s="230"/>
      <c r="U45" s="287"/>
    </row>
    <row r="46" spans="1:21" ht="15.75">
      <c r="A46" s="641"/>
      <c r="B46" s="643"/>
      <c r="C46" s="287"/>
      <c r="D46" s="287"/>
      <c r="E46" s="287"/>
      <c r="F46" s="287"/>
      <c r="G46" s="230"/>
      <c r="H46" s="230"/>
      <c r="I46" s="192"/>
      <c r="J46" s="230"/>
      <c r="K46" s="230"/>
      <c r="L46" s="217"/>
      <c r="M46" s="230"/>
      <c r="N46" s="217"/>
      <c r="O46" s="351">
        <f t="shared" si="0"/>
        <v>0</v>
      </c>
      <c r="P46" s="352">
        <f t="shared" si="1"/>
        <v>0</v>
      </c>
      <c r="Q46" s="230"/>
      <c r="R46" s="230"/>
      <c r="S46" s="230"/>
      <c r="T46" s="230"/>
      <c r="U46" s="287"/>
    </row>
    <row r="47" spans="1:21" ht="15.75">
      <c r="A47" s="272"/>
      <c r="B47" s="273"/>
      <c r="C47" s="272" t="s">
        <v>1397</v>
      </c>
      <c r="D47" s="273"/>
      <c r="E47" s="273"/>
      <c r="F47" s="274"/>
      <c r="G47" s="236">
        <f t="shared" ref="G47:N47" si="2">SUM(G8:G46)</f>
        <v>0</v>
      </c>
      <c r="H47" s="236">
        <f t="shared" si="2"/>
        <v>0</v>
      </c>
      <c r="I47" s="236">
        <f t="shared" si="2"/>
        <v>0</v>
      </c>
      <c r="J47" s="236">
        <f t="shared" si="2"/>
        <v>0</v>
      </c>
      <c r="K47" s="236">
        <f t="shared" si="2"/>
        <v>0</v>
      </c>
      <c r="L47" s="236">
        <f t="shared" si="2"/>
        <v>0</v>
      </c>
      <c r="M47" s="236">
        <f t="shared" si="2"/>
        <v>0</v>
      </c>
      <c r="N47" s="236">
        <f t="shared" si="2"/>
        <v>0</v>
      </c>
      <c r="O47" s="236">
        <f>SUM(O8:O46)</f>
        <v>0</v>
      </c>
      <c r="P47" s="236">
        <f>SUM(P8:P46)</f>
        <v>0</v>
      </c>
      <c r="Q47" s="237"/>
      <c r="R47" s="237"/>
      <c r="S47" s="237"/>
      <c r="T47" s="237"/>
      <c r="U47" s="237"/>
    </row>
    <row r="48" spans="1:21" ht="15.75">
      <c r="A48" s="238"/>
      <c r="B48" s="239"/>
      <c r="C48" s="239"/>
      <c r="D48" s="239"/>
      <c r="E48" s="240"/>
      <c r="F48" s="239"/>
      <c r="G48" s="239"/>
      <c r="H48" s="239"/>
      <c r="I48" s="239"/>
      <c r="J48" s="239"/>
      <c r="K48" s="239"/>
      <c r="L48" s="239"/>
      <c r="M48" s="239"/>
      <c r="N48" s="239"/>
      <c r="O48" s="354"/>
      <c r="P48" s="354"/>
      <c r="Q48" s="239"/>
      <c r="R48" s="239"/>
      <c r="S48" s="239"/>
      <c r="T48" s="239"/>
      <c r="U48" s="239"/>
    </row>
    <row r="49" spans="1:21" ht="15.75">
      <c r="A49" s="238"/>
      <c r="B49" s="239"/>
      <c r="C49" s="239"/>
      <c r="D49" s="239"/>
      <c r="E49" s="240"/>
      <c r="F49" s="239"/>
      <c r="G49" s="239"/>
      <c r="H49" s="239"/>
      <c r="I49" s="239"/>
      <c r="J49" s="239"/>
      <c r="K49" s="239"/>
      <c r="L49" s="239"/>
      <c r="M49" s="239"/>
      <c r="N49" s="239"/>
      <c r="O49" s="354"/>
      <c r="P49" s="354"/>
      <c r="Q49" s="239"/>
      <c r="R49" s="239"/>
      <c r="S49" s="239"/>
      <c r="T49" s="239"/>
      <c r="U49" s="239"/>
    </row>
    <row r="50" spans="1:21" ht="15.75">
      <c r="A50" s="238"/>
      <c r="B50" s="239"/>
      <c r="C50" s="239"/>
      <c r="D50" s="239"/>
      <c r="E50" s="240"/>
      <c r="F50" s="239"/>
      <c r="G50" s="239"/>
      <c r="H50" s="239"/>
      <c r="I50" s="239"/>
      <c r="J50" s="239"/>
      <c r="K50" s="239"/>
      <c r="L50" s="239"/>
      <c r="M50" s="239"/>
      <c r="N50" s="239"/>
      <c r="O50" s="354"/>
      <c r="P50" s="354"/>
      <c r="Q50" s="239"/>
      <c r="R50" s="239"/>
      <c r="S50" s="239"/>
      <c r="T50" s="239"/>
      <c r="U50" s="239"/>
    </row>
    <row r="51" spans="1:21" ht="15.75">
      <c r="A51" s="238"/>
      <c r="B51" s="239"/>
      <c r="C51" s="239"/>
      <c r="D51" s="239"/>
      <c r="E51" s="240"/>
      <c r="F51" s="239"/>
      <c r="G51" s="239"/>
      <c r="H51" s="239"/>
      <c r="I51" s="239"/>
      <c r="J51" s="239"/>
      <c r="K51" s="239"/>
      <c r="L51" s="239"/>
      <c r="M51" s="239"/>
      <c r="N51" s="239"/>
      <c r="O51" s="354"/>
      <c r="P51" s="354"/>
      <c r="Q51" s="239"/>
      <c r="R51" s="239"/>
      <c r="S51" s="239"/>
      <c r="T51" s="239"/>
      <c r="U51" s="239"/>
    </row>
    <row r="52" spans="1:21" ht="15.75">
      <c r="A52" s="238"/>
      <c r="B52" s="239"/>
      <c r="C52" s="239"/>
      <c r="D52" s="239"/>
      <c r="E52" s="240"/>
      <c r="F52" s="239"/>
      <c r="G52" s="239"/>
      <c r="H52" s="239"/>
      <c r="I52" s="239"/>
      <c r="J52" s="239"/>
      <c r="K52" s="239"/>
      <c r="L52" s="239"/>
      <c r="M52" s="239"/>
      <c r="N52" s="239"/>
      <c r="O52" s="354"/>
      <c r="P52" s="354"/>
      <c r="Q52" s="239"/>
      <c r="R52" s="239"/>
      <c r="S52" s="239"/>
      <c r="T52" s="239"/>
      <c r="U52" s="239"/>
    </row>
    <row r="53" spans="1:21" ht="15.75">
      <c r="A53" s="238"/>
      <c r="B53" s="239"/>
      <c r="C53" s="239"/>
      <c r="D53" s="239"/>
      <c r="E53" s="240"/>
      <c r="F53" s="239"/>
      <c r="G53" s="239"/>
      <c r="H53" s="239"/>
      <c r="I53" s="239"/>
      <c r="J53" s="239"/>
      <c r="K53" s="239"/>
      <c r="L53" s="239"/>
      <c r="M53" s="239"/>
      <c r="N53" s="239"/>
      <c r="O53" s="354"/>
      <c r="P53" s="354"/>
      <c r="Q53" s="239"/>
      <c r="R53" s="239"/>
      <c r="S53" s="239"/>
      <c r="T53" s="239"/>
      <c r="U53" s="239"/>
    </row>
    <row r="54" spans="1:21" ht="15.75">
      <c r="A54" s="238"/>
      <c r="B54" s="239"/>
      <c r="C54" s="239"/>
      <c r="D54" s="239"/>
      <c r="E54" s="240"/>
      <c r="F54" s="239"/>
      <c r="G54" s="239"/>
      <c r="H54" s="239"/>
      <c r="I54" s="239"/>
      <c r="J54" s="239"/>
      <c r="K54" s="239"/>
      <c r="L54" s="239"/>
      <c r="M54" s="239"/>
      <c r="N54" s="239"/>
      <c r="O54" s="354"/>
      <c r="P54" s="354"/>
      <c r="Q54" s="239"/>
      <c r="R54" s="239"/>
      <c r="S54" s="239"/>
      <c r="T54" s="239"/>
      <c r="U54" s="239"/>
    </row>
    <row r="55" spans="1:21" ht="15.75">
      <c r="A55" s="238"/>
      <c r="B55" s="239"/>
      <c r="C55" s="239"/>
      <c r="D55" s="239"/>
      <c r="E55" s="240"/>
      <c r="F55" s="239"/>
      <c r="G55" s="239"/>
      <c r="H55" s="239"/>
      <c r="I55" s="239"/>
      <c r="J55" s="239"/>
      <c r="K55" s="239"/>
      <c r="L55" s="239"/>
      <c r="M55" s="239"/>
      <c r="N55" s="239"/>
      <c r="O55" s="354"/>
      <c r="P55" s="354"/>
      <c r="Q55" s="239"/>
      <c r="R55" s="239"/>
      <c r="S55" s="239"/>
      <c r="T55" s="239"/>
      <c r="U55" s="239"/>
    </row>
    <row r="56" spans="1:21" ht="15.75">
      <c r="A56" s="238"/>
      <c r="B56" s="239"/>
      <c r="C56" s="239"/>
      <c r="D56" s="239"/>
      <c r="E56" s="240"/>
      <c r="F56" s="239"/>
      <c r="G56" s="239"/>
      <c r="H56" s="239"/>
      <c r="I56" s="239"/>
      <c r="J56" s="239"/>
      <c r="K56" s="239"/>
      <c r="L56" s="239"/>
      <c r="M56" s="239"/>
      <c r="N56" s="239"/>
      <c r="O56" s="354"/>
      <c r="P56" s="354"/>
      <c r="Q56" s="239"/>
      <c r="R56" s="239"/>
      <c r="S56" s="239"/>
      <c r="T56" s="239"/>
      <c r="U56" s="239"/>
    </row>
    <row r="57" spans="1:21" ht="15.75">
      <c r="A57" s="238"/>
      <c r="B57" s="239"/>
      <c r="C57" s="239"/>
      <c r="D57" s="239"/>
      <c r="E57" s="240"/>
      <c r="F57" s="239"/>
      <c r="G57" s="239"/>
      <c r="H57" s="239"/>
      <c r="I57" s="239"/>
      <c r="J57" s="239"/>
      <c r="K57" s="239"/>
      <c r="L57" s="239"/>
      <c r="M57" s="239"/>
      <c r="N57" s="239"/>
      <c r="O57" s="354"/>
      <c r="P57" s="354"/>
      <c r="Q57" s="239"/>
      <c r="R57" s="239"/>
      <c r="S57" s="239"/>
      <c r="T57" s="239"/>
      <c r="U57" s="239"/>
    </row>
    <row r="58" spans="1:21" ht="15.75">
      <c r="A58" s="238"/>
      <c r="B58" s="239"/>
      <c r="C58" s="239"/>
      <c r="D58" s="239"/>
      <c r="E58" s="240"/>
      <c r="F58" s="239"/>
      <c r="G58" s="239"/>
      <c r="H58" s="239"/>
      <c r="I58" s="239"/>
      <c r="J58" s="239"/>
      <c r="K58" s="239"/>
      <c r="L58" s="239"/>
      <c r="M58" s="239"/>
      <c r="N58" s="239"/>
      <c r="O58" s="354"/>
      <c r="P58" s="354"/>
      <c r="Q58" s="239"/>
      <c r="R58" s="239"/>
      <c r="S58" s="239"/>
      <c r="T58" s="239"/>
      <c r="U58" s="239"/>
    </row>
    <row r="59" spans="1:21" ht="15.75">
      <c r="A59" s="238"/>
      <c r="B59" s="239"/>
      <c r="C59" s="239"/>
      <c r="D59" s="239"/>
      <c r="E59" s="240"/>
      <c r="F59" s="239"/>
      <c r="G59" s="239"/>
      <c r="H59" s="239"/>
      <c r="I59" s="239"/>
      <c r="J59" s="239"/>
      <c r="K59" s="239"/>
      <c r="L59" s="239"/>
      <c r="M59" s="239"/>
      <c r="N59" s="239"/>
      <c r="O59" s="354"/>
      <c r="P59" s="354"/>
      <c r="Q59" s="239"/>
      <c r="R59" s="239"/>
      <c r="S59" s="239"/>
      <c r="T59" s="239"/>
      <c r="U59" s="239"/>
    </row>
    <row r="60" spans="1:21" ht="15.75">
      <c r="A60" s="238"/>
      <c r="B60" s="239"/>
      <c r="C60" s="239"/>
      <c r="D60" s="239"/>
      <c r="E60" s="240"/>
      <c r="F60" s="239"/>
      <c r="G60" s="239"/>
      <c r="H60" s="239"/>
      <c r="I60" s="239"/>
      <c r="J60" s="239"/>
      <c r="K60" s="239"/>
      <c r="L60" s="239"/>
      <c r="M60" s="239"/>
      <c r="N60" s="239"/>
      <c r="O60" s="354"/>
      <c r="P60" s="354"/>
      <c r="Q60" s="239"/>
      <c r="R60" s="239"/>
      <c r="S60" s="239"/>
      <c r="T60" s="239"/>
      <c r="U60" s="239"/>
    </row>
    <row r="61" spans="1:21" ht="15.75">
      <c r="A61" s="238"/>
      <c r="B61" s="239"/>
      <c r="C61" s="239"/>
      <c r="D61" s="239"/>
      <c r="E61" s="240"/>
      <c r="F61" s="239"/>
      <c r="G61" s="239"/>
      <c r="H61" s="239"/>
      <c r="I61" s="239"/>
      <c r="J61" s="239"/>
      <c r="K61" s="239"/>
      <c r="L61" s="239"/>
      <c r="M61" s="239"/>
      <c r="N61" s="239"/>
      <c r="O61" s="354"/>
      <c r="P61" s="354"/>
      <c r="Q61" s="239"/>
      <c r="R61" s="239"/>
      <c r="S61" s="239"/>
      <c r="T61" s="239"/>
      <c r="U61" s="239"/>
    </row>
    <row r="62" spans="1:21" ht="15.75">
      <c r="A62" s="238"/>
      <c r="B62" s="239"/>
      <c r="C62" s="239"/>
      <c r="D62" s="239"/>
      <c r="E62" s="240"/>
      <c r="F62" s="239"/>
      <c r="G62" s="239"/>
      <c r="H62" s="239"/>
      <c r="I62" s="239"/>
      <c r="J62" s="239"/>
      <c r="K62" s="239"/>
      <c r="L62" s="239"/>
      <c r="M62" s="239"/>
      <c r="N62" s="239"/>
      <c r="O62" s="354"/>
      <c r="P62" s="354"/>
      <c r="Q62" s="239"/>
      <c r="R62" s="239"/>
      <c r="S62" s="239"/>
      <c r="T62" s="239"/>
      <c r="U62" s="239"/>
    </row>
    <row r="63" spans="1:21" ht="15.75">
      <c r="A63" s="238"/>
      <c r="B63" s="239"/>
      <c r="C63" s="239"/>
      <c r="D63" s="239"/>
      <c r="E63" s="240"/>
      <c r="F63" s="239"/>
      <c r="G63" s="239"/>
      <c r="H63" s="239"/>
      <c r="I63" s="239"/>
      <c r="J63" s="239"/>
      <c r="K63" s="239"/>
      <c r="L63" s="239"/>
      <c r="M63" s="239"/>
      <c r="N63" s="239"/>
      <c r="O63" s="354"/>
      <c r="P63" s="354"/>
      <c r="Q63" s="239"/>
      <c r="R63" s="239"/>
      <c r="S63" s="239"/>
      <c r="T63" s="239"/>
      <c r="U63" s="239"/>
    </row>
    <row r="64" spans="1:21" ht="15.75">
      <c r="A64" s="238"/>
      <c r="B64" s="239"/>
      <c r="C64" s="239"/>
      <c r="D64" s="239"/>
      <c r="E64" s="240"/>
      <c r="F64" s="239"/>
      <c r="G64" s="239"/>
      <c r="H64" s="239"/>
      <c r="I64" s="239"/>
      <c r="J64" s="239"/>
      <c r="K64" s="239"/>
      <c r="L64" s="239"/>
      <c r="M64" s="239"/>
      <c r="N64" s="239"/>
      <c r="O64" s="354"/>
      <c r="P64" s="354"/>
      <c r="Q64" s="239"/>
      <c r="R64" s="239"/>
      <c r="S64" s="239"/>
      <c r="T64" s="239"/>
      <c r="U64" s="239"/>
    </row>
    <row r="65" spans="1:21" ht="15.75">
      <c r="A65" s="238"/>
      <c r="B65" s="239"/>
      <c r="C65" s="239"/>
      <c r="D65" s="239"/>
      <c r="E65" s="240"/>
      <c r="F65" s="239"/>
      <c r="G65" s="239"/>
      <c r="H65" s="239"/>
      <c r="I65" s="239"/>
      <c r="J65" s="239"/>
      <c r="K65" s="239"/>
      <c r="L65" s="239"/>
      <c r="M65" s="239"/>
      <c r="N65" s="239"/>
      <c r="O65" s="354"/>
      <c r="P65" s="354"/>
      <c r="Q65" s="239"/>
      <c r="R65" s="239"/>
      <c r="S65" s="239"/>
      <c r="T65" s="239"/>
      <c r="U65" s="239"/>
    </row>
    <row r="66" spans="1:21" ht="15.75">
      <c r="A66" s="238"/>
      <c r="B66" s="239"/>
      <c r="C66" s="239"/>
      <c r="D66" s="239"/>
      <c r="E66" s="240"/>
      <c r="F66" s="239"/>
      <c r="G66" s="239"/>
      <c r="H66" s="239"/>
      <c r="I66" s="239"/>
      <c r="J66" s="239"/>
      <c r="K66" s="239"/>
      <c r="L66" s="239"/>
      <c r="M66" s="239"/>
      <c r="N66" s="239"/>
      <c r="O66" s="354"/>
      <c r="P66" s="354"/>
      <c r="Q66" s="239"/>
      <c r="R66" s="239"/>
      <c r="S66" s="239"/>
      <c r="T66" s="239"/>
      <c r="U66" s="239"/>
    </row>
    <row r="67" spans="1:21" ht="15.75">
      <c r="A67" s="238"/>
      <c r="B67" s="239"/>
      <c r="C67" s="239"/>
      <c r="D67" s="239"/>
      <c r="E67" s="240"/>
      <c r="F67" s="239"/>
      <c r="G67" s="239"/>
      <c r="H67" s="239"/>
      <c r="I67" s="239"/>
      <c r="J67" s="239"/>
      <c r="K67" s="239"/>
      <c r="L67" s="239"/>
      <c r="M67" s="239"/>
      <c r="N67" s="239"/>
      <c r="O67" s="354"/>
      <c r="P67" s="354"/>
      <c r="Q67" s="239"/>
      <c r="R67" s="239"/>
      <c r="S67" s="239"/>
      <c r="T67" s="239"/>
      <c r="U67" s="239"/>
    </row>
    <row r="68" spans="1:21" ht="15.75">
      <c r="A68" s="238"/>
      <c r="B68" s="239"/>
      <c r="C68" s="239"/>
      <c r="D68" s="239"/>
      <c r="E68" s="240"/>
      <c r="F68" s="239"/>
      <c r="G68" s="239"/>
      <c r="H68" s="239"/>
      <c r="I68" s="239"/>
      <c r="J68" s="239"/>
      <c r="K68" s="239"/>
      <c r="L68" s="239"/>
      <c r="M68" s="239"/>
      <c r="N68" s="239"/>
      <c r="O68" s="354"/>
      <c r="P68" s="354"/>
      <c r="Q68" s="239"/>
      <c r="R68" s="239"/>
      <c r="S68" s="239"/>
      <c r="T68" s="239"/>
      <c r="U68" s="239"/>
    </row>
    <row r="69" spans="1:21" ht="15.75">
      <c r="A69" s="238"/>
      <c r="B69" s="239"/>
      <c r="C69" s="239"/>
      <c r="D69" s="239"/>
      <c r="E69" s="240"/>
      <c r="F69" s="239"/>
      <c r="G69" s="239"/>
      <c r="H69" s="239"/>
      <c r="I69" s="239"/>
      <c r="J69" s="239"/>
      <c r="K69" s="239"/>
      <c r="L69" s="239"/>
      <c r="M69" s="239"/>
      <c r="N69" s="239"/>
      <c r="O69" s="354"/>
      <c r="P69" s="354"/>
      <c r="Q69" s="239"/>
      <c r="R69" s="239"/>
      <c r="S69" s="239"/>
      <c r="T69" s="239"/>
      <c r="U69" s="239"/>
    </row>
    <row r="70" spans="1:21" ht="15.75">
      <c r="A70" s="238"/>
      <c r="B70" s="239"/>
      <c r="C70" s="239"/>
      <c r="D70" s="239"/>
      <c r="E70" s="240"/>
      <c r="F70" s="239"/>
      <c r="G70" s="239"/>
      <c r="H70" s="239"/>
      <c r="I70" s="239"/>
      <c r="J70" s="239"/>
      <c r="K70" s="239"/>
      <c r="L70" s="239"/>
      <c r="M70" s="239"/>
      <c r="N70" s="239"/>
      <c r="O70" s="354"/>
      <c r="P70" s="354"/>
      <c r="Q70" s="239"/>
      <c r="R70" s="239"/>
      <c r="S70" s="239"/>
      <c r="T70" s="239"/>
      <c r="U70" s="239"/>
    </row>
    <row r="71" spans="1:21" ht="15.75">
      <c r="A71" s="238"/>
      <c r="B71" s="239"/>
      <c r="C71" s="239"/>
      <c r="D71" s="239"/>
      <c r="E71" s="240"/>
      <c r="F71" s="239"/>
      <c r="G71" s="239"/>
      <c r="H71" s="239"/>
      <c r="I71" s="239"/>
      <c r="J71" s="239"/>
      <c r="K71" s="239"/>
      <c r="L71" s="239"/>
      <c r="M71" s="239"/>
      <c r="N71" s="239"/>
      <c r="O71" s="354"/>
      <c r="P71" s="354"/>
      <c r="Q71" s="239"/>
      <c r="R71" s="239"/>
      <c r="S71" s="239"/>
      <c r="T71" s="239"/>
      <c r="U71" s="239"/>
    </row>
    <row r="72" spans="1:21" ht="15.75">
      <c r="A72" s="238"/>
      <c r="B72" s="239"/>
      <c r="C72" s="239"/>
      <c r="D72" s="239"/>
      <c r="E72" s="240"/>
      <c r="F72" s="239"/>
      <c r="G72" s="239"/>
      <c r="H72" s="239"/>
      <c r="I72" s="239"/>
      <c r="J72" s="239"/>
      <c r="K72" s="239"/>
      <c r="L72" s="239"/>
      <c r="M72" s="239"/>
      <c r="N72" s="239"/>
      <c r="O72" s="354"/>
      <c r="P72" s="354"/>
      <c r="Q72" s="239"/>
      <c r="R72" s="239"/>
      <c r="S72" s="239"/>
      <c r="T72" s="239"/>
      <c r="U72" s="239"/>
    </row>
    <row r="73" spans="1:21" ht="15.75">
      <c r="A73" s="238"/>
      <c r="B73" s="239"/>
      <c r="C73" s="239"/>
      <c r="D73" s="239"/>
      <c r="E73" s="240"/>
      <c r="F73" s="239"/>
      <c r="G73" s="239"/>
      <c r="H73" s="239"/>
      <c r="I73" s="239"/>
      <c r="J73" s="239"/>
      <c r="K73" s="239"/>
      <c r="L73" s="239"/>
      <c r="M73" s="239"/>
      <c r="N73" s="239"/>
      <c r="O73" s="354"/>
      <c r="P73" s="354"/>
      <c r="Q73" s="239"/>
      <c r="R73" s="239"/>
      <c r="S73" s="239"/>
      <c r="T73" s="239"/>
      <c r="U73" s="239"/>
    </row>
    <row r="74" spans="1:21" ht="15.75">
      <c r="A74" s="238"/>
      <c r="B74" s="239"/>
      <c r="C74" s="239"/>
      <c r="D74" s="239"/>
      <c r="E74" s="240"/>
      <c r="F74" s="239"/>
      <c r="G74" s="239"/>
      <c r="H74" s="239"/>
      <c r="I74" s="239"/>
      <c r="J74" s="239"/>
      <c r="K74" s="239"/>
      <c r="L74" s="239"/>
      <c r="M74" s="239"/>
      <c r="N74" s="239"/>
      <c r="O74" s="354"/>
      <c r="P74" s="354"/>
      <c r="Q74" s="239"/>
      <c r="R74" s="239"/>
      <c r="S74" s="239"/>
      <c r="T74" s="239"/>
      <c r="U74" s="239"/>
    </row>
    <row r="75" spans="1:21" ht="15.75">
      <c r="A75" s="238"/>
      <c r="B75" s="239"/>
      <c r="C75" s="239"/>
      <c r="D75" s="239"/>
      <c r="E75" s="240"/>
      <c r="F75" s="239"/>
      <c r="G75" s="239"/>
      <c r="H75" s="239"/>
      <c r="I75" s="239"/>
      <c r="J75" s="239"/>
      <c r="K75" s="239"/>
      <c r="L75" s="239"/>
      <c r="M75" s="239"/>
      <c r="N75" s="239"/>
      <c r="O75" s="354"/>
      <c r="P75" s="354"/>
      <c r="Q75" s="239"/>
      <c r="R75" s="239"/>
      <c r="S75" s="239"/>
      <c r="T75" s="239"/>
      <c r="U75" s="239"/>
    </row>
    <row r="76" spans="1:21" ht="15.75">
      <c r="A76" s="238"/>
      <c r="B76" s="239"/>
      <c r="C76" s="239"/>
      <c r="D76" s="239"/>
      <c r="E76" s="240"/>
      <c r="F76" s="239"/>
      <c r="G76" s="239"/>
      <c r="H76" s="239"/>
      <c r="I76" s="239"/>
      <c r="J76" s="239"/>
      <c r="K76" s="239"/>
      <c r="L76" s="239"/>
      <c r="M76" s="239"/>
      <c r="N76" s="239"/>
      <c r="O76" s="354"/>
      <c r="P76" s="354"/>
      <c r="Q76" s="239"/>
      <c r="R76" s="239"/>
      <c r="S76" s="239"/>
      <c r="T76" s="239"/>
      <c r="U76" s="239"/>
    </row>
    <row r="77" spans="1:21" ht="15.75">
      <c r="A77" s="238"/>
      <c r="B77" s="239"/>
      <c r="C77" s="239"/>
      <c r="D77" s="239"/>
      <c r="E77" s="240"/>
      <c r="F77" s="239"/>
      <c r="G77" s="239"/>
      <c r="H77" s="239"/>
      <c r="I77" s="239"/>
      <c r="J77" s="239"/>
      <c r="K77" s="239"/>
      <c r="L77" s="239"/>
      <c r="M77" s="239"/>
      <c r="N77" s="239"/>
      <c r="O77" s="354"/>
      <c r="P77" s="354"/>
      <c r="Q77" s="239"/>
      <c r="R77" s="239"/>
      <c r="S77" s="239"/>
      <c r="T77" s="239"/>
      <c r="U77" s="239"/>
    </row>
    <row r="78" spans="1:21" ht="15.75">
      <c r="A78" s="238"/>
      <c r="B78" s="239"/>
      <c r="C78" s="239"/>
      <c r="D78" s="239"/>
      <c r="E78" s="240"/>
      <c r="F78" s="239"/>
      <c r="G78" s="239"/>
      <c r="H78" s="239"/>
      <c r="I78" s="239"/>
      <c r="J78" s="239"/>
      <c r="K78" s="239"/>
      <c r="L78" s="239"/>
      <c r="M78" s="239"/>
      <c r="N78" s="239"/>
      <c r="O78" s="354"/>
      <c r="P78" s="354"/>
      <c r="Q78" s="239"/>
      <c r="R78" s="239"/>
      <c r="S78" s="239"/>
      <c r="T78" s="239"/>
      <c r="U78" s="239"/>
    </row>
    <row r="79" spans="1:21" ht="15.75">
      <c r="A79" s="238"/>
      <c r="B79" s="239"/>
      <c r="C79" s="239"/>
      <c r="D79" s="239"/>
      <c r="E79" s="240"/>
      <c r="F79" s="239"/>
      <c r="G79" s="239"/>
      <c r="H79" s="239"/>
      <c r="I79" s="239"/>
      <c r="J79" s="239"/>
      <c r="K79" s="239"/>
      <c r="L79" s="239"/>
      <c r="M79" s="239"/>
      <c r="N79" s="239"/>
      <c r="O79" s="354"/>
      <c r="P79" s="354"/>
      <c r="Q79" s="239"/>
      <c r="R79" s="239"/>
      <c r="S79" s="239"/>
      <c r="T79" s="239"/>
      <c r="U79" s="239"/>
    </row>
    <row r="95" spans="1:5">
      <c r="A95" s="233"/>
      <c r="E95" s="233"/>
    </row>
    <row r="96" spans="1:5">
      <c r="A96" s="233"/>
      <c r="E96" s="233"/>
    </row>
    <row r="97" spans="1:5">
      <c r="A97" s="233"/>
      <c r="E97" s="233"/>
    </row>
    <row r="98" spans="1:5">
      <c r="A98" s="233"/>
      <c r="E98" s="233"/>
    </row>
    <row r="99" spans="1:5">
      <c r="A99" s="233"/>
      <c r="E99" s="233"/>
    </row>
    <row r="100" spans="1:5">
      <c r="A100" s="233"/>
      <c r="E100" s="233"/>
    </row>
    <row r="101" spans="1:5">
      <c r="A101" s="233"/>
      <c r="E101" s="233"/>
    </row>
    <row r="102" spans="1:5">
      <c r="A102" s="233"/>
      <c r="E102" s="233"/>
    </row>
    <row r="103" spans="1:5">
      <c r="A103" s="233"/>
      <c r="E103" s="233"/>
    </row>
    <row r="104" spans="1:5">
      <c r="A104" s="233"/>
      <c r="E104" s="233"/>
    </row>
    <row r="105" spans="1:5">
      <c r="A105" s="233"/>
      <c r="E105" s="233"/>
    </row>
    <row r="106" spans="1:5">
      <c r="A106" s="233"/>
      <c r="E106" s="233"/>
    </row>
    <row r="107" spans="1:5">
      <c r="A107" s="233"/>
      <c r="E107" s="233"/>
    </row>
    <row r="108" spans="1:5">
      <c r="A108" s="233"/>
      <c r="E108" s="233"/>
    </row>
    <row r="109" spans="1:5">
      <c r="A109" s="233"/>
      <c r="E109" s="233"/>
    </row>
    <row r="110" spans="1:5">
      <c r="A110" s="233"/>
      <c r="E110" s="233"/>
    </row>
    <row r="111" spans="1:5">
      <c r="A111" s="233"/>
      <c r="E111" s="233"/>
    </row>
    <row r="112" spans="1:5">
      <c r="A112" s="233"/>
      <c r="E112" s="233"/>
    </row>
    <row r="113" spans="1:5">
      <c r="A113" s="233"/>
      <c r="E113" s="233"/>
    </row>
    <row r="114" spans="1:5">
      <c r="A114" s="233"/>
      <c r="E114" s="233"/>
    </row>
    <row r="115" spans="1:5">
      <c r="A115" s="233"/>
      <c r="E115" s="233"/>
    </row>
    <row r="116" spans="1:5">
      <c r="A116" s="233"/>
      <c r="E116" s="233"/>
    </row>
    <row r="117" spans="1:5">
      <c r="A117" s="233"/>
      <c r="E117" s="233"/>
    </row>
    <row r="118" spans="1:5">
      <c r="A118" s="233"/>
      <c r="E118" s="233"/>
    </row>
    <row r="119" spans="1:5">
      <c r="A119" s="233"/>
      <c r="E119" s="233"/>
    </row>
    <row r="120" spans="1:5">
      <c r="A120" s="233"/>
      <c r="E120" s="233"/>
    </row>
    <row r="121" spans="1:5">
      <c r="A121" s="233"/>
      <c r="E121" s="233"/>
    </row>
    <row r="122" spans="1:5">
      <c r="A122" s="233"/>
      <c r="E122" s="233"/>
    </row>
    <row r="123" spans="1:5">
      <c r="A123" s="233"/>
      <c r="E123" s="233"/>
    </row>
    <row r="124" spans="1:5">
      <c r="A124" s="233"/>
      <c r="E124" s="233"/>
    </row>
    <row r="125" spans="1:5">
      <c r="A125" s="233"/>
      <c r="E125" s="233"/>
    </row>
    <row r="126" spans="1:5">
      <c r="A126" s="233"/>
      <c r="E126" s="233"/>
    </row>
    <row r="127" spans="1:5">
      <c r="A127" s="233"/>
      <c r="E127" s="233"/>
    </row>
    <row r="128" spans="1:5">
      <c r="A128" s="233"/>
      <c r="E128" s="233"/>
    </row>
    <row r="129" spans="1:5">
      <c r="A129" s="233"/>
      <c r="E129" s="233"/>
    </row>
    <row r="130" spans="1:5">
      <c r="A130" s="233"/>
      <c r="E130" s="233"/>
    </row>
    <row r="131" spans="1:5">
      <c r="A131" s="233"/>
      <c r="E131" s="233"/>
    </row>
    <row r="132" spans="1:5">
      <c r="A132" s="233"/>
      <c r="E132" s="233"/>
    </row>
    <row r="133" spans="1:5">
      <c r="A133" s="233"/>
      <c r="E133" s="233"/>
    </row>
    <row r="134" spans="1:5">
      <c r="A134" s="233"/>
      <c r="E134" s="233"/>
    </row>
    <row r="135" spans="1:5">
      <c r="A135" s="233"/>
      <c r="E135" s="233"/>
    </row>
    <row r="136" spans="1:5">
      <c r="A136" s="233"/>
      <c r="E136" s="233"/>
    </row>
    <row r="137" spans="1:5">
      <c r="A137" s="233"/>
      <c r="E137" s="233"/>
    </row>
    <row r="138" spans="1:5">
      <c r="A138" s="233"/>
      <c r="E138" s="233"/>
    </row>
    <row r="139" spans="1:5">
      <c r="A139" s="233"/>
      <c r="E139" s="233"/>
    </row>
    <row r="140" spans="1:5">
      <c r="A140" s="233"/>
      <c r="E140" s="233"/>
    </row>
    <row r="141" spans="1:5">
      <c r="A141" s="233"/>
      <c r="E141" s="233"/>
    </row>
    <row r="142" spans="1:5">
      <c r="A142" s="233"/>
      <c r="E142" s="233"/>
    </row>
    <row r="143" spans="1:5">
      <c r="A143" s="233"/>
      <c r="E143" s="233"/>
    </row>
    <row r="144" spans="1:5">
      <c r="A144" s="233"/>
      <c r="E144" s="233"/>
    </row>
    <row r="145" spans="1:5">
      <c r="A145" s="233"/>
      <c r="E145" s="233"/>
    </row>
    <row r="146" spans="1:5">
      <c r="A146" s="233"/>
      <c r="E146" s="233"/>
    </row>
    <row r="147" spans="1:5">
      <c r="A147" s="233"/>
      <c r="E147" s="233"/>
    </row>
    <row r="148" spans="1:5">
      <c r="A148" s="233"/>
      <c r="E148" s="233"/>
    </row>
    <row r="149" spans="1:5">
      <c r="A149" s="233"/>
      <c r="E149" s="233"/>
    </row>
    <row r="150" spans="1:5">
      <c r="A150" s="233"/>
      <c r="E150" s="233"/>
    </row>
    <row r="151" spans="1:5">
      <c r="A151" s="233"/>
      <c r="E151" s="233"/>
    </row>
    <row r="152" spans="1:5">
      <c r="A152" s="233"/>
      <c r="E152" s="233"/>
    </row>
    <row r="153" spans="1:5">
      <c r="A153" s="233"/>
      <c r="E153" s="233"/>
    </row>
    <row r="154" spans="1:5">
      <c r="A154" s="233"/>
      <c r="E154" s="233"/>
    </row>
    <row r="155" spans="1:5">
      <c r="A155" s="233"/>
      <c r="E155" s="233"/>
    </row>
    <row r="156" spans="1:5">
      <c r="A156" s="233"/>
      <c r="E156" s="233"/>
    </row>
    <row r="157" spans="1:5">
      <c r="A157" s="233"/>
      <c r="E157" s="233"/>
    </row>
    <row r="158" spans="1:5">
      <c r="A158" s="233"/>
      <c r="E158" s="233"/>
    </row>
    <row r="159" spans="1:5">
      <c r="A159" s="233"/>
      <c r="E159" s="233"/>
    </row>
    <row r="160" spans="1:5">
      <c r="A160" s="233"/>
      <c r="E160" s="233"/>
    </row>
    <row r="161" spans="1:5">
      <c r="A161" s="233"/>
      <c r="E161" s="233"/>
    </row>
    <row r="162" spans="1:5">
      <c r="A162" s="233"/>
      <c r="E162" s="233"/>
    </row>
    <row r="163" spans="1:5">
      <c r="A163" s="233"/>
      <c r="E163" s="23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B187"/>
  <sheetViews>
    <sheetView showGridLines="0" topLeftCell="G1" zoomScale="82" zoomScaleNormal="82" workbookViewId="0">
      <pane ySplit="7" topLeftCell="A8" activePane="bottomLeft" state="frozen"/>
      <selection activeCell="A7" sqref="A7"/>
      <selection pane="bottomLeft" activeCell="Q68" sqref="Q68"/>
    </sheetView>
  </sheetViews>
  <sheetFormatPr baseColWidth="10" defaultColWidth="11.42578125" defaultRowHeight="12.75"/>
  <cols>
    <col min="1" max="1" width="25.5703125" style="243" customWidth="1"/>
    <col min="2" max="3" width="38.5703125" style="243" customWidth="1"/>
    <col min="4" max="5" width="27.42578125" style="243" customWidth="1"/>
    <col min="6" max="6" width="27.42578125" style="242" customWidth="1"/>
    <col min="7" max="7" width="27.42578125" style="243" customWidth="1"/>
    <col min="8" max="8" width="15.28515625" style="243" customWidth="1"/>
    <col min="9" max="9" width="16" style="243" customWidth="1"/>
    <col min="10" max="10" width="15.28515625" style="243" customWidth="1"/>
    <col min="11" max="11" width="18.5703125" style="243" customWidth="1"/>
    <col min="12" max="12" width="15.28515625" style="243" customWidth="1"/>
    <col min="13" max="13" width="24.5703125" style="583" customWidth="1"/>
    <col min="14" max="14" width="15.28515625" style="243" customWidth="1"/>
    <col min="15" max="15" width="15" style="243" customWidth="1"/>
    <col min="16" max="16" width="15.28515625" style="243" customWidth="1"/>
    <col min="17" max="17" width="17" style="583" bestFit="1" customWidth="1"/>
    <col min="18" max="18" width="14.28515625" style="243" hidden="1" customWidth="1"/>
    <col min="19" max="19" width="14.28515625" style="243" customWidth="1"/>
    <col min="20" max="21" width="14.28515625" style="241" customWidth="1"/>
    <col min="22" max="22" width="17" style="243" customWidth="1"/>
    <col min="23" max="16384" width="11.42578125" style="243"/>
  </cols>
  <sheetData>
    <row r="1" spans="1:28" ht="18.75" customHeight="1">
      <c r="D1" s="243" t="s">
        <v>1398</v>
      </c>
      <c r="F1" s="269"/>
      <c r="H1" s="264" t="s">
        <v>1399</v>
      </c>
      <c r="J1" s="264"/>
      <c r="K1" s="264"/>
      <c r="L1" s="264"/>
      <c r="M1" s="577"/>
      <c r="N1" s="264"/>
      <c r="O1" s="264"/>
      <c r="P1" s="264"/>
      <c r="Q1" s="577"/>
      <c r="R1" s="264"/>
      <c r="S1" s="264"/>
      <c r="T1" s="264"/>
      <c r="U1" s="264"/>
      <c r="V1" s="264"/>
      <c r="W1" s="264"/>
      <c r="X1" s="264"/>
      <c r="Y1" s="264"/>
      <c r="Z1" s="264"/>
      <c r="AA1" s="264"/>
      <c r="AB1" s="264"/>
    </row>
    <row r="2" spans="1:28" ht="18.75">
      <c r="A2" s="249" t="s">
        <v>1400</v>
      </c>
      <c r="F2" s="269"/>
      <c r="H2" s="264"/>
      <c r="J2" s="264"/>
      <c r="K2" s="264"/>
      <c r="L2" s="264"/>
      <c r="M2" s="577"/>
      <c r="N2" s="264"/>
      <c r="O2" s="264"/>
      <c r="P2" s="264"/>
      <c r="Q2" s="577"/>
      <c r="R2" s="264"/>
      <c r="S2" s="264"/>
      <c r="T2" s="264"/>
      <c r="U2" s="264"/>
      <c r="V2" s="264"/>
      <c r="W2" s="264"/>
      <c r="X2" s="264"/>
      <c r="Y2" s="264"/>
      <c r="Z2" s="264"/>
      <c r="AA2" s="264"/>
      <c r="AB2" s="264"/>
    </row>
    <row r="3" spans="1:28" ht="18.75">
      <c r="A3" s="296" t="s">
        <v>1401</v>
      </c>
      <c r="F3" s="269"/>
      <c r="H3" s="264"/>
      <c r="J3" s="264"/>
      <c r="K3" s="264"/>
      <c r="L3" s="264"/>
      <c r="M3" s="577"/>
      <c r="N3" s="264"/>
      <c r="O3" s="264"/>
      <c r="P3" s="264"/>
      <c r="Q3" s="577"/>
      <c r="R3" s="264"/>
      <c r="S3" s="264"/>
      <c r="T3" s="264"/>
      <c r="U3" s="264"/>
      <c r="V3" s="264"/>
      <c r="W3" s="264"/>
      <c r="X3" s="264"/>
      <c r="Y3" s="264"/>
      <c r="Z3" s="264"/>
      <c r="AA3" s="264"/>
      <c r="AB3" s="264"/>
    </row>
    <row r="4" spans="1:28" ht="15">
      <c r="A4" s="343" t="s">
        <v>1402</v>
      </c>
      <c r="B4" s="249"/>
      <c r="C4" s="249"/>
      <c r="D4" s="249"/>
      <c r="E4" s="249"/>
      <c r="F4" s="228"/>
      <c r="G4" s="249"/>
      <c r="H4" s="249"/>
      <c r="I4" s="249"/>
      <c r="J4" s="249"/>
      <c r="K4" s="249"/>
      <c r="L4" s="249"/>
      <c r="M4" s="578"/>
      <c r="N4" s="249"/>
      <c r="O4" s="249"/>
      <c r="P4" s="249"/>
      <c r="Q4" s="578"/>
      <c r="R4" s="249"/>
      <c r="S4" s="249"/>
      <c r="T4" s="249"/>
      <c r="U4" s="249"/>
      <c r="V4" s="249"/>
    </row>
    <row r="5" spans="1:28" s="65" customFormat="1" ht="23.25" customHeight="1">
      <c r="A5" s="633" t="s">
        <v>1353</v>
      </c>
      <c r="B5" s="635" t="s">
        <v>1354</v>
      </c>
      <c r="C5" s="615" t="s">
        <v>1706</v>
      </c>
      <c r="D5" s="615" t="s">
        <v>1355</v>
      </c>
      <c r="E5" s="615" t="s">
        <v>1356</v>
      </c>
      <c r="F5" s="615" t="s">
        <v>1309</v>
      </c>
      <c r="G5" s="615" t="s">
        <v>1357</v>
      </c>
      <c r="H5" s="620" t="s">
        <v>1358</v>
      </c>
      <c r="I5" s="636"/>
      <c r="J5" s="636"/>
      <c r="K5" s="636"/>
      <c r="L5" s="636"/>
      <c r="M5" s="636"/>
      <c r="N5" s="636"/>
      <c r="O5" s="621"/>
      <c r="P5" s="622" t="s">
        <v>1359</v>
      </c>
      <c r="Q5" s="623"/>
      <c r="R5" s="635" t="s">
        <v>1360</v>
      </c>
      <c r="S5" s="635" t="s">
        <v>1361</v>
      </c>
      <c r="T5" s="635" t="s">
        <v>1362</v>
      </c>
      <c r="U5" s="635" t="s">
        <v>1363</v>
      </c>
      <c r="V5" s="637" t="s">
        <v>1364</v>
      </c>
    </row>
    <row r="6" spans="1:28" s="65" customFormat="1" ht="15" customHeight="1">
      <c r="A6" s="633"/>
      <c r="B6" s="633"/>
      <c r="C6" s="616"/>
      <c r="D6" s="616"/>
      <c r="E6" s="616"/>
      <c r="F6" s="616"/>
      <c r="G6" s="616"/>
      <c r="H6" s="620" t="s">
        <v>1365</v>
      </c>
      <c r="I6" s="621"/>
      <c r="J6" s="620" t="s">
        <v>1366</v>
      </c>
      <c r="K6" s="621"/>
      <c r="L6" s="620" t="s">
        <v>1367</v>
      </c>
      <c r="M6" s="621"/>
      <c r="N6" s="620" t="s">
        <v>1368</v>
      </c>
      <c r="O6" s="621"/>
      <c r="P6" s="624"/>
      <c r="Q6" s="625"/>
      <c r="R6" s="633"/>
      <c r="S6" s="633"/>
      <c r="T6" s="633"/>
      <c r="U6" s="633"/>
      <c r="V6" s="638"/>
    </row>
    <row r="7" spans="1:28" s="65" customFormat="1" ht="24" customHeight="1">
      <c r="A7" s="634"/>
      <c r="B7" s="634"/>
      <c r="C7" s="617"/>
      <c r="D7" s="617"/>
      <c r="E7" s="617"/>
      <c r="F7" s="617"/>
      <c r="G7" s="617"/>
      <c r="H7" s="402" t="s">
        <v>1369</v>
      </c>
      <c r="I7" s="402" t="s">
        <v>35</v>
      </c>
      <c r="J7" s="402" t="s">
        <v>1369</v>
      </c>
      <c r="K7" s="402" t="s">
        <v>35</v>
      </c>
      <c r="L7" s="402" t="s">
        <v>1369</v>
      </c>
      <c r="M7" s="579" t="s">
        <v>35</v>
      </c>
      <c r="N7" s="402" t="s">
        <v>1369</v>
      </c>
      <c r="O7" s="402" t="s">
        <v>35</v>
      </c>
      <c r="P7" s="402" t="s">
        <v>1369</v>
      </c>
      <c r="Q7" s="579" t="s">
        <v>35</v>
      </c>
      <c r="R7" s="634"/>
      <c r="S7" s="634"/>
      <c r="T7" s="634"/>
      <c r="U7" s="634"/>
      <c r="V7" s="639"/>
    </row>
    <row r="8" spans="1:28" ht="15.75" customHeight="1">
      <c r="A8" s="403"/>
      <c r="B8" s="404"/>
      <c r="C8" s="404"/>
      <c r="D8" s="405"/>
      <c r="E8" s="405"/>
      <c r="F8" s="406"/>
      <c r="G8" s="405"/>
      <c r="H8" s="407"/>
      <c r="I8" s="407"/>
      <c r="J8" s="407"/>
      <c r="K8" s="407"/>
      <c r="L8" s="407"/>
      <c r="M8" s="580"/>
      <c r="N8" s="407"/>
      <c r="O8" s="407"/>
      <c r="P8" s="407"/>
      <c r="Q8" s="580"/>
      <c r="R8" s="408"/>
      <c r="S8" s="408"/>
      <c r="T8" s="408"/>
      <c r="U8" s="408"/>
      <c r="V8" s="409"/>
    </row>
    <row r="9" spans="1:28" ht="139.5" customHeight="1">
      <c r="A9" s="644" t="s">
        <v>1403</v>
      </c>
      <c r="B9" s="643" t="s">
        <v>1404</v>
      </c>
      <c r="C9" s="561"/>
      <c r="D9" s="287" t="s">
        <v>1707</v>
      </c>
      <c r="E9" s="230" t="s">
        <v>1640</v>
      </c>
      <c r="F9" s="287">
        <v>3.1</v>
      </c>
      <c r="G9" s="287" t="s">
        <v>1641</v>
      </c>
      <c r="H9" s="325"/>
      <c r="I9" s="513"/>
      <c r="J9" s="479"/>
      <c r="K9" s="513"/>
      <c r="L9" s="479">
        <v>1</v>
      </c>
      <c r="M9" s="581">
        <v>112747.5</v>
      </c>
      <c r="N9" s="479">
        <v>1</v>
      </c>
      <c r="O9" s="325">
        <v>112747.5</v>
      </c>
      <c r="P9" s="479">
        <f t="shared" ref="P9:P34" si="0">H9+J9+L9+N9</f>
        <v>2</v>
      </c>
      <c r="Q9" s="584">
        <f t="shared" ref="Q9:Q34" si="1">I9+K9+M9+O9</f>
        <v>225495</v>
      </c>
      <c r="R9" s="325"/>
      <c r="S9" s="325" t="s">
        <v>1405</v>
      </c>
      <c r="T9" s="230" t="s">
        <v>1406</v>
      </c>
      <c r="U9" s="230" t="s">
        <v>1407</v>
      </c>
      <c r="V9" s="230" t="s">
        <v>1408</v>
      </c>
    </row>
    <row r="10" spans="1:28" ht="135.75" customHeight="1">
      <c r="A10" s="645"/>
      <c r="B10" s="643"/>
      <c r="C10" s="561"/>
      <c r="D10" s="287" t="s">
        <v>1708</v>
      </c>
      <c r="E10" s="230" t="s">
        <v>1409</v>
      </c>
      <c r="F10" s="287">
        <v>3.2</v>
      </c>
      <c r="G10" s="287" t="s">
        <v>1659</v>
      </c>
      <c r="H10" s="325"/>
      <c r="I10" s="513"/>
      <c r="J10" s="325"/>
      <c r="K10" s="513"/>
      <c r="L10" s="479">
        <v>1</v>
      </c>
      <c r="M10" s="581">
        <v>334995</v>
      </c>
      <c r="N10" s="479"/>
      <c r="O10" s="513"/>
      <c r="P10" s="479">
        <f t="shared" si="0"/>
        <v>1</v>
      </c>
      <c r="Q10" s="584">
        <f t="shared" si="1"/>
        <v>334995</v>
      </c>
      <c r="R10" s="325"/>
      <c r="S10" s="325" t="s">
        <v>1410</v>
      </c>
      <c r="T10" s="230" t="s">
        <v>1411</v>
      </c>
      <c r="U10" s="230" t="s">
        <v>1412</v>
      </c>
      <c r="V10" s="230" t="s">
        <v>1408</v>
      </c>
    </row>
    <row r="11" spans="1:28" ht="15.75" hidden="1" customHeight="1">
      <c r="A11" s="640" t="s">
        <v>1413</v>
      </c>
      <c r="B11" s="640" t="s">
        <v>1414</v>
      </c>
      <c r="C11" s="558"/>
      <c r="D11" s="287"/>
      <c r="E11" s="230"/>
      <c r="F11" s="287"/>
      <c r="G11" s="287"/>
      <c r="H11" s="230"/>
      <c r="I11" s="325"/>
      <c r="J11" s="325"/>
      <c r="K11" s="325"/>
      <c r="L11" s="325"/>
      <c r="M11" s="581"/>
      <c r="N11" s="325"/>
      <c r="O11" s="325"/>
      <c r="P11" s="356">
        <f t="shared" si="0"/>
        <v>0</v>
      </c>
      <c r="Q11" s="584">
        <f t="shared" si="1"/>
        <v>0</v>
      </c>
      <c r="R11" s="325"/>
      <c r="S11" s="325"/>
      <c r="T11" s="230"/>
      <c r="U11" s="230"/>
      <c r="V11" s="230"/>
    </row>
    <row r="12" spans="1:28" ht="15.75" hidden="1">
      <c r="A12" s="641"/>
      <c r="B12" s="641"/>
      <c r="C12" s="559"/>
      <c r="D12" s="287"/>
      <c r="E12" s="230"/>
      <c r="F12" s="287"/>
      <c r="G12" s="287"/>
      <c r="H12" s="230"/>
      <c r="I12" s="325"/>
      <c r="J12" s="325"/>
      <c r="K12" s="325"/>
      <c r="L12" s="325"/>
      <c r="M12" s="581"/>
      <c r="N12" s="325"/>
      <c r="O12" s="325"/>
      <c r="P12" s="356">
        <f t="shared" si="0"/>
        <v>0</v>
      </c>
      <c r="Q12" s="584">
        <f t="shared" si="1"/>
        <v>0</v>
      </c>
      <c r="R12" s="325"/>
      <c r="S12" s="325"/>
      <c r="T12" s="230"/>
      <c r="U12" s="230"/>
      <c r="V12" s="230"/>
    </row>
    <row r="13" spans="1:28" ht="15.75" hidden="1">
      <c r="A13" s="641"/>
      <c r="B13" s="641"/>
      <c r="C13" s="559"/>
      <c r="D13" s="287"/>
      <c r="E13" s="230"/>
      <c r="F13" s="287"/>
      <c r="G13" s="287"/>
      <c r="H13" s="230"/>
      <c r="I13" s="325"/>
      <c r="J13" s="325"/>
      <c r="K13" s="325"/>
      <c r="L13" s="325"/>
      <c r="M13" s="581"/>
      <c r="N13" s="325"/>
      <c r="O13" s="325"/>
      <c r="P13" s="356">
        <f t="shared" si="0"/>
        <v>0</v>
      </c>
      <c r="Q13" s="584">
        <f t="shared" si="1"/>
        <v>0</v>
      </c>
      <c r="R13" s="325"/>
      <c r="S13" s="325"/>
      <c r="T13" s="230"/>
      <c r="U13" s="230"/>
      <c r="V13" s="230"/>
    </row>
    <row r="14" spans="1:28" ht="15.75" hidden="1">
      <c r="A14" s="641"/>
      <c r="B14" s="641"/>
      <c r="C14" s="559"/>
      <c r="D14" s="287"/>
      <c r="E14" s="230"/>
      <c r="F14" s="287"/>
      <c r="G14" s="287"/>
      <c r="H14" s="230"/>
      <c r="I14" s="325"/>
      <c r="J14" s="325"/>
      <c r="K14" s="325"/>
      <c r="L14" s="325"/>
      <c r="M14" s="581"/>
      <c r="N14" s="325"/>
      <c r="O14" s="325"/>
      <c r="P14" s="356">
        <f t="shared" si="0"/>
        <v>0</v>
      </c>
      <c r="Q14" s="584">
        <f t="shared" si="1"/>
        <v>0</v>
      </c>
      <c r="R14" s="325"/>
      <c r="S14" s="325"/>
      <c r="T14" s="230"/>
      <c r="U14" s="230"/>
      <c r="V14" s="230"/>
    </row>
    <row r="15" spans="1:28" ht="15.75" hidden="1">
      <c r="A15" s="641"/>
      <c r="B15" s="641"/>
      <c r="C15" s="559"/>
      <c r="D15" s="287"/>
      <c r="E15" s="230"/>
      <c r="F15" s="287"/>
      <c r="G15" s="287"/>
      <c r="H15" s="230"/>
      <c r="I15" s="325"/>
      <c r="J15" s="325"/>
      <c r="K15" s="325"/>
      <c r="L15" s="325"/>
      <c r="M15" s="581"/>
      <c r="N15" s="325"/>
      <c r="O15" s="325"/>
      <c r="P15" s="356">
        <f t="shared" si="0"/>
        <v>0</v>
      </c>
      <c r="Q15" s="584">
        <f t="shared" si="1"/>
        <v>0</v>
      </c>
      <c r="R15" s="325"/>
      <c r="S15" s="325"/>
      <c r="T15" s="230"/>
      <c r="U15" s="230"/>
      <c r="V15" s="230"/>
    </row>
    <row r="16" spans="1:28" ht="15.75" hidden="1">
      <c r="A16" s="641"/>
      <c r="B16" s="642"/>
      <c r="C16" s="560"/>
      <c r="D16" s="287"/>
      <c r="E16" s="230"/>
      <c r="F16" s="287"/>
      <c r="G16" s="287"/>
      <c r="H16" s="230"/>
      <c r="I16" s="325"/>
      <c r="J16" s="325"/>
      <c r="K16" s="325"/>
      <c r="L16" s="325"/>
      <c r="M16" s="581"/>
      <c r="N16" s="325"/>
      <c r="O16" s="325"/>
      <c r="P16" s="356">
        <f t="shared" si="0"/>
        <v>0</v>
      </c>
      <c r="Q16" s="584">
        <f t="shared" si="1"/>
        <v>0</v>
      </c>
      <c r="R16" s="325"/>
      <c r="S16" s="325"/>
      <c r="T16" s="230"/>
      <c r="U16" s="230"/>
      <c r="V16" s="230"/>
    </row>
    <row r="17" spans="1:22" ht="15.75" hidden="1" customHeight="1">
      <c r="A17" s="641"/>
      <c r="B17" s="640" t="s">
        <v>1415</v>
      </c>
      <c r="C17" s="558"/>
      <c r="D17" s="287"/>
      <c r="E17" s="230"/>
      <c r="F17" s="287"/>
      <c r="G17" s="287"/>
      <c r="H17" s="231"/>
      <c r="I17" s="326"/>
      <c r="J17" s="327"/>
      <c r="K17" s="326"/>
      <c r="L17" s="327"/>
      <c r="M17" s="581"/>
      <c r="N17" s="327"/>
      <c r="O17" s="326"/>
      <c r="P17" s="356">
        <f t="shared" si="0"/>
        <v>0</v>
      </c>
      <c r="Q17" s="585">
        <f t="shared" si="1"/>
        <v>0</v>
      </c>
      <c r="R17" s="324"/>
      <c r="S17" s="324"/>
      <c r="T17" s="230"/>
      <c r="U17" s="230"/>
      <c r="V17" s="230"/>
    </row>
    <row r="18" spans="1:22" ht="15.75" hidden="1">
      <c r="A18" s="641"/>
      <c r="B18" s="641"/>
      <c r="C18" s="559"/>
      <c r="D18" s="287"/>
      <c r="E18" s="230"/>
      <c r="F18" s="287"/>
      <c r="G18" s="287"/>
      <c r="H18" s="231"/>
      <c r="I18" s="326"/>
      <c r="J18" s="327"/>
      <c r="K18" s="326"/>
      <c r="L18" s="327"/>
      <c r="M18" s="581"/>
      <c r="N18" s="327"/>
      <c r="O18" s="326"/>
      <c r="P18" s="356">
        <f t="shared" si="0"/>
        <v>0</v>
      </c>
      <c r="Q18" s="585">
        <f t="shared" si="1"/>
        <v>0</v>
      </c>
      <c r="R18" s="324"/>
      <c r="S18" s="324"/>
      <c r="T18" s="230"/>
      <c r="U18" s="230"/>
      <c r="V18" s="230"/>
    </row>
    <row r="19" spans="1:22" ht="15.75" hidden="1">
      <c r="A19" s="641"/>
      <c r="B19" s="641"/>
      <c r="C19" s="559"/>
      <c r="D19" s="287"/>
      <c r="E19" s="230"/>
      <c r="F19" s="287"/>
      <c r="G19" s="287"/>
      <c r="H19" s="231"/>
      <c r="I19" s="326"/>
      <c r="J19" s="327"/>
      <c r="K19" s="326"/>
      <c r="L19" s="327"/>
      <c r="M19" s="581"/>
      <c r="N19" s="327"/>
      <c r="O19" s="326"/>
      <c r="P19" s="356">
        <f t="shared" si="0"/>
        <v>0</v>
      </c>
      <c r="Q19" s="585">
        <f t="shared" si="1"/>
        <v>0</v>
      </c>
      <c r="R19" s="324"/>
      <c r="S19" s="324"/>
      <c r="T19" s="230"/>
      <c r="U19" s="230"/>
      <c r="V19" s="230"/>
    </row>
    <row r="20" spans="1:22" ht="15.75" hidden="1">
      <c r="A20" s="641"/>
      <c r="B20" s="641"/>
      <c r="C20" s="559"/>
      <c r="D20" s="287"/>
      <c r="E20" s="230"/>
      <c r="F20" s="287"/>
      <c r="G20" s="287"/>
      <c r="H20" s="230"/>
      <c r="I20" s="326"/>
      <c r="J20" s="325"/>
      <c r="K20" s="325"/>
      <c r="L20" s="325"/>
      <c r="M20" s="581"/>
      <c r="N20" s="325"/>
      <c r="O20" s="325"/>
      <c r="P20" s="356">
        <f t="shared" si="0"/>
        <v>0</v>
      </c>
      <c r="Q20" s="584">
        <f t="shared" si="1"/>
        <v>0</v>
      </c>
      <c r="R20" s="230"/>
      <c r="S20" s="230"/>
      <c r="T20" s="230"/>
      <c r="U20" s="230"/>
      <c r="V20" s="230"/>
    </row>
    <row r="21" spans="1:22" ht="15.75" hidden="1">
      <c r="A21" s="641"/>
      <c r="B21" s="641"/>
      <c r="C21" s="559"/>
      <c r="D21" s="287"/>
      <c r="E21" s="230"/>
      <c r="F21" s="287"/>
      <c r="G21" s="287"/>
      <c r="H21" s="230"/>
      <c r="I21" s="326"/>
      <c r="J21" s="325"/>
      <c r="K21" s="325"/>
      <c r="L21" s="325"/>
      <c r="M21" s="581"/>
      <c r="N21" s="325"/>
      <c r="O21" s="325"/>
      <c r="P21" s="356">
        <f t="shared" si="0"/>
        <v>0</v>
      </c>
      <c r="Q21" s="584">
        <f t="shared" si="1"/>
        <v>0</v>
      </c>
      <c r="R21" s="230"/>
      <c r="S21" s="230"/>
      <c r="T21" s="230"/>
      <c r="U21" s="230"/>
      <c r="V21" s="230"/>
    </row>
    <row r="22" spans="1:22" ht="15.75" hidden="1">
      <c r="A22" s="641"/>
      <c r="B22" s="641"/>
      <c r="C22" s="559"/>
      <c r="D22" s="287"/>
      <c r="E22" s="230"/>
      <c r="F22" s="287"/>
      <c r="G22" s="287"/>
      <c r="H22" s="230"/>
      <c r="I22" s="326"/>
      <c r="J22" s="325"/>
      <c r="K22" s="325"/>
      <c r="L22" s="325"/>
      <c r="M22" s="581"/>
      <c r="N22" s="325"/>
      <c r="O22" s="325"/>
      <c r="P22" s="356">
        <f t="shared" si="0"/>
        <v>0</v>
      </c>
      <c r="Q22" s="584">
        <f t="shared" si="1"/>
        <v>0</v>
      </c>
      <c r="R22" s="230"/>
      <c r="S22" s="230"/>
      <c r="T22" s="230"/>
      <c r="U22" s="230"/>
      <c r="V22" s="230"/>
    </row>
    <row r="23" spans="1:22" ht="15.75" hidden="1">
      <c r="A23" s="641"/>
      <c r="B23" s="643" t="s">
        <v>1416</v>
      </c>
      <c r="C23" s="561"/>
      <c r="D23" s="287"/>
      <c r="E23" s="230"/>
      <c r="F23" s="287"/>
      <c r="G23" s="287"/>
      <c r="H23" s="230"/>
      <c r="I23" s="326"/>
      <c r="J23" s="325"/>
      <c r="K23" s="325"/>
      <c r="L23" s="325"/>
      <c r="M23" s="581"/>
      <c r="N23" s="325"/>
      <c r="O23" s="325"/>
      <c r="P23" s="356">
        <f t="shared" si="0"/>
        <v>0</v>
      </c>
      <c r="Q23" s="584">
        <f t="shared" si="1"/>
        <v>0</v>
      </c>
      <c r="R23" s="230"/>
      <c r="S23" s="230"/>
      <c r="T23" s="230"/>
      <c r="U23" s="230"/>
      <c r="V23" s="230"/>
    </row>
    <row r="24" spans="1:22" ht="15.75" hidden="1">
      <c r="A24" s="641"/>
      <c r="B24" s="643"/>
      <c r="C24" s="561"/>
      <c r="D24" s="287"/>
      <c r="E24" s="230"/>
      <c r="F24" s="287"/>
      <c r="G24" s="287"/>
      <c r="H24" s="230"/>
      <c r="I24" s="326"/>
      <c r="J24" s="325"/>
      <c r="K24" s="325"/>
      <c r="L24" s="325"/>
      <c r="M24" s="581"/>
      <c r="N24" s="325"/>
      <c r="O24" s="325"/>
      <c r="P24" s="356">
        <f t="shared" si="0"/>
        <v>0</v>
      </c>
      <c r="Q24" s="584">
        <f t="shared" si="1"/>
        <v>0</v>
      </c>
      <c r="R24" s="230"/>
      <c r="S24" s="230"/>
      <c r="T24" s="230"/>
      <c r="U24" s="230"/>
      <c r="V24" s="230"/>
    </row>
    <row r="25" spans="1:22" ht="15.75" hidden="1">
      <c r="A25" s="641"/>
      <c r="B25" s="643"/>
      <c r="C25" s="561"/>
      <c r="D25" s="287"/>
      <c r="E25" s="230"/>
      <c r="F25" s="287"/>
      <c r="G25" s="287"/>
      <c r="H25" s="230"/>
      <c r="I25" s="326"/>
      <c r="J25" s="325"/>
      <c r="K25" s="325"/>
      <c r="L25" s="325"/>
      <c r="M25" s="581"/>
      <c r="N25" s="325"/>
      <c r="O25" s="325"/>
      <c r="P25" s="356">
        <f t="shared" si="0"/>
        <v>0</v>
      </c>
      <c r="Q25" s="584">
        <f t="shared" si="1"/>
        <v>0</v>
      </c>
      <c r="R25" s="230"/>
      <c r="S25" s="230"/>
      <c r="T25" s="230"/>
      <c r="U25" s="230"/>
      <c r="V25" s="230"/>
    </row>
    <row r="26" spans="1:22" ht="15.75" hidden="1">
      <c r="A26" s="641"/>
      <c r="B26" s="643"/>
      <c r="C26" s="561"/>
      <c r="D26" s="287"/>
      <c r="E26" s="230"/>
      <c r="F26" s="287"/>
      <c r="G26" s="287"/>
      <c r="H26" s="230"/>
      <c r="I26" s="326"/>
      <c r="J26" s="325"/>
      <c r="K26" s="325"/>
      <c r="L26" s="325"/>
      <c r="M26" s="581"/>
      <c r="N26" s="325"/>
      <c r="O26" s="325"/>
      <c r="P26" s="356">
        <f t="shared" si="0"/>
        <v>0</v>
      </c>
      <c r="Q26" s="584">
        <f t="shared" si="1"/>
        <v>0</v>
      </c>
      <c r="R26" s="230"/>
      <c r="S26" s="230"/>
      <c r="T26" s="230"/>
      <c r="U26" s="230"/>
      <c r="V26" s="230"/>
    </row>
    <row r="27" spans="1:22" ht="15.75" hidden="1">
      <c r="A27" s="641"/>
      <c r="B27" s="643"/>
      <c r="C27" s="561"/>
      <c r="D27" s="287"/>
      <c r="E27" s="230"/>
      <c r="F27" s="287"/>
      <c r="G27" s="287"/>
      <c r="H27" s="230"/>
      <c r="I27" s="326"/>
      <c r="J27" s="325"/>
      <c r="K27" s="325"/>
      <c r="L27" s="325"/>
      <c r="M27" s="581"/>
      <c r="N27" s="325"/>
      <c r="O27" s="325"/>
      <c r="P27" s="356">
        <f t="shared" si="0"/>
        <v>0</v>
      </c>
      <c r="Q27" s="584">
        <f t="shared" si="1"/>
        <v>0</v>
      </c>
      <c r="R27" s="230"/>
      <c r="S27" s="230"/>
      <c r="T27" s="230"/>
      <c r="U27" s="230"/>
      <c r="V27" s="230"/>
    </row>
    <row r="28" spans="1:22" ht="15.75" hidden="1">
      <c r="A28" s="641"/>
      <c r="B28" s="643" t="s">
        <v>1417</v>
      </c>
      <c r="C28" s="561"/>
      <c r="D28" s="287"/>
      <c r="E28" s="230"/>
      <c r="F28" s="287"/>
      <c r="G28" s="287"/>
      <c r="H28" s="230"/>
      <c r="I28" s="326"/>
      <c r="J28" s="325"/>
      <c r="K28" s="325"/>
      <c r="L28" s="325"/>
      <c r="M28" s="581"/>
      <c r="N28" s="325"/>
      <c r="O28" s="325"/>
      <c r="P28" s="356">
        <f t="shared" si="0"/>
        <v>0</v>
      </c>
      <c r="Q28" s="584">
        <f t="shared" si="1"/>
        <v>0</v>
      </c>
      <c r="R28" s="230"/>
      <c r="S28" s="230"/>
      <c r="T28" s="230"/>
      <c r="U28" s="230"/>
      <c r="V28" s="230"/>
    </row>
    <row r="29" spans="1:22" ht="15.75" hidden="1">
      <c r="A29" s="641"/>
      <c r="B29" s="643"/>
      <c r="C29" s="561"/>
      <c r="D29" s="287"/>
      <c r="E29" s="230"/>
      <c r="F29" s="287"/>
      <c r="G29" s="287"/>
      <c r="H29" s="230"/>
      <c r="I29" s="326"/>
      <c r="J29" s="325"/>
      <c r="K29" s="325"/>
      <c r="L29" s="325"/>
      <c r="M29" s="581"/>
      <c r="N29" s="325"/>
      <c r="O29" s="325"/>
      <c r="P29" s="356">
        <f t="shared" si="0"/>
        <v>0</v>
      </c>
      <c r="Q29" s="584">
        <f t="shared" si="1"/>
        <v>0</v>
      </c>
      <c r="R29" s="230"/>
      <c r="S29" s="230"/>
      <c r="T29" s="230"/>
      <c r="U29" s="230"/>
      <c r="V29" s="230"/>
    </row>
    <row r="30" spans="1:22" ht="15.75" hidden="1">
      <c r="A30" s="641"/>
      <c r="B30" s="643"/>
      <c r="C30" s="561"/>
      <c r="D30" s="287"/>
      <c r="E30" s="230"/>
      <c r="F30" s="287"/>
      <c r="G30" s="287"/>
      <c r="H30" s="230"/>
      <c r="I30" s="326"/>
      <c r="J30" s="325"/>
      <c r="K30" s="325"/>
      <c r="L30" s="325"/>
      <c r="M30" s="581"/>
      <c r="N30" s="325"/>
      <c r="O30" s="325"/>
      <c r="P30" s="356">
        <f t="shared" si="0"/>
        <v>0</v>
      </c>
      <c r="Q30" s="584">
        <f t="shared" si="1"/>
        <v>0</v>
      </c>
      <c r="R30" s="230"/>
      <c r="S30" s="230"/>
      <c r="T30" s="230"/>
      <c r="U30" s="230"/>
      <c r="V30" s="230"/>
    </row>
    <row r="31" spans="1:22" ht="15.75" hidden="1">
      <c r="A31" s="641"/>
      <c r="B31" s="643"/>
      <c r="C31" s="561"/>
      <c r="D31" s="287"/>
      <c r="E31" s="230"/>
      <c r="F31" s="287"/>
      <c r="G31" s="287"/>
      <c r="H31" s="230"/>
      <c r="I31" s="326"/>
      <c r="J31" s="325"/>
      <c r="K31" s="325"/>
      <c r="L31" s="325"/>
      <c r="M31" s="581"/>
      <c r="N31" s="325"/>
      <c r="O31" s="325"/>
      <c r="P31" s="356">
        <f t="shared" si="0"/>
        <v>0</v>
      </c>
      <c r="Q31" s="584">
        <f t="shared" si="1"/>
        <v>0</v>
      </c>
      <c r="R31" s="230"/>
      <c r="S31" s="230"/>
      <c r="T31" s="230"/>
      <c r="U31" s="230"/>
      <c r="V31" s="230"/>
    </row>
    <row r="32" spans="1:22" ht="15.75" hidden="1">
      <c r="A32" s="641"/>
      <c r="B32" s="643" t="s">
        <v>1418</v>
      </c>
      <c r="C32" s="561"/>
      <c r="D32" s="287"/>
      <c r="E32" s="230"/>
      <c r="F32" s="287"/>
      <c r="G32" s="287"/>
      <c r="H32" s="230"/>
      <c r="I32" s="326"/>
      <c r="J32" s="325"/>
      <c r="K32" s="325"/>
      <c r="L32" s="325"/>
      <c r="M32" s="581"/>
      <c r="N32" s="325"/>
      <c r="O32" s="325"/>
      <c r="P32" s="356">
        <f t="shared" si="0"/>
        <v>0</v>
      </c>
      <c r="Q32" s="584">
        <f t="shared" si="1"/>
        <v>0</v>
      </c>
      <c r="R32" s="230"/>
      <c r="S32" s="230"/>
      <c r="T32" s="230"/>
      <c r="U32" s="230"/>
      <c r="V32" s="230"/>
    </row>
    <row r="33" spans="1:22" ht="15.75" hidden="1">
      <c r="A33" s="641"/>
      <c r="B33" s="643"/>
      <c r="C33" s="561"/>
      <c r="D33" s="287"/>
      <c r="E33" s="230"/>
      <c r="F33" s="287"/>
      <c r="G33" s="287"/>
      <c r="H33" s="230"/>
      <c r="I33" s="326"/>
      <c r="J33" s="325"/>
      <c r="K33" s="325"/>
      <c r="L33" s="325"/>
      <c r="M33" s="581"/>
      <c r="N33" s="325"/>
      <c r="O33" s="325"/>
      <c r="P33" s="356">
        <f t="shared" si="0"/>
        <v>0</v>
      </c>
      <c r="Q33" s="584">
        <f t="shared" si="1"/>
        <v>0</v>
      </c>
      <c r="R33" s="230"/>
      <c r="S33" s="230"/>
      <c r="T33" s="230"/>
      <c r="U33" s="230"/>
      <c r="V33" s="230"/>
    </row>
    <row r="34" spans="1:22" ht="15.75" hidden="1">
      <c r="A34" s="641"/>
      <c r="B34" s="643"/>
      <c r="C34" s="561"/>
      <c r="D34" s="287"/>
      <c r="E34" s="230"/>
      <c r="F34" s="287"/>
      <c r="G34" s="287"/>
      <c r="H34" s="230"/>
      <c r="I34" s="326"/>
      <c r="J34" s="325"/>
      <c r="K34" s="325"/>
      <c r="L34" s="325"/>
      <c r="M34" s="581"/>
      <c r="N34" s="325"/>
      <c r="O34" s="325"/>
      <c r="P34" s="356">
        <f t="shared" si="0"/>
        <v>0</v>
      </c>
      <c r="Q34" s="584">
        <f t="shared" si="1"/>
        <v>0</v>
      </c>
      <c r="R34" s="230"/>
      <c r="S34" s="230"/>
      <c r="T34" s="230"/>
      <c r="U34" s="230"/>
      <c r="V34" s="230"/>
    </row>
    <row r="35" spans="1:22" ht="15.75" hidden="1">
      <c r="A35" s="641"/>
      <c r="B35" s="643"/>
      <c r="C35" s="561"/>
      <c r="D35" s="287"/>
      <c r="E35" s="230"/>
      <c r="F35" s="287"/>
      <c r="G35" s="287"/>
      <c r="H35" s="230"/>
      <c r="I35" s="326"/>
      <c r="J35" s="325"/>
      <c r="K35" s="325"/>
      <c r="L35" s="325"/>
      <c r="M35" s="581"/>
      <c r="N35" s="325"/>
      <c r="O35" s="325"/>
      <c r="P35" s="356">
        <f t="shared" ref="P35:P67" si="2">H35+J35+L35+N35</f>
        <v>0</v>
      </c>
      <c r="Q35" s="584">
        <f t="shared" ref="Q35:Q67" si="3">I35+K35+M35+O35</f>
        <v>0</v>
      </c>
      <c r="R35" s="230"/>
      <c r="S35" s="230"/>
      <c r="T35" s="230"/>
      <c r="U35" s="230"/>
      <c r="V35" s="230"/>
    </row>
    <row r="36" spans="1:22" ht="15.75" hidden="1">
      <c r="A36" s="641"/>
      <c r="B36" s="643"/>
      <c r="C36" s="561"/>
      <c r="D36" s="287"/>
      <c r="E36" s="230"/>
      <c r="F36" s="287"/>
      <c r="G36" s="287"/>
      <c r="H36" s="230"/>
      <c r="I36" s="326"/>
      <c r="J36" s="325"/>
      <c r="K36" s="325"/>
      <c r="L36" s="325"/>
      <c r="M36" s="581"/>
      <c r="N36" s="325"/>
      <c r="O36" s="325"/>
      <c r="P36" s="356">
        <f t="shared" si="2"/>
        <v>0</v>
      </c>
      <c r="Q36" s="584">
        <f t="shared" si="3"/>
        <v>0</v>
      </c>
      <c r="R36" s="230"/>
      <c r="S36" s="230"/>
      <c r="T36" s="230"/>
      <c r="U36" s="230"/>
      <c r="V36" s="230"/>
    </row>
    <row r="37" spans="1:22" ht="15.75" hidden="1">
      <c r="A37" s="640" t="s">
        <v>1403</v>
      </c>
      <c r="B37" s="643" t="s">
        <v>1419</v>
      </c>
      <c r="C37" s="561"/>
      <c r="D37" s="287"/>
      <c r="E37" s="230"/>
      <c r="F37" s="287"/>
      <c r="G37" s="287"/>
      <c r="H37" s="231"/>
      <c r="I37" s="325"/>
      <c r="J37" s="327"/>
      <c r="K37" s="325"/>
      <c r="L37" s="327"/>
      <c r="M37" s="581"/>
      <c r="N37" s="327"/>
      <c r="O37" s="325"/>
      <c r="P37" s="356">
        <f t="shared" si="2"/>
        <v>0</v>
      </c>
      <c r="Q37" s="584">
        <f t="shared" si="3"/>
        <v>0</v>
      </c>
      <c r="R37" s="325"/>
      <c r="S37" s="325"/>
      <c r="T37" s="230"/>
      <c r="U37" s="230"/>
      <c r="V37" s="230"/>
    </row>
    <row r="38" spans="1:22" ht="15.75" hidden="1">
      <c r="A38" s="641"/>
      <c r="B38" s="643"/>
      <c r="C38" s="561"/>
      <c r="D38" s="287"/>
      <c r="E38" s="230"/>
      <c r="F38" s="287"/>
      <c r="G38" s="287"/>
      <c r="H38" s="231"/>
      <c r="I38" s="325"/>
      <c r="J38" s="327"/>
      <c r="K38" s="325"/>
      <c r="L38" s="327"/>
      <c r="M38" s="581"/>
      <c r="N38" s="327"/>
      <c r="O38" s="325"/>
      <c r="P38" s="356">
        <f t="shared" si="2"/>
        <v>0</v>
      </c>
      <c r="Q38" s="584">
        <f t="shared" si="3"/>
        <v>0</v>
      </c>
      <c r="R38" s="325"/>
      <c r="S38" s="325"/>
      <c r="T38" s="230"/>
      <c r="U38" s="230"/>
      <c r="V38" s="230"/>
    </row>
    <row r="39" spans="1:22" ht="15.75" hidden="1">
      <c r="A39" s="641"/>
      <c r="B39" s="643"/>
      <c r="C39" s="561"/>
      <c r="D39" s="287"/>
      <c r="E39" s="230"/>
      <c r="F39" s="287"/>
      <c r="G39" s="287"/>
      <c r="H39" s="231"/>
      <c r="I39" s="325"/>
      <c r="J39" s="327"/>
      <c r="K39" s="325"/>
      <c r="L39" s="327"/>
      <c r="M39" s="581"/>
      <c r="N39" s="327"/>
      <c r="O39" s="325"/>
      <c r="P39" s="356">
        <f t="shared" si="2"/>
        <v>0</v>
      </c>
      <c r="Q39" s="584">
        <f t="shared" si="3"/>
        <v>0</v>
      </c>
      <c r="R39" s="325"/>
      <c r="S39" s="325"/>
      <c r="T39" s="230"/>
      <c r="U39" s="230"/>
      <c r="V39" s="230"/>
    </row>
    <row r="40" spans="1:22" ht="15.75" hidden="1">
      <c r="A40" s="641"/>
      <c r="B40" s="643"/>
      <c r="C40" s="561"/>
      <c r="D40" s="287"/>
      <c r="E40" s="230"/>
      <c r="F40" s="287"/>
      <c r="G40" s="287"/>
      <c r="H40" s="231"/>
      <c r="I40" s="325"/>
      <c r="J40" s="327"/>
      <c r="K40" s="325"/>
      <c r="L40" s="327"/>
      <c r="M40" s="581"/>
      <c r="N40" s="327"/>
      <c r="O40" s="325"/>
      <c r="P40" s="356">
        <f t="shared" si="2"/>
        <v>0</v>
      </c>
      <c r="Q40" s="584">
        <f t="shared" si="3"/>
        <v>0</v>
      </c>
      <c r="R40" s="325"/>
      <c r="S40" s="325"/>
      <c r="T40" s="230"/>
      <c r="U40" s="230"/>
      <c r="V40" s="230"/>
    </row>
    <row r="41" spans="1:22" ht="15.75" hidden="1">
      <c r="A41" s="641"/>
      <c r="B41" s="643"/>
      <c r="C41" s="561"/>
      <c r="D41" s="287"/>
      <c r="E41" s="230"/>
      <c r="F41" s="287"/>
      <c r="G41" s="287"/>
      <c r="H41" s="231"/>
      <c r="I41" s="325"/>
      <c r="J41" s="327"/>
      <c r="K41" s="325"/>
      <c r="L41" s="327"/>
      <c r="M41" s="581"/>
      <c r="N41" s="327"/>
      <c r="O41" s="325"/>
      <c r="P41" s="356">
        <f t="shared" si="2"/>
        <v>0</v>
      </c>
      <c r="Q41" s="584">
        <f t="shared" si="3"/>
        <v>0</v>
      </c>
      <c r="R41" s="325"/>
      <c r="S41" s="325"/>
      <c r="T41" s="230"/>
      <c r="U41" s="230"/>
      <c r="V41" s="230"/>
    </row>
    <row r="42" spans="1:22" ht="15.75" hidden="1">
      <c r="A42" s="641"/>
      <c r="B42" s="643"/>
      <c r="C42" s="561"/>
      <c r="D42" s="287"/>
      <c r="E42" s="230"/>
      <c r="F42" s="287"/>
      <c r="G42" s="287"/>
      <c r="H42" s="231"/>
      <c r="I42" s="325"/>
      <c r="J42" s="327"/>
      <c r="K42" s="325"/>
      <c r="L42" s="327"/>
      <c r="M42" s="581"/>
      <c r="N42" s="327"/>
      <c r="O42" s="325"/>
      <c r="P42" s="356">
        <f t="shared" si="2"/>
        <v>0</v>
      </c>
      <c r="Q42" s="584">
        <f t="shared" si="3"/>
        <v>0</v>
      </c>
      <c r="R42" s="325"/>
      <c r="S42" s="325"/>
      <c r="T42" s="230"/>
      <c r="U42" s="230"/>
      <c r="V42" s="230"/>
    </row>
    <row r="43" spans="1:22" ht="15.75" hidden="1" customHeight="1">
      <c r="A43" s="641"/>
      <c r="B43" s="643" t="s">
        <v>1420</v>
      </c>
      <c r="C43" s="561"/>
      <c r="D43" s="287"/>
      <c r="E43" s="230"/>
      <c r="F43" s="287"/>
      <c r="G43" s="287"/>
      <c r="H43" s="231"/>
      <c r="I43" s="325"/>
      <c r="J43" s="327"/>
      <c r="K43" s="325"/>
      <c r="L43" s="327"/>
      <c r="M43" s="581"/>
      <c r="N43" s="327"/>
      <c r="O43" s="325"/>
      <c r="P43" s="356">
        <f t="shared" si="2"/>
        <v>0</v>
      </c>
      <c r="Q43" s="584">
        <f t="shared" si="3"/>
        <v>0</v>
      </c>
      <c r="R43" s="325"/>
      <c r="S43" s="325"/>
      <c r="T43" s="230"/>
      <c r="U43" s="230"/>
      <c r="V43" s="230"/>
    </row>
    <row r="44" spans="1:22" ht="15.75" hidden="1" customHeight="1">
      <c r="A44" s="641"/>
      <c r="B44" s="643"/>
      <c r="C44" s="561"/>
      <c r="D44" s="287"/>
      <c r="E44" s="230"/>
      <c r="F44" s="287"/>
      <c r="G44" s="287"/>
      <c r="H44" s="231"/>
      <c r="I44" s="325"/>
      <c r="J44" s="327"/>
      <c r="K44" s="325"/>
      <c r="L44" s="327"/>
      <c r="M44" s="581"/>
      <c r="N44" s="327"/>
      <c r="O44" s="325"/>
      <c r="P44" s="356">
        <f t="shared" si="2"/>
        <v>0</v>
      </c>
      <c r="Q44" s="584">
        <f t="shared" si="3"/>
        <v>0</v>
      </c>
      <c r="R44" s="325"/>
      <c r="S44" s="325"/>
      <c r="T44" s="230"/>
      <c r="U44" s="230"/>
      <c r="V44" s="230"/>
    </row>
    <row r="45" spans="1:22" ht="15.75" hidden="1" customHeight="1">
      <c r="A45" s="641"/>
      <c r="B45" s="643"/>
      <c r="C45" s="561"/>
      <c r="D45" s="287"/>
      <c r="E45" s="230"/>
      <c r="F45" s="287"/>
      <c r="G45" s="287"/>
      <c r="H45" s="231"/>
      <c r="I45" s="325"/>
      <c r="J45" s="327"/>
      <c r="K45" s="325"/>
      <c r="L45" s="327"/>
      <c r="M45" s="581"/>
      <c r="N45" s="327"/>
      <c r="O45" s="325"/>
      <c r="P45" s="356">
        <f t="shared" si="2"/>
        <v>0</v>
      </c>
      <c r="Q45" s="584">
        <f t="shared" si="3"/>
        <v>0</v>
      </c>
      <c r="R45" s="325"/>
      <c r="S45" s="325"/>
      <c r="T45" s="230"/>
      <c r="U45" s="230"/>
      <c r="V45" s="230"/>
    </row>
    <row r="46" spans="1:22" ht="15.75" hidden="1" customHeight="1">
      <c r="A46" s="641"/>
      <c r="B46" s="643" t="s">
        <v>1421</v>
      </c>
      <c r="C46" s="561"/>
      <c r="D46" s="287"/>
      <c r="E46" s="230"/>
      <c r="F46" s="287"/>
      <c r="G46" s="287"/>
      <c r="H46" s="231"/>
      <c r="I46" s="325"/>
      <c r="J46" s="327"/>
      <c r="K46" s="325"/>
      <c r="L46" s="327"/>
      <c r="M46" s="581"/>
      <c r="N46" s="327"/>
      <c r="O46" s="325"/>
      <c r="P46" s="356">
        <f t="shared" si="2"/>
        <v>0</v>
      </c>
      <c r="Q46" s="584">
        <f t="shared" si="3"/>
        <v>0</v>
      </c>
      <c r="R46" s="325"/>
      <c r="S46" s="325"/>
      <c r="T46" s="230"/>
      <c r="U46" s="230"/>
      <c r="V46" s="230"/>
    </row>
    <row r="47" spans="1:22" ht="15.75" hidden="1" customHeight="1">
      <c r="A47" s="641"/>
      <c r="B47" s="643"/>
      <c r="C47" s="561"/>
      <c r="D47" s="287"/>
      <c r="E47" s="230"/>
      <c r="F47" s="287"/>
      <c r="G47" s="287"/>
      <c r="H47" s="231"/>
      <c r="I47" s="325"/>
      <c r="J47" s="327"/>
      <c r="K47" s="325"/>
      <c r="L47" s="327"/>
      <c r="M47" s="581"/>
      <c r="N47" s="327"/>
      <c r="O47" s="325"/>
      <c r="P47" s="356">
        <f t="shared" si="2"/>
        <v>0</v>
      </c>
      <c r="Q47" s="584">
        <f t="shared" si="3"/>
        <v>0</v>
      </c>
      <c r="R47" s="325"/>
      <c r="S47" s="325"/>
      <c r="T47" s="230"/>
      <c r="U47" s="230"/>
      <c r="V47" s="230"/>
    </row>
    <row r="48" spans="1:22" ht="15.75" hidden="1" customHeight="1">
      <c r="A48" s="641"/>
      <c r="B48" s="643"/>
      <c r="C48" s="561"/>
      <c r="D48" s="287"/>
      <c r="E48" s="230"/>
      <c r="F48" s="287"/>
      <c r="G48" s="287"/>
      <c r="H48" s="231"/>
      <c r="I48" s="325"/>
      <c r="J48" s="327"/>
      <c r="K48" s="325"/>
      <c r="L48" s="327"/>
      <c r="M48" s="581"/>
      <c r="N48" s="327"/>
      <c r="O48" s="325"/>
      <c r="P48" s="356">
        <f t="shared" si="2"/>
        <v>0</v>
      </c>
      <c r="Q48" s="584">
        <f t="shared" si="3"/>
        <v>0</v>
      </c>
      <c r="R48" s="325"/>
      <c r="S48" s="325"/>
      <c r="T48" s="230"/>
      <c r="U48" s="230"/>
      <c r="V48" s="230"/>
    </row>
    <row r="49" spans="1:22" ht="15.75" hidden="1" customHeight="1">
      <c r="A49" s="641"/>
      <c r="B49" s="643"/>
      <c r="C49" s="561"/>
      <c r="D49" s="287"/>
      <c r="E49" s="230"/>
      <c r="F49" s="287"/>
      <c r="G49" s="287"/>
      <c r="H49" s="231"/>
      <c r="I49" s="325"/>
      <c r="J49" s="327"/>
      <c r="K49" s="325"/>
      <c r="L49" s="327"/>
      <c r="M49" s="581"/>
      <c r="N49" s="327"/>
      <c r="O49" s="325"/>
      <c r="P49" s="356">
        <f t="shared" si="2"/>
        <v>0</v>
      </c>
      <c r="Q49" s="584">
        <f t="shared" si="3"/>
        <v>0</v>
      </c>
      <c r="R49" s="325"/>
      <c r="S49" s="325"/>
      <c r="T49" s="230"/>
      <c r="U49" s="230"/>
      <c r="V49" s="230"/>
    </row>
    <row r="50" spans="1:22" ht="15.75" hidden="1" customHeight="1">
      <c r="A50" s="641"/>
      <c r="B50" s="643" t="s">
        <v>1422</v>
      </c>
      <c r="C50" s="561"/>
      <c r="D50" s="287"/>
      <c r="E50" s="230"/>
      <c r="F50" s="287"/>
      <c r="G50" s="287"/>
      <c r="H50" s="231"/>
      <c r="I50" s="325"/>
      <c r="J50" s="327"/>
      <c r="K50" s="325"/>
      <c r="L50" s="327"/>
      <c r="M50" s="581"/>
      <c r="N50" s="327"/>
      <c r="O50" s="325"/>
      <c r="P50" s="356">
        <f t="shared" si="2"/>
        <v>0</v>
      </c>
      <c r="Q50" s="584">
        <f t="shared" si="3"/>
        <v>0</v>
      </c>
      <c r="R50" s="325"/>
      <c r="S50" s="325"/>
      <c r="T50" s="230"/>
      <c r="U50" s="230"/>
      <c r="V50" s="230"/>
    </row>
    <row r="51" spans="1:22" ht="15.75" hidden="1" customHeight="1">
      <c r="A51" s="641"/>
      <c r="B51" s="643"/>
      <c r="C51" s="561"/>
      <c r="D51" s="287"/>
      <c r="E51" s="230"/>
      <c r="F51" s="287"/>
      <c r="G51" s="287"/>
      <c r="H51" s="231"/>
      <c r="I51" s="325"/>
      <c r="J51" s="327"/>
      <c r="K51" s="325"/>
      <c r="L51" s="327"/>
      <c r="M51" s="581"/>
      <c r="N51" s="327"/>
      <c r="O51" s="325"/>
      <c r="P51" s="356">
        <f t="shared" si="2"/>
        <v>0</v>
      </c>
      <c r="Q51" s="584">
        <f t="shared" si="3"/>
        <v>0</v>
      </c>
      <c r="R51" s="325"/>
      <c r="S51" s="325"/>
      <c r="T51" s="230"/>
      <c r="U51" s="230"/>
      <c r="V51" s="230"/>
    </row>
    <row r="52" spans="1:22" ht="15.75" hidden="1" customHeight="1">
      <c r="A52" s="641"/>
      <c r="B52" s="643"/>
      <c r="C52" s="561"/>
      <c r="D52" s="287"/>
      <c r="E52" s="230"/>
      <c r="F52" s="287"/>
      <c r="G52" s="287"/>
      <c r="H52" s="231"/>
      <c r="I52" s="325"/>
      <c r="J52" s="327"/>
      <c r="K52" s="325"/>
      <c r="L52" s="327"/>
      <c r="M52" s="581"/>
      <c r="N52" s="327"/>
      <c r="O52" s="325"/>
      <c r="P52" s="356">
        <f t="shared" si="2"/>
        <v>0</v>
      </c>
      <c r="Q52" s="584">
        <f t="shared" si="3"/>
        <v>0</v>
      </c>
      <c r="R52" s="325"/>
      <c r="S52" s="325"/>
      <c r="T52" s="230"/>
      <c r="U52" s="230"/>
      <c r="V52" s="230"/>
    </row>
    <row r="53" spans="1:22" ht="15.75" hidden="1" customHeight="1">
      <c r="A53" s="641"/>
      <c r="B53" s="643"/>
      <c r="C53" s="561"/>
      <c r="D53" s="287"/>
      <c r="E53" s="230"/>
      <c r="F53" s="287"/>
      <c r="G53" s="287"/>
      <c r="H53" s="231"/>
      <c r="I53" s="325"/>
      <c r="J53" s="327"/>
      <c r="K53" s="325"/>
      <c r="L53" s="327"/>
      <c r="M53" s="581"/>
      <c r="N53" s="327"/>
      <c r="O53" s="325"/>
      <c r="P53" s="356">
        <f t="shared" si="2"/>
        <v>0</v>
      </c>
      <c r="Q53" s="584">
        <f t="shared" si="3"/>
        <v>0</v>
      </c>
      <c r="R53" s="325"/>
      <c r="S53" s="325"/>
      <c r="T53" s="230"/>
      <c r="U53" s="230"/>
      <c r="V53" s="230"/>
    </row>
    <row r="54" spans="1:22" ht="15.75" hidden="1">
      <c r="A54" s="641"/>
      <c r="B54" s="643" t="s">
        <v>1423</v>
      </c>
      <c r="C54" s="561"/>
      <c r="D54" s="287"/>
      <c r="E54" s="230"/>
      <c r="F54" s="287"/>
      <c r="G54" s="287"/>
      <c r="H54" s="231"/>
      <c r="I54" s="325"/>
      <c r="J54" s="327"/>
      <c r="K54" s="325"/>
      <c r="L54" s="327"/>
      <c r="M54" s="581"/>
      <c r="N54" s="327"/>
      <c r="O54" s="325"/>
      <c r="P54" s="356">
        <f t="shared" si="2"/>
        <v>0</v>
      </c>
      <c r="Q54" s="584">
        <f t="shared" si="3"/>
        <v>0</v>
      </c>
      <c r="R54" s="325"/>
      <c r="S54" s="325"/>
      <c r="T54" s="230"/>
      <c r="U54" s="230"/>
      <c r="V54" s="230"/>
    </row>
    <row r="55" spans="1:22" ht="15.75" hidden="1">
      <c r="A55" s="641"/>
      <c r="B55" s="643"/>
      <c r="C55" s="561"/>
      <c r="D55" s="287"/>
      <c r="E55" s="230"/>
      <c r="F55" s="287"/>
      <c r="G55" s="287"/>
      <c r="H55" s="231"/>
      <c r="I55" s="325"/>
      <c r="J55" s="327"/>
      <c r="K55" s="325"/>
      <c r="L55" s="327"/>
      <c r="M55" s="581"/>
      <c r="N55" s="327"/>
      <c r="O55" s="325"/>
      <c r="P55" s="356">
        <f t="shared" si="2"/>
        <v>0</v>
      </c>
      <c r="Q55" s="584">
        <f t="shared" si="3"/>
        <v>0</v>
      </c>
      <c r="R55" s="325"/>
      <c r="S55" s="325"/>
      <c r="T55" s="230"/>
      <c r="U55" s="230"/>
      <c r="V55" s="230"/>
    </row>
    <row r="56" spans="1:22" ht="15.75" hidden="1">
      <c r="A56" s="641"/>
      <c r="B56" s="643"/>
      <c r="C56" s="561"/>
      <c r="D56" s="287"/>
      <c r="E56" s="230"/>
      <c r="F56" s="287"/>
      <c r="G56" s="287"/>
      <c r="H56" s="231"/>
      <c r="I56" s="325"/>
      <c r="J56" s="327"/>
      <c r="K56" s="325"/>
      <c r="L56" s="327"/>
      <c r="M56" s="581"/>
      <c r="N56" s="327"/>
      <c r="O56" s="325"/>
      <c r="P56" s="356">
        <f t="shared" si="2"/>
        <v>0</v>
      </c>
      <c r="Q56" s="584">
        <f t="shared" si="3"/>
        <v>0</v>
      </c>
      <c r="R56" s="325"/>
      <c r="S56" s="325"/>
      <c r="T56" s="230"/>
      <c r="U56" s="230"/>
      <c r="V56" s="230"/>
    </row>
    <row r="57" spans="1:22" ht="15.75" hidden="1">
      <c r="A57" s="641"/>
      <c r="B57" s="643"/>
      <c r="C57" s="561"/>
      <c r="D57" s="287"/>
      <c r="E57" s="230"/>
      <c r="F57" s="287"/>
      <c r="G57" s="287"/>
      <c r="H57" s="231"/>
      <c r="I57" s="325"/>
      <c r="J57" s="327"/>
      <c r="K57" s="325"/>
      <c r="L57" s="327"/>
      <c r="M57" s="581"/>
      <c r="N57" s="327"/>
      <c r="O57" s="325"/>
      <c r="P57" s="356">
        <f t="shared" si="2"/>
        <v>0</v>
      </c>
      <c r="Q57" s="584">
        <f t="shared" si="3"/>
        <v>0</v>
      </c>
      <c r="R57" s="325"/>
      <c r="S57" s="325"/>
      <c r="T57" s="230"/>
      <c r="U57" s="230"/>
      <c r="V57" s="230"/>
    </row>
    <row r="58" spans="1:22" ht="15.75" hidden="1" customHeight="1">
      <c r="A58" s="641"/>
      <c r="B58" s="647" t="s">
        <v>1424</v>
      </c>
      <c r="C58" s="563"/>
      <c r="D58" s="287"/>
      <c r="E58" s="230"/>
      <c r="F58" s="287"/>
      <c r="G58" s="287"/>
      <c r="H58" s="231"/>
      <c r="I58" s="325"/>
      <c r="J58" s="327"/>
      <c r="K58" s="325"/>
      <c r="L58" s="327"/>
      <c r="M58" s="581"/>
      <c r="N58" s="327"/>
      <c r="O58" s="325"/>
      <c r="P58" s="356">
        <f t="shared" si="2"/>
        <v>0</v>
      </c>
      <c r="Q58" s="584">
        <f t="shared" si="3"/>
        <v>0</v>
      </c>
      <c r="R58" s="325"/>
      <c r="S58" s="325"/>
      <c r="T58" s="230"/>
      <c r="U58" s="230"/>
      <c r="V58" s="230"/>
    </row>
    <row r="59" spans="1:22" ht="15.75" hidden="1" customHeight="1">
      <c r="A59" s="641"/>
      <c r="B59" s="648"/>
      <c r="C59" s="564"/>
      <c r="D59" s="287"/>
      <c r="E59" s="230"/>
      <c r="F59" s="287"/>
      <c r="G59" s="287"/>
      <c r="H59" s="231"/>
      <c r="I59" s="325"/>
      <c r="J59" s="327"/>
      <c r="K59" s="325"/>
      <c r="L59" s="327"/>
      <c r="M59" s="581"/>
      <c r="N59" s="327"/>
      <c r="O59" s="325"/>
      <c r="P59" s="356">
        <f t="shared" si="2"/>
        <v>0</v>
      </c>
      <c r="Q59" s="584">
        <f t="shared" si="3"/>
        <v>0</v>
      </c>
      <c r="R59" s="325"/>
      <c r="S59" s="325"/>
      <c r="T59" s="230"/>
      <c r="U59" s="230"/>
      <c r="V59" s="230"/>
    </row>
    <row r="60" spans="1:22" ht="15.75" hidden="1" customHeight="1">
      <c r="A60" s="641"/>
      <c r="B60" s="648"/>
      <c r="C60" s="564"/>
      <c r="D60" s="287"/>
      <c r="E60" s="230"/>
      <c r="F60" s="287"/>
      <c r="G60" s="287"/>
      <c r="H60" s="231"/>
      <c r="I60" s="325"/>
      <c r="J60" s="327"/>
      <c r="K60" s="325"/>
      <c r="L60" s="327"/>
      <c r="M60" s="581"/>
      <c r="N60" s="327"/>
      <c r="O60" s="325"/>
      <c r="P60" s="356">
        <f t="shared" si="2"/>
        <v>0</v>
      </c>
      <c r="Q60" s="584">
        <f t="shared" si="3"/>
        <v>0</v>
      </c>
      <c r="R60" s="325"/>
      <c r="S60" s="325"/>
      <c r="T60" s="230"/>
      <c r="U60" s="230"/>
      <c r="V60" s="230"/>
    </row>
    <row r="61" spans="1:22" ht="18" hidden="1" customHeight="1">
      <c r="A61" s="641"/>
      <c r="B61" s="649"/>
      <c r="C61" s="565"/>
      <c r="D61" s="287"/>
      <c r="E61" s="230"/>
      <c r="F61" s="287"/>
      <c r="G61" s="287"/>
      <c r="H61" s="231"/>
      <c r="I61" s="325"/>
      <c r="J61" s="327"/>
      <c r="K61" s="325"/>
      <c r="L61" s="327"/>
      <c r="M61" s="581"/>
      <c r="N61" s="327"/>
      <c r="O61" s="325"/>
      <c r="P61" s="356">
        <f t="shared" si="2"/>
        <v>0</v>
      </c>
      <c r="Q61" s="584">
        <f t="shared" si="3"/>
        <v>0</v>
      </c>
      <c r="R61" s="325"/>
      <c r="S61" s="325"/>
      <c r="T61" s="230"/>
      <c r="U61" s="230"/>
      <c r="V61" s="230"/>
    </row>
    <row r="62" spans="1:22" ht="18" hidden="1">
      <c r="A62" s="641"/>
      <c r="B62" s="646" t="s">
        <v>1425</v>
      </c>
      <c r="C62" s="562"/>
      <c r="D62" s="287"/>
      <c r="E62" s="230"/>
      <c r="F62" s="287"/>
      <c r="G62" s="287"/>
      <c r="H62" s="231"/>
      <c r="I62" s="325"/>
      <c r="J62" s="327"/>
      <c r="K62" s="325"/>
      <c r="L62" s="327"/>
      <c r="M62" s="581"/>
      <c r="N62" s="327"/>
      <c r="O62" s="325"/>
      <c r="P62" s="356">
        <f t="shared" si="2"/>
        <v>0</v>
      </c>
      <c r="Q62" s="584">
        <f t="shared" si="3"/>
        <v>0</v>
      </c>
      <c r="R62" s="325"/>
      <c r="S62" s="325"/>
      <c r="T62" s="230"/>
      <c r="U62" s="230"/>
      <c r="V62" s="230"/>
    </row>
    <row r="63" spans="1:22" ht="18" hidden="1">
      <c r="A63" s="641"/>
      <c r="B63" s="646"/>
      <c r="C63" s="562"/>
      <c r="D63" s="287"/>
      <c r="E63" s="230"/>
      <c r="F63" s="287"/>
      <c r="G63" s="287"/>
      <c r="H63" s="231"/>
      <c r="I63" s="325"/>
      <c r="J63" s="327"/>
      <c r="K63" s="325"/>
      <c r="L63" s="327"/>
      <c r="M63" s="581"/>
      <c r="N63" s="327"/>
      <c r="O63" s="325"/>
      <c r="P63" s="356">
        <f t="shared" si="2"/>
        <v>0</v>
      </c>
      <c r="Q63" s="584">
        <f t="shared" si="3"/>
        <v>0</v>
      </c>
      <c r="R63" s="325"/>
      <c r="S63" s="325"/>
      <c r="T63" s="230"/>
      <c r="U63" s="230"/>
      <c r="V63" s="230"/>
    </row>
    <row r="64" spans="1:22" ht="18" hidden="1">
      <c r="A64" s="641"/>
      <c r="B64" s="646"/>
      <c r="C64" s="562"/>
      <c r="D64" s="287"/>
      <c r="E64" s="230"/>
      <c r="F64" s="287"/>
      <c r="G64" s="287"/>
      <c r="H64" s="231"/>
      <c r="I64" s="325"/>
      <c r="J64" s="327"/>
      <c r="K64" s="325"/>
      <c r="L64" s="327"/>
      <c r="M64" s="581"/>
      <c r="N64" s="327"/>
      <c r="O64" s="325"/>
      <c r="P64" s="356">
        <f t="shared" si="2"/>
        <v>0</v>
      </c>
      <c r="Q64" s="584">
        <f t="shared" si="3"/>
        <v>0</v>
      </c>
      <c r="R64" s="325"/>
      <c r="S64" s="325"/>
      <c r="T64" s="230"/>
      <c r="U64" s="230"/>
      <c r="V64" s="230"/>
    </row>
    <row r="65" spans="1:22" ht="15.75" hidden="1" customHeight="1">
      <c r="A65" s="641"/>
      <c r="B65" s="647" t="s">
        <v>1426</v>
      </c>
      <c r="C65" s="563"/>
      <c r="D65" s="287"/>
      <c r="E65" s="230"/>
      <c r="F65" s="287"/>
      <c r="G65" s="287"/>
      <c r="H65" s="231"/>
      <c r="I65" s="325"/>
      <c r="J65" s="327"/>
      <c r="K65" s="325"/>
      <c r="L65" s="327"/>
      <c r="M65" s="581"/>
      <c r="N65" s="327"/>
      <c r="O65" s="325"/>
      <c r="P65" s="356">
        <f t="shared" si="2"/>
        <v>0</v>
      </c>
      <c r="Q65" s="584">
        <f t="shared" si="3"/>
        <v>0</v>
      </c>
      <c r="R65" s="325"/>
      <c r="S65" s="325"/>
      <c r="T65" s="230"/>
      <c r="U65" s="230"/>
      <c r="V65" s="230"/>
    </row>
    <row r="66" spans="1:22" ht="15.75" hidden="1" customHeight="1">
      <c r="A66" s="641"/>
      <c r="B66" s="648"/>
      <c r="C66" s="564"/>
      <c r="D66" s="287"/>
      <c r="E66" s="230"/>
      <c r="F66" s="287"/>
      <c r="G66" s="287"/>
      <c r="H66" s="231"/>
      <c r="I66" s="325"/>
      <c r="J66" s="327"/>
      <c r="K66" s="325"/>
      <c r="L66" s="327"/>
      <c r="M66" s="581"/>
      <c r="N66" s="327"/>
      <c r="O66" s="325"/>
      <c r="P66" s="356">
        <f t="shared" si="2"/>
        <v>0</v>
      </c>
      <c r="Q66" s="584">
        <f t="shared" si="3"/>
        <v>0</v>
      </c>
      <c r="R66" s="325"/>
      <c r="S66" s="325"/>
      <c r="T66" s="230"/>
      <c r="U66" s="230"/>
      <c r="V66" s="230"/>
    </row>
    <row r="67" spans="1:22" ht="18" hidden="1">
      <c r="A67" s="641"/>
      <c r="B67" s="649"/>
      <c r="C67" s="565"/>
      <c r="D67" s="287"/>
      <c r="E67" s="230"/>
      <c r="F67" s="287"/>
      <c r="G67" s="287"/>
      <c r="H67" s="231"/>
      <c r="I67" s="325"/>
      <c r="J67" s="327"/>
      <c r="K67" s="325"/>
      <c r="L67" s="327"/>
      <c r="M67" s="581"/>
      <c r="N67" s="327"/>
      <c r="O67" s="325"/>
      <c r="P67" s="356">
        <f t="shared" si="2"/>
        <v>0</v>
      </c>
      <c r="Q67" s="584">
        <f t="shared" si="3"/>
        <v>0</v>
      </c>
      <c r="R67" s="325"/>
      <c r="S67" s="325"/>
      <c r="T67" s="230"/>
      <c r="U67" s="230"/>
      <c r="V67" s="230"/>
    </row>
    <row r="68" spans="1:22" s="241" customFormat="1" ht="15.75">
      <c r="A68" s="272"/>
      <c r="B68" s="273"/>
      <c r="C68" s="273"/>
      <c r="D68" s="272" t="s">
        <v>1427</v>
      </c>
      <c r="E68" s="273"/>
      <c r="F68" s="273"/>
      <c r="G68" s="274"/>
      <c r="H68" s="244">
        <f>SUM(H8:H67)</f>
        <v>0</v>
      </c>
      <c r="I68" s="244">
        <f t="shared" ref="I68:Q68" si="4">SUM(I8:I67)</f>
        <v>0</v>
      </c>
      <c r="J68" s="244">
        <f t="shared" si="4"/>
        <v>0</v>
      </c>
      <c r="K68" s="244">
        <f t="shared" si="4"/>
        <v>0</v>
      </c>
      <c r="L68" s="244">
        <f t="shared" si="4"/>
        <v>2</v>
      </c>
      <c r="M68" s="582">
        <f t="shared" si="4"/>
        <v>447742.5</v>
      </c>
      <c r="N68" s="244">
        <f t="shared" si="4"/>
        <v>1</v>
      </c>
      <c r="O68" s="244">
        <f t="shared" si="4"/>
        <v>112747.5</v>
      </c>
      <c r="P68" s="244">
        <f t="shared" si="4"/>
        <v>3</v>
      </c>
      <c r="Q68" s="582">
        <f t="shared" si="4"/>
        <v>560490</v>
      </c>
      <c r="R68" s="245"/>
      <c r="S68" s="245"/>
      <c r="T68" s="245"/>
      <c r="U68" s="245"/>
      <c r="V68" s="245"/>
    </row>
    <row r="69" spans="1:22" ht="15.75">
      <c r="A69" s="241"/>
      <c r="B69" s="241"/>
      <c r="C69" s="241"/>
      <c r="D69" s="241"/>
      <c r="E69" s="241"/>
      <c r="F69" s="240"/>
      <c r="G69" s="241"/>
      <c r="H69" s="241"/>
      <c r="T69" s="246"/>
      <c r="U69" s="246"/>
      <c r="V69" s="247"/>
    </row>
    <row r="70" spans="1:22" ht="15.75">
      <c r="F70" s="240"/>
      <c r="T70" s="246"/>
      <c r="U70" s="246"/>
    </row>
    <row r="71" spans="1:22" ht="15.75">
      <c r="F71" s="240"/>
      <c r="T71" s="246"/>
      <c r="U71" s="246"/>
    </row>
    <row r="72" spans="1:22" ht="15.75">
      <c r="F72" s="240"/>
      <c r="T72" s="246"/>
      <c r="U72" s="246"/>
    </row>
    <row r="73" spans="1:22" ht="15.75">
      <c r="F73" s="240"/>
      <c r="T73" s="246"/>
      <c r="U73" s="246"/>
    </row>
    <row r="74" spans="1:22" ht="15.75">
      <c r="F74" s="240"/>
      <c r="T74" s="246"/>
      <c r="U74" s="246"/>
    </row>
    <row r="75" spans="1:22" ht="15.75">
      <c r="F75" s="240"/>
      <c r="T75" s="246"/>
      <c r="U75" s="246"/>
    </row>
    <row r="76" spans="1:22" ht="15.75">
      <c r="F76" s="240"/>
      <c r="T76" s="246"/>
      <c r="U76" s="246"/>
    </row>
    <row r="77" spans="1:22" ht="15.75">
      <c r="F77" s="240"/>
      <c r="T77" s="246"/>
      <c r="U77" s="246"/>
    </row>
    <row r="78" spans="1:22" ht="15.75">
      <c r="F78" s="240"/>
      <c r="T78" s="246"/>
      <c r="U78" s="246"/>
    </row>
    <row r="79" spans="1:22" ht="15.75">
      <c r="F79" s="240"/>
      <c r="T79" s="246"/>
      <c r="U79" s="246"/>
    </row>
    <row r="80" spans="1:22" ht="15.75">
      <c r="F80" s="240"/>
      <c r="T80" s="248"/>
      <c r="U80" s="248"/>
    </row>
    <row r="81" spans="6:21" ht="15.75">
      <c r="F81" s="240"/>
      <c r="T81" s="246"/>
      <c r="U81" s="246"/>
    </row>
    <row r="82" spans="6:21" ht="15.75">
      <c r="F82" s="240"/>
      <c r="T82" s="246"/>
      <c r="U82" s="246"/>
    </row>
    <row r="83" spans="6:21" ht="15.75">
      <c r="F83" s="240"/>
      <c r="T83" s="246"/>
      <c r="U83" s="246"/>
    </row>
    <row r="84" spans="6:21" ht="15.75">
      <c r="F84" s="240"/>
      <c r="T84" s="246"/>
      <c r="U84" s="246"/>
    </row>
    <row r="85" spans="6:21" ht="15.75">
      <c r="F85" s="240"/>
      <c r="T85" s="246"/>
      <c r="U85" s="246"/>
    </row>
    <row r="86" spans="6:21" ht="15.75">
      <c r="F86" s="240"/>
      <c r="T86" s="246"/>
      <c r="U86" s="246"/>
    </row>
    <row r="87" spans="6:21" ht="15.75">
      <c r="F87" s="240"/>
      <c r="T87" s="246"/>
      <c r="U87" s="246"/>
    </row>
    <row r="88" spans="6:21" ht="15.75">
      <c r="F88" s="240"/>
      <c r="T88" s="246"/>
      <c r="U88" s="246"/>
    </row>
    <row r="89" spans="6:21" ht="15.75">
      <c r="F89" s="240"/>
      <c r="T89" s="246"/>
      <c r="U89" s="246"/>
    </row>
    <row r="90" spans="6:21" ht="15.75">
      <c r="F90" s="240"/>
      <c r="T90" s="246"/>
      <c r="U90" s="246"/>
    </row>
    <row r="91" spans="6:21" ht="15.75">
      <c r="F91" s="240"/>
      <c r="T91" s="246"/>
      <c r="U91" s="246"/>
    </row>
    <row r="92" spans="6:21" ht="15.75">
      <c r="F92" s="240"/>
      <c r="T92" s="248"/>
      <c r="U92" s="248"/>
    </row>
    <row r="93" spans="6:21" ht="15.75">
      <c r="F93" s="240"/>
      <c r="T93" s="246"/>
      <c r="U93" s="246"/>
    </row>
    <row r="94" spans="6:21" ht="15.75">
      <c r="F94" s="240"/>
      <c r="T94" s="246"/>
      <c r="U94" s="246"/>
    </row>
    <row r="95" spans="6:21" ht="15.75">
      <c r="F95" s="240"/>
      <c r="T95" s="246"/>
      <c r="U95" s="246"/>
    </row>
    <row r="96" spans="6:21" ht="15.75">
      <c r="F96" s="240"/>
      <c r="T96" s="246"/>
      <c r="U96" s="246"/>
    </row>
    <row r="97" spans="6:21" ht="15.75">
      <c r="F97" s="240"/>
      <c r="T97" s="246"/>
      <c r="U97" s="246"/>
    </row>
    <row r="98" spans="6:21" ht="15.75">
      <c r="F98" s="240"/>
      <c r="T98" s="246"/>
      <c r="U98" s="246"/>
    </row>
    <row r="99" spans="6:21" ht="15.75">
      <c r="F99" s="240"/>
      <c r="T99" s="246"/>
      <c r="U99" s="246"/>
    </row>
    <row r="100" spans="6:21" ht="15.75">
      <c r="F100" s="240"/>
      <c r="T100" s="246"/>
      <c r="U100" s="246"/>
    </row>
    <row r="101" spans="6:21" ht="15.75">
      <c r="F101" s="240"/>
      <c r="T101" s="248"/>
      <c r="U101" s="248"/>
    </row>
    <row r="102" spans="6:21" ht="15.75">
      <c r="F102" s="240"/>
      <c r="T102" s="246"/>
      <c r="U102" s="246"/>
    </row>
    <row r="103" spans="6:21" ht="15.75">
      <c r="F103" s="240"/>
      <c r="T103" s="246"/>
      <c r="U103" s="246"/>
    </row>
    <row r="104" spans="6:21">
      <c r="T104" s="246"/>
      <c r="U104" s="246"/>
    </row>
    <row r="105" spans="6:21">
      <c r="T105" s="246"/>
      <c r="U105" s="246"/>
    </row>
    <row r="106" spans="6:21">
      <c r="T106" s="246"/>
      <c r="U106" s="246"/>
    </row>
    <row r="107" spans="6:21">
      <c r="T107" s="246"/>
      <c r="U107" s="246"/>
    </row>
    <row r="108" spans="6:21">
      <c r="T108" s="246"/>
      <c r="U108" s="246"/>
    </row>
    <row r="109" spans="6:21" ht="15.75">
      <c r="T109" s="248"/>
      <c r="U109" s="248"/>
    </row>
    <row r="110" spans="6:21">
      <c r="T110" s="246"/>
      <c r="U110" s="246"/>
    </row>
    <row r="111" spans="6:21">
      <c r="T111" s="246"/>
      <c r="U111" s="246"/>
    </row>
    <row r="112" spans="6:21">
      <c r="T112" s="246"/>
      <c r="U112" s="246"/>
    </row>
    <row r="113" spans="6:21">
      <c r="T113" s="246"/>
      <c r="U113" s="246"/>
    </row>
    <row r="114" spans="6:21">
      <c r="T114" s="246"/>
      <c r="U114" s="246"/>
    </row>
    <row r="115" spans="6:21">
      <c r="T115" s="246"/>
      <c r="U115" s="246"/>
    </row>
    <row r="119" spans="6:21">
      <c r="F119" s="233"/>
      <c r="T119" s="243"/>
      <c r="U119" s="243"/>
    </row>
    <row r="120" spans="6:21">
      <c r="F120" s="233"/>
      <c r="T120" s="243"/>
      <c r="U120" s="243"/>
    </row>
    <row r="121" spans="6:21">
      <c r="F121" s="233"/>
      <c r="T121" s="243"/>
      <c r="U121" s="243"/>
    </row>
    <row r="122" spans="6:21">
      <c r="F122" s="233"/>
      <c r="T122" s="243"/>
      <c r="U122" s="243"/>
    </row>
    <row r="123" spans="6:21">
      <c r="F123" s="233"/>
      <c r="T123" s="243"/>
      <c r="U123" s="243"/>
    </row>
    <row r="124" spans="6:21">
      <c r="F124" s="233"/>
      <c r="T124" s="243"/>
      <c r="U124" s="243"/>
    </row>
    <row r="125" spans="6:21">
      <c r="F125" s="233"/>
      <c r="T125" s="243"/>
      <c r="U125" s="243"/>
    </row>
    <row r="126" spans="6:21">
      <c r="F126" s="233"/>
      <c r="T126" s="243"/>
      <c r="U126" s="243"/>
    </row>
    <row r="127" spans="6:21">
      <c r="F127" s="233"/>
      <c r="T127" s="243"/>
      <c r="U127" s="243"/>
    </row>
    <row r="128" spans="6:21">
      <c r="F128" s="233"/>
      <c r="T128" s="243"/>
      <c r="U128" s="243"/>
    </row>
    <row r="129" spans="6:21">
      <c r="F129" s="233"/>
      <c r="T129" s="243"/>
      <c r="U129" s="243"/>
    </row>
    <row r="130" spans="6:21">
      <c r="F130" s="233"/>
      <c r="T130" s="243"/>
      <c r="U130" s="243"/>
    </row>
    <row r="131" spans="6:21">
      <c r="F131" s="233"/>
      <c r="T131" s="243"/>
      <c r="U131" s="243"/>
    </row>
    <row r="132" spans="6:21">
      <c r="F132" s="233"/>
      <c r="T132" s="243"/>
      <c r="U132" s="243"/>
    </row>
    <row r="133" spans="6:21">
      <c r="F133" s="233"/>
      <c r="T133" s="243"/>
      <c r="U133" s="243"/>
    </row>
    <row r="134" spans="6:21">
      <c r="F134" s="233"/>
      <c r="T134" s="243"/>
      <c r="U134" s="243"/>
    </row>
    <row r="135" spans="6:21">
      <c r="F135" s="233"/>
      <c r="T135" s="243"/>
      <c r="U135" s="243"/>
    </row>
    <row r="136" spans="6:21">
      <c r="F136" s="233"/>
      <c r="T136" s="243"/>
      <c r="U136" s="243"/>
    </row>
    <row r="137" spans="6:21">
      <c r="F137" s="233"/>
      <c r="T137" s="243"/>
      <c r="U137" s="243"/>
    </row>
    <row r="138" spans="6:21">
      <c r="F138" s="233"/>
      <c r="T138" s="243"/>
      <c r="U138" s="243"/>
    </row>
    <row r="139" spans="6:21">
      <c r="F139" s="233"/>
      <c r="T139" s="243"/>
      <c r="U139" s="243"/>
    </row>
    <row r="140" spans="6:21">
      <c r="F140" s="233"/>
      <c r="T140" s="243"/>
      <c r="U140" s="243"/>
    </row>
    <row r="141" spans="6:21">
      <c r="F141" s="233"/>
      <c r="T141" s="243"/>
      <c r="U141" s="243"/>
    </row>
    <row r="142" spans="6:21">
      <c r="F142" s="233"/>
      <c r="T142" s="243"/>
      <c r="U142" s="243"/>
    </row>
    <row r="143" spans="6:21">
      <c r="F143" s="233"/>
      <c r="T143" s="243"/>
      <c r="U143" s="243"/>
    </row>
    <row r="144" spans="6:21">
      <c r="F144" s="233"/>
      <c r="T144" s="243"/>
      <c r="U144" s="243"/>
    </row>
    <row r="145" spans="6:21">
      <c r="F145" s="233"/>
      <c r="T145" s="243"/>
      <c r="U145" s="243"/>
    </row>
    <row r="146" spans="6:21">
      <c r="F146" s="233"/>
      <c r="T146" s="243"/>
      <c r="U146" s="243"/>
    </row>
    <row r="147" spans="6:21">
      <c r="F147" s="233"/>
      <c r="T147" s="243"/>
      <c r="U147" s="243"/>
    </row>
    <row r="148" spans="6:21">
      <c r="F148" s="233"/>
    </row>
    <row r="149" spans="6:21">
      <c r="F149" s="233"/>
    </row>
    <row r="150" spans="6:21">
      <c r="F150" s="233"/>
    </row>
    <row r="151" spans="6:21">
      <c r="F151" s="233"/>
    </row>
    <row r="152" spans="6:21">
      <c r="F152" s="233"/>
    </row>
    <row r="153" spans="6:21">
      <c r="F153" s="233"/>
    </row>
    <row r="154" spans="6:21">
      <c r="F154" s="233"/>
    </row>
    <row r="155" spans="6:21">
      <c r="F155" s="233"/>
    </row>
    <row r="156" spans="6:21">
      <c r="F156" s="233"/>
    </row>
    <row r="157" spans="6:21">
      <c r="F157" s="233"/>
    </row>
    <row r="158" spans="6:21">
      <c r="F158" s="233"/>
    </row>
    <row r="159" spans="6:21">
      <c r="F159" s="233"/>
    </row>
    <row r="160" spans="6:21">
      <c r="F160" s="233"/>
    </row>
    <row r="161" spans="6:6">
      <c r="F161" s="233"/>
    </row>
    <row r="162" spans="6:6">
      <c r="F162" s="233"/>
    </row>
    <row r="163" spans="6:6">
      <c r="F163" s="233"/>
    </row>
    <row r="164" spans="6:6">
      <c r="F164" s="233"/>
    </row>
    <row r="165" spans="6:6">
      <c r="F165" s="233"/>
    </row>
    <row r="166" spans="6:6">
      <c r="F166" s="233"/>
    </row>
    <row r="167" spans="6:6">
      <c r="F167" s="233"/>
    </row>
    <row r="168" spans="6:6">
      <c r="F168" s="233"/>
    </row>
    <row r="169" spans="6:6">
      <c r="F169" s="233"/>
    </row>
    <row r="170" spans="6:6">
      <c r="F170" s="233"/>
    </row>
    <row r="171" spans="6:6">
      <c r="F171" s="233"/>
    </row>
    <row r="172" spans="6:6">
      <c r="F172" s="233"/>
    </row>
    <row r="173" spans="6:6">
      <c r="F173" s="233"/>
    </row>
    <row r="174" spans="6:6">
      <c r="F174" s="233"/>
    </row>
    <row r="175" spans="6:6">
      <c r="F175" s="233"/>
    </row>
    <row r="176" spans="6:6">
      <c r="F176" s="233"/>
    </row>
    <row r="177" spans="6:6">
      <c r="F177" s="233"/>
    </row>
    <row r="178" spans="6:6">
      <c r="F178" s="233"/>
    </row>
    <row r="179" spans="6:6">
      <c r="F179" s="233"/>
    </row>
    <row r="180" spans="6:6">
      <c r="F180" s="233"/>
    </row>
    <row r="181" spans="6:6">
      <c r="F181" s="233"/>
    </row>
    <row r="182" spans="6:6">
      <c r="F182" s="233"/>
    </row>
    <row r="183" spans="6:6">
      <c r="F183" s="233"/>
    </row>
    <row r="184" spans="6:6">
      <c r="F184" s="233"/>
    </row>
    <row r="185" spans="6:6">
      <c r="F185" s="233"/>
    </row>
    <row r="186" spans="6:6">
      <c r="F186" s="233"/>
    </row>
    <row r="187" spans="6:6">
      <c r="F187" s="233"/>
    </row>
  </sheetData>
  <mergeCells count="35">
    <mergeCell ref="L6:M6"/>
    <mergeCell ref="N6:O6"/>
    <mergeCell ref="B50:B53"/>
    <mergeCell ref="B54:B57"/>
    <mergeCell ref="V5:V7"/>
    <mergeCell ref="P5:Q6"/>
    <mergeCell ref="U5:U7"/>
    <mergeCell ref="B5:B7"/>
    <mergeCell ref="R5:R7"/>
    <mergeCell ref="S5:S7"/>
    <mergeCell ref="G5:G7"/>
    <mergeCell ref="F5:F7"/>
    <mergeCell ref="H5:O5"/>
    <mergeCell ref="T5:T7"/>
    <mergeCell ref="D5:D7"/>
    <mergeCell ref="E5:E7"/>
    <mergeCell ref="H6:I6"/>
    <mergeCell ref="J6:K6"/>
    <mergeCell ref="B62:B64"/>
    <mergeCell ref="B58:B61"/>
    <mergeCell ref="B65:B67"/>
    <mergeCell ref="B11:B16"/>
    <mergeCell ref="C5:C7"/>
    <mergeCell ref="A5:A7"/>
    <mergeCell ref="A37:A67"/>
    <mergeCell ref="A11:A36"/>
    <mergeCell ref="B17:B22"/>
    <mergeCell ref="B23:B27"/>
    <mergeCell ref="B28:B31"/>
    <mergeCell ref="B32:B36"/>
    <mergeCell ref="B37:B42"/>
    <mergeCell ref="B9:B10"/>
    <mergeCell ref="A9:A10"/>
    <mergeCell ref="B43:B45"/>
    <mergeCell ref="B46:B4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C5:C7"/>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sheetPr>
    <tabColor rgb="FFFF0000"/>
  </sheetPr>
  <dimension ref="A1:V56"/>
  <sheetViews>
    <sheetView topLeftCell="H1" zoomScale="110" zoomScaleNormal="110" workbookViewId="0">
      <pane ySplit="6" topLeftCell="A7" activePane="bottomLeft" state="frozen"/>
      <selection activeCell="O6" sqref="O6"/>
      <selection pane="bottomLeft" activeCell="Q21" sqref="Q21"/>
    </sheetView>
  </sheetViews>
  <sheetFormatPr baseColWidth="10" defaultColWidth="11.42578125" defaultRowHeight="15"/>
  <cols>
    <col min="1" max="1" width="40" customWidth="1"/>
    <col min="2" max="2" width="21.7109375" customWidth="1"/>
    <col min="3" max="3" width="21.7109375" style="421" customWidth="1"/>
    <col min="4" max="4" width="30.5703125" customWidth="1"/>
    <col min="5" max="7" width="27.42578125" customWidth="1"/>
    <col min="8" max="8" width="15.28515625" customWidth="1"/>
    <col min="9" max="9" width="12.140625" style="220" bestFit="1" customWidth="1"/>
    <col min="10" max="10" width="15.28515625" customWidth="1"/>
    <col min="11" max="11" width="18.85546875" style="220" customWidth="1"/>
    <col min="13" max="13" width="13.7109375" style="220" bestFit="1" customWidth="1"/>
    <col min="15" max="15" width="13.7109375" style="220" bestFit="1" customWidth="1"/>
    <col min="16" max="16" width="15.28515625" customWidth="1"/>
    <col min="17" max="17" width="18.28515625" style="220" customWidth="1"/>
    <col min="18" max="18" width="14.140625" hidden="1" customWidth="1"/>
    <col min="19" max="21" width="14.140625" customWidth="1"/>
    <col min="22" max="22" width="17" customWidth="1"/>
  </cols>
  <sheetData>
    <row r="1" spans="1:22" ht="18.75">
      <c r="A1" s="421"/>
      <c r="B1" s="264"/>
      <c r="C1" s="264"/>
      <c r="D1" s="264"/>
      <c r="E1" s="264"/>
      <c r="F1" s="264"/>
      <c r="G1" s="264"/>
      <c r="H1" s="264" t="s">
        <v>1428</v>
      </c>
      <c r="J1" s="264"/>
      <c r="K1" s="264"/>
      <c r="L1" s="264"/>
      <c r="M1" s="264"/>
      <c r="N1" s="264"/>
      <c r="O1" s="264"/>
      <c r="P1" s="264"/>
      <c r="Q1" s="264"/>
      <c r="R1" s="264"/>
      <c r="S1" s="264"/>
      <c r="T1" s="264"/>
      <c r="U1" s="264"/>
      <c r="V1" s="264"/>
    </row>
    <row r="2" spans="1:22" ht="18.75">
      <c r="A2" s="297" t="s">
        <v>1429</v>
      </c>
      <c r="B2" s="264"/>
      <c r="C2" s="264"/>
      <c r="D2" s="264"/>
      <c r="E2" s="264"/>
      <c r="F2" s="264"/>
      <c r="G2" s="264"/>
      <c r="H2" s="264"/>
      <c r="J2" s="264"/>
      <c r="K2" s="264"/>
      <c r="L2" s="264"/>
      <c r="M2" s="264"/>
      <c r="N2" s="264"/>
      <c r="O2" s="264"/>
      <c r="P2" s="264"/>
      <c r="Q2" s="264"/>
      <c r="R2" s="264"/>
      <c r="S2" s="264"/>
      <c r="T2" s="264"/>
      <c r="U2" s="264"/>
      <c r="V2" s="264"/>
    </row>
    <row r="3" spans="1:22">
      <c r="A3" s="650" t="s">
        <v>1430</v>
      </c>
      <c r="B3" s="650"/>
      <c r="C3" s="650"/>
      <c r="D3" s="650"/>
      <c r="E3" s="650"/>
      <c r="F3" s="650"/>
      <c r="G3" s="650"/>
      <c r="H3" s="650"/>
      <c r="I3" s="650"/>
      <c r="J3" s="650"/>
      <c r="K3" s="650"/>
      <c r="L3" s="650"/>
      <c r="M3" s="650"/>
      <c r="N3" s="650"/>
      <c r="O3" s="650"/>
      <c r="P3" s="650"/>
      <c r="Q3" s="650"/>
      <c r="R3" s="650"/>
      <c r="S3" s="650"/>
      <c r="T3" s="650"/>
      <c r="U3" s="650"/>
      <c r="V3" s="650"/>
    </row>
    <row r="4" spans="1:22" ht="15" customHeight="1">
      <c r="A4" s="633" t="s">
        <v>1353</v>
      </c>
      <c r="B4" s="635" t="s">
        <v>1354</v>
      </c>
      <c r="C4" s="615" t="s">
        <v>1706</v>
      </c>
      <c r="D4" s="615" t="s">
        <v>1355</v>
      </c>
      <c r="E4" s="615" t="s">
        <v>1356</v>
      </c>
      <c r="F4" s="615" t="s">
        <v>1309</v>
      </c>
      <c r="G4" s="615" t="s">
        <v>1357</v>
      </c>
      <c r="H4" s="620" t="s">
        <v>1358</v>
      </c>
      <c r="I4" s="636"/>
      <c r="J4" s="636"/>
      <c r="K4" s="636"/>
      <c r="L4" s="636"/>
      <c r="M4" s="636"/>
      <c r="N4" s="636"/>
      <c r="O4" s="621"/>
      <c r="P4" s="622" t="s">
        <v>1359</v>
      </c>
      <c r="Q4" s="623"/>
      <c r="R4" s="635" t="s">
        <v>1360</v>
      </c>
      <c r="S4" s="635" t="s">
        <v>1361</v>
      </c>
      <c r="T4" s="635" t="s">
        <v>1362</v>
      </c>
      <c r="U4" s="635" t="s">
        <v>1363</v>
      </c>
      <c r="V4" s="637" t="s">
        <v>1364</v>
      </c>
    </row>
    <row r="5" spans="1:22" ht="15" customHeight="1">
      <c r="A5" s="633"/>
      <c r="B5" s="633"/>
      <c r="C5" s="616"/>
      <c r="D5" s="616"/>
      <c r="E5" s="616"/>
      <c r="F5" s="616"/>
      <c r="G5" s="616"/>
      <c r="H5" s="620" t="s">
        <v>1365</v>
      </c>
      <c r="I5" s="621"/>
      <c r="J5" s="620" t="s">
        <v>1366</v>
      </c>
      <c r="K5" s="621"/>
      <c r="L5" s="620" t="s">
        <v>1367</v>
      </c>
      <c r="M5" s="621"/>
      <c r="N5" s="620" t="s">
        <v>1368</v>
      </c>
      <c r="O5" s="621"/>
      <c r="P5" s="624"/>
      <c r="Q5" s="625"/>
      <c r="R5" s="633"/>
      <c r="S5" s="633"/>
      <c r="T5" s="633"/>
      <c r="U5" s="633"/>
      <c r="V5" s="638"/>
    </row>
    <row r="6" spans="1:22" ht="25.5">
      <c r="A6" s="634"/>
      <c r="B6" s="634"/>
      <c r="C6" s="617"/>
      <c r="D6" s="617"/>
      <c r="E6" s="617"/>
      <c r="F6" s="617"/>
      <c r="G6" s="617"/>
      <c r="H6" s="402" t="s">
        <v>1369</v>
      </c>
      <c r="I6" s="402" t="s">
        <v>35</v>
      </c>
      <c r="J6" s="402" t="s">
        <v>1369</v>
      </c>
      <c r="K6" s="402" t="s">
        <v>35</v>
      </c>
      <c r="L6" s="402" t="s">
        <v>1369</v>
      </c>
      <c r="M6" s="402" t="s">
        <v>35</v>
      </c>
      <c r="N6" s="402" t="s">
        <v>1369</v>
      </c>
      <c r="O6" s="402" t="s">
        <v>35</v>
      </c>
      <c r="P6" s="402" t="s">
        <v>1369</v>
      </c>
      <c r="Q6" s="402" t="s">
        <v>35</v>
      </c>
      <c r="R6" s="634"/>
      <c r="S6" s="634"/>
      <c r="T6" s="634"/>
      <c r="U6" s="634"/>
      <c r="V6" s="639"/>
    </row>
    <row r="7" spans="1:22" s="340" customFormat="1" ht="15.75">
      <c r="A7" s="403"/>
      <c r="B7" s="404"/>
      <c r="C7" s="404"/>
      <c r="D7" s="405"/>
      <c r="E7" s="405"/>
      <c r="F7" s="406"/>
      <c r="G7" s="405"/>
      <c r="H7" s="407"/>
      <c r="I7" s="407"/>
      <c r="J7" s="407"/>
      <c r="K7" s="407"/>
      <c r="L7" s="407"/>
      <c r="M7" s="407"/>
      <c r="N7" s="407"/>
      <c r="O7" s="407"/>
      <c r="P7" s="407"/>
      <c r="Q7" s="407"/>
      <c r="R7" s="408"/>
      <c r="S7" s="408"/>
      <c r="T7" s="408"/>
      <c r="U7" s="408"/>
      <c r="V7" s="409"/>
    </row>
    <row r="8" spans="1:22" ht="138" customHeight="1">
      <c r="A8" s="640" t="s">
        <v>1431</v>
      </c>
      <c r="B8" s="640" t="s">
        <v>1432</v>
      </c>
      <c r="C8" s="558"/>
      <c r="D8" s="230" t="s">
        <v>1709</v>
      </c>
      <c r="E8" s="230" t="s">
        <v>1672</v>
      </c>
      <c r="F8" s="522">
        <v>4.0999999999999996</v>
      </c>
      <c r="G8" s="230" t="s">
        <v>1671</v>
      </c>
      <c r="H8" s="547">
        <v>1</v>
      </c>
      <c r="I8" s="217">
        <v>14805</v>
      </c>
      <c r="J8" s="547">
        <v>2</v>
      </c>
      <c r="K8" s="217">
        <v>29610</v>
      </c>
      <c r="L8" s="547">
        <v>2</v>
      </c>
      <c r="M8" s="217">
        <v>29610</v>
      </c>
      <c r="N8" s="547">
        <v>1</v>
      </c>
      <c r="O8" s="217">
        <v>14805</v>
      </c>
      <c r="P8" s="547">
        <f t="shared" ref="P8:P20" si="0">H8+J8+L8+N8</f>
        <v>6</v>
      </c>
      <c r="Q8" s="352">
        <f t="shared" ref="Q8:Q20" si="1">I8+K8+M8+O8</f>
        <v>88830</v>
      </c>
      <c r="R8" s="230"/>
      <c r="S8" s="544" t="s">
        <v>1673</v>
      </c>
      <c r="T8" s="230" t="s">
        <v>1674</v>
      </c>
      <c r="U8" s="230" t="s">
        <v>1675</v>
      </c>
      <c r="V8" s="230" t="s">
        <v>1676</v>
      </c>
    </row>
    <row r="9" spans="1:22" ht="15.75" hidden="1">
      <c r="A9" s="641"/>
      <c r="B9" s="641"/>
      <c r="C9" s="559"/>
      <c r="D9" s="517"/>
      <c r="E9" s="517"/>
      <c r="F9" s="522"/>
      <c r="G9" s="230"/>
      <c r="H9" s="231"/>
      <c r="I9" s="217"/>
      <c r="J9" s="231"/>
      <c r="K9" s="217"/>
      <c r="L9" s="231"/>
      <c r="M9" s="217"/>
      <c r="N9" s="231"/>
      <c r="O9" s="217"/>
      <c r="P9" s="351">
        <f t="shared" si="0"/>
        <v>0</v>
      </c>
      <c r="Q9" s="352">
        <f t="shared" si="1"/>
        <v>0</v>
      </c>
      <c r="R9" s="230"/>
      <c r="S9" s="545"/>
      <c r="T9" s="230"/>
      <c r="U9" s="230"/>
      <c r="V9" s="230"/>
    </row>
    <row r="10" spans="1:22" ht="15.75" hidden="1">
      <c r="A10" s="641"/>
      <c r="B10" s="641"/>
      <c r="C10" s="559"/>
      <c r="D10" s="517"/>
      <c r="E10" s="517"/>
      <c r="F10" s="522"/>
      <c r="G10" s="230"/>
      <c r="H10" s="231"/>
      <c r="I10" s="217"/>
      <c r="J10" s="231"/>
      <c r="K10" s="217"/>
      <c r="L10" s="231"/>
      <c r="M10" s="217"/>
      <c r="N10" s="231"/>
      <c r="O10" s="217"/>
      <c r="P10" s="351">
        <f t="shared" si="0"/>
        <v>0</v>
      </c>
      <c r="Q10" s="352">
        <f t="shared" si="1"/>
        <v>0</v>
      </c>
      <c r="R10" s="230"/>
      <c r="S10" s="546"/>
      <c r="T10" s="230"/>
      <c r="U10" s="230"/>
      <c r="V10" s="230"/>
    </row>
    <row r="11" spans="1:22" ht="15.75" hidden="1">
      <c r="A11" s="641"/>
      <c r="B11" s="641"/>
      <c r="C11" s="559"/>
      <c r="D11" s="517"/>
      <c r="E11" s="517"/>
      <c r="F11" s="522"/>
      <c r="G11" s="230"/>
      <c r="H11" s="231"/>
      <c r="I11" s="217"/>
      <c r="J11" s="231"/>
      <c r="K11" s="217"/>
      <c r="L11" s="231"/>
      <c r="M11" s="217"/>
      <c r="N11" s="231"/>
      <c r="O11" s="217"/>
      <c r="P11" s="351">
        <f t="shared" si="0"/>
        <v>0</v>
      </c>
      <c r="Q11" s="352">
        <f t="shared" si="1"/>
        <v>0</v>
      </c>
      <c r="R11" s="230"/>
      <c r="S11" s="230"/>
      <c r="T11" s="230"/>
      <c r="U11" s="230"/>
      <c r="V11" s="230"/>
    </row>
    <row r="12" spans="1:22" ht="15.75" hidden="1">
      <c r="A12" s="641"/>
      <c r="B12" s="641"/>
      <c r="C12" s="559"/>
      <c r="D12" s="517"/>
      <c r="E12" s="517"/>
      <c r="F12" s="522"/>
      <c r="G12" s="230"/>
      <c r="H12" s="231"/>
      <c r="I12" s="217"/>
      <c r="J12" s="231"/>
      <c r="K12" s="217"/>
      <c r="L12" s="231"/>
      <c r="M12" s="217"/>
      <c r="N12" s="231"/>
      <c r="O12" s="217"/>
      <c r="P12" s="351">
        <f t="shared" si="0"/>
        <v>0</v>
      </c>
      <c r="Q12" s="352">
        <f t="shared" si="1"/>
        <v>0</v>
      </c>
      <c r="R12" s="230"/>
      <c r="S12" s="230"/>
      <c r="T12" s="230"/>
      <c r="U12" s="230"/>
      <c r="V12" s="230"/>
    </row>
    <row r="13" spans="1:22" ht="15.75" hidden="1">
      <c r="A13" s="641"/>
      <c r="B13" s="641"/>
      <c r="C13" s="559"/>
      <c r="D13" s="517"/>
      <c r="E13" s="517"/>
      <c r="F13" s="522"/>
      <c r="G13" s="230"/>
      <c r="H13" s="231"/>
      <c r="I13" s="217"/>
      <c r="J13" s="231"/>
      <c r="K13" s="217"/>
      <c r="L13" s="231"/>
      <c r="M13" s="217"/>
      <c r="N13" s="231"/>
      <c r="O13" s="217"/>
      <c r="P13" s="351">
        <f t="shared" si="0"/>
        <v>0</v>
      </c>
      <c r="Q13" s="352">
        <f t="shared" si="1"/>
        <v>0</v>
      </c>
      <c r="R13" s="230"/>
      <c r="S13" s="230"/>
      <c r="T13" s="230"/>
      <c r="U13" s="230"/>
      <c r="V13" s="230"/>
    </row>
    <row r="14" spans="1:22" ht="15.75" hidden="1">
      <c r="A14" s="641"/>
      <c r="B14" s="641"/>
      <c r="C14" s="559"/>
      <c r="D14" s="517"/>
      <c r="E14" s="517"/>
      <c r="F14" s="522"/>
      <c r="G14" s="230"/>
      <c r="H14" s="231"/>
      <c r="I14" s="217"/>
      <c r="J14" s="231"/>
      <c r="K14" s="217"/>
      <c r="L14" s="231"/>
      <c r="M14" s="217"/>
      <c r="N14" s="231"/>
      <c r="O14" s="217"/>
      <c r="P14" s="351">
        <f t="shared" si="0"/>
        <v>0</v>
      </c>
      <c r="Q14" s="352">
        <f t="shared" si="1"/>
        <v>0</v>
      </c>
      <c r="R14" s="230"/>
      <c r="S14" s="230"/>
      <c r="T14" s="230"/>
      <c r="U14" s="230"/>
      <c r="V14" s="230"/>
    </row>
    <row r="15" spans="1:22" ht="15.75" hidden="1">
      <c r="A15" s="641"/>
      <c r="B15" s="641"/>
      <c r="C15" s="559"/>
      <c r="D15" s="517"/>
      <c r="E15" s="517"/>
      <c r="F15" s="522"/>
      <c r="G15" s="230"/>
      <c r="H15" s="231"/>
      <c r="I15" s="217"/>
      <c r="J15" s="231"/>
      <c r="K15" s="217"/>
      <c r="L15" s="231"/>
      <c r="M15" s="217"/>
      <c r="N15" s="231"/>
      <c r="O15" s="217"/>
      <c r="P15" s="351">
        <f t="shared" si="0"/>
        <v>0</v>
      </c>
      <c r="Q15" s="352">
        <f t="shared" si="1"/>
        <v>0</v>
      </c>
      <c r="R15" s="230"/>
      <c r="S15" s="230"/>
      <c r="T15" s="230"/>
      <c r="U15" s="230"/>
      <c r="V15" s="230"/>
    </row>
    <row r="16" spans="1:22" ht="15.75" hidden="1">
      <c r="A16" s="641"/>
      <c r="B16" s="641"/>
      <c r="C16" s="559"/>
      <c r="D16" s="517"/>
      <c r="E16" s="517"/>
      <c r="F16" s="522"/>
      <c r="G16" s="230"/>
      <c r="H16" s="231"/>
      <c r="I16" s="217"/>
      <c r="J16" s="231"/>
      <c r="K16" s="217"/>
      <c r="L16" s="231"/>
      <c r="M16" s="217"/>
      <c r="N16" s="231"/>
      <c r="O16" s="217"/>
      <c r="P16" s="351">
        <f t="shared" si="0"/>
        <v>0</v>
      </c>
      <c r="Q16" s="352">
        <f t="shared" si="1"/>
        <v>0</v>
      </c>
      <c r="R16" s="230"/>
      <c r="S16" s="230"/>
      <c r="T16" s="230"/>
      <c r="U16" s="230"/>
      <c r="V16" s="230"/>
    </row>
    <row r="17" spans="1:22" ht="15.75" hidden="1">
      <c r="A17" s="641"/>
      <c r="B17" s="641"/>
      <c r="C17" s="559"/>
      <c r="D17" s="517"/>
      <c r="E17" s="517"/>
      <c r="F17" s="522"/>
      <c r="G17" s="235"/>
      <c r="H17" s="235"/>
      <c r="I17" s="251"/>
      <c r="J17" s="235"/>
      <c r="K17" s="251"/>
      <c r="L17" s="235"/>
      <c r="M17" s="251"/>
      <c r="N17" s="235"/>
      <c r="O17" s="251"/>
      <c r="P17" s="357">
        <f t="shared" si="0"/>
        <v>0</v>
      </c>
      <c r="Q17" s="358">
        <f t="shared" si="1"/>
        <v>0</v>
      </c>
      <c r="R17" s="235"/>
      <c r="S17" s="235"/>
      <c r="T17" s="235"/>
      <c r="U17" s="235"/>
      <c r="V17" s="235"/>
    </row>
    <row r="18" spans="1:22" ht="15.75" hidden="1">
      <c r="A18" s="641"/>
      <c r="B18" s="641"/>
      <c r="C18" s="559"/>
      <c r="D18" s="517"/>
      <c r="E18" s="517"/>
      <c r="F18" s="522"/>
      <c r="G18" s="230"/>
      <c r="H18" s="230"/>
      <c r="I18" s="217"/>
      <c r="J18" s="230"/>
      <c r="K18" s="217"/>
      <c r="L18" s="230"/>
      <c r="M18" s="217"/>
      <c r="N18" s="230"/>
      <c r="O18" s="217"/>
      <c r="P18" s="351">
        <f t="shared" si="0"/>
        <v>0</v>
      </c>
      <c r="Q18" s="352">
        <f t="shared" si="1"/>
        <v>0</v>
      </c>
      <c r="R18" s="252"/>
      <c r="S18" s="252"/>
      <c r="T18" s="252"/>
      <c r="U18" s="230"/>
      <c r="V18" s="253"/>
    </row>
    <row r="19" spans="1:22" ht="15.75" hidden="1">
      <c r="A19" s="641"/>
      <c r="B19" s="641"/>
      <c r="C19" s="559"/>
      <c r="D19" s="517"/>
      <c r="E19" s="517"/>
      <c r="F19" s="522"/>
      <c r="G19" s="235"/>
      <c r="H19" s="235"/>
      <c r="I19" s="251"/>
      <c r="J19" s="235"/>
      <c r="K19" s="251"/>
      <c r="L19" s="235"/>
      <c r="M19" s="251"/>
      <c r="N19" s="235"/>
      <c r="O19" s="251"/>
      <c r="P19" s="357">
        <f t="shared" si="0"/>
        <v>0</v>
      </c>
      <c r="Q19" s="358">
        <f t="shared" si="1"/>
        <v>0</v>
      </c>
      <c r="R19" s="235"/>
      <c r="S19" s="235"/>
      <c r="T19" s="235"/>
      <c r="U19" s="235"/>
      <c r="V19" s="235"/>
    </row>
    <row r="20" spans="1:22" ht="15.75" hidden="1">
      <c r="A20" s="642"/>
      <c r="B20" s="642"/>
      <c r="C20" s="560"/>
      <c r="D20" s="517"/>
      <c r="E20" s="517"/>
      <c r="F20" s="522"/>
      <c r="G20" s="230"/>
      <c r="H20" s="231"/>
      <c r="I20" s="217"/>
      <c r="J20" s="231"/>
      <c r="K20" s="217"/>
      <c r="L20" s="231"/>
      <c r="M20" s="217"/>
      <c r="N20" s="230"/>
      <c r="O20" s="217"/>
      <c r="P20" s="351">
        <f t="shared" si="0"/>
        <v>0</v>
      </c>
      <c r="Q20" s="352">
        <f t="shared" si="1"/>
        <v>0</v>
      </c>
      <c r="R20" s="230"/>
      <c r="S20" s="230"/>
      <c r="T20" s="230"/>
      <c r="U20" s="230"/>
      <c r="V20" s="230"/>
    </row>
    <row r="21" spans="1:22" ht="15.75">
      <c r="A21" s="272"/>
      <c r="B21" s="273"/>
      <c r="C21" s="273"/>
      <c r="D21" s="272" t="s">
        <v>1433</v>
      </c>
      <c r="E21" s="273"/>
      <c r="F21" s="273"/>
      <c r="G21" s="274"/>
      <c r="H21" s="244">
        <f t="shared" ref="H21:Q21" si="2">SUM(H8:H20)</f>
        <v>1</v>
      </c>
      <c r="I21" s="254">
        <f t="shared" si="2"/>
        <v>14805</v>
      </c>
      <c r="J21" s="244">
        <f t="shared" si="2"/>
        <v>2</v>
      </c>
      <c r="K21" s="254">
        <f t="shared" si="2"/>
        <v>29610</v>
      </c>
      <c r="L21" s="244">
        <f t="shared" si="2"/>
        <v>2</v>
      </c>
      <c r="M21" s="254">
        <f t="shared" si="2"/>
        <v>29610</v>
      </c>
      <c r="N21" s="244">
        <f t="shared" si="2"/>
        <v>1</v>
      </c>
      <c r="O21" s="254">
        <f t="shared" si="2"/>
        <v>14805</v>
      </c>
      <c r="P21" s="254">
        <f t="shared" si="2"/>
        <v>6</v>
      </c>
      <c r="Q21" s="254">
        <f t="shared" si="2"/>
        <v>88830</v>
      </c>
      <c r="R21" s="245"/>
      <c r="S21" s="245"/>
      <c r="T21" s="245"/>
      <c r="U21" s="245"/>
      <c r="V21" s="245"/>
    </row>
    <row r="26" spans="1:22">
      <c r="A26" s="421"/>
      <c r="B26" s="421"/>
      <c r="D26" s="421"/>
      <c r="E26" s="421"/>
      <c r="F26" s="421"/>
      <c r="G26" s="421"/>
      <c r="H26" s="421"/>
      <c r="I26" s="421"/>
      <c r="J26" s="421"/>
      <c r="K26" s="421"/>
      <c r="L26" s="421"/>
      <c r="M26" s="421"/>
      <c r="N26" s="421"/>
      <c r="O26" s="421"/>
      <c r="P26" s="421"/>
      <c r="Q26" s="421"/>
      <c r="R26" s="421"/>
      <c r="S26" s="421"/>
      <c r="T26" s="421"/>
      <c r="U26" s="421"/>
      <c r="V26" s="421"/>
    </row>
    <row r="27" spans="1:22">
      <c r="A27" s="421"/>
      <c r="B27" s="421"/>
      <c r="D27" s="421"/>
      <c r="E27" s="421"/>
      <c r="F27" s="421"/>
      <c r="G27" s="421"/>
      <c r="H27" s="421"/>
      <c r="I27" s="421"/>
      <c r="J27" s="421"/>
      <c r="K27" s="421"/>
      <c r="L27" s="421"/>
      <c r="M27" s="421"/>
      <c r="N27" s="421"/>
      <c r="O27" s="421"/>
      <c r="P27" s="421"/>
      <c r="Q27" s="421"/>
      <c r="R27" s="421"/>
      <c r="S27" s="421"/>
      <c r="T27" s="421"/>
      <c r="U27" s="421"/>
      <c r="V27" s="421"/>
    </row>
    <row r="28" spans="1:22">
      <c r="A28" s="421"/>
      <c r="B28" s="421"/>
      <c r="D28" s="421"/>
      <c r="E28" s="421"/>
      <c r="F28" s="421"/>
      <c r="G28" s="421"/>
      <c r="H28" s="421"/>
      <c r="I28" s="421"/>
      <c r="J28" s="421"/>
      <c r="K28" s="421"/>
      <c r="L28" s="421"/>
      <c r="M28" s="421"/>
      <c r="N28" s="421"/>
      <c r="O28" s="421"/>
      <c r="P28" s="421"/>
      <c r="Q28" s="421"/>
      <c r="R28" s="421"/>
      <c r="S28" s="421"/>
      <c r="T28" s="421"/>
      <c r="U28" s="421"/>
      <c r="V28" s="421"/>
    </row>
    <row r="29" spans="1:22">
      <c r="A29" s="421"/>
      <c r="B29" s="421"/>
      <c r="D29" s="421"/>
      <c r="E29" s="421"/>
      <c r="F29" s="421"/>
      <c r="G29" s="421"/>
      <c r="H29" s="421"/>
      <c r="I29" s="421"/>
      <c r="J29" s="421"/>
      <c r="K29" s="421"/>
      <c r="L29" s="421"/>
      <c r="M29" s="421"/>
      <c r="N29" s="421"/>
      <c r="O29" s="421"/>
      <c r="P29" s="421"/>
      <c r="Q29" s="421"/>
      <c r="R29" s="421"/>
      <c r="S29" s="421"/>
      <c r="T29" s="421"/>
      <c r="U29" s="421"/>
      <c r="V29" s="421"/>
    </row>
    <row r="30" spans="1:22">
      <c r="A30" s="421"/>
      <c r="B30" s="421"/>
      <c r="D30" s="421"/>
      <c r="E30" s="421"/>
      <c r="F30" s="421"/>
      <c r="G30" s="421"/>
      <c r="H30" s="421"/>
      <c r="I30" s="421"/>
      <c r="J30" s="421"/>
      <c r="K30" s="421"/>
      <c r="L30" s="421"/>
      <c r="M30" s="421"/>
      <c r="N30" s="421"/>
      <c r="O30" s="421"/>
      <c r="P30" s="421"/>
      <c r="Q30" s="421"/>
      <c r="R30" s="421"/>
      <c r="S30" s="421"/>
      <c r="T30" s="421"/>
      <c r="U30" s="421"/>
      <c r="V30" s="421"/>
    </row>
    <row r="31" spans="1:22">
      <c r="A31" s="421"/>
      <c r="B31" s="421"/>
      <c r="D31" s="421"/>
      <c r="E31" s="421"/>
      <c r="F31" s="421"/>
      <c r="G31" s="421"/>
      <c r="H31" s="421"/>
      <c r="I31" s="421"/>
      <c r="J31" s="421"/>
      <c r="K31" s="421"/>
      <c r="L31" s="421"/>
      <c r="M31" s="421"/>
      <c r="N31" s="421"/>
      <c r="O31" s="421"/>
      <c r="P31" s="421"/>
      <c r="Q31" s="421"/>
      <c r="R31" s="421"/>
      <c r="S31" s="421"/>
      <c r="T31" s="421"/>
      <c r="U31" s="421"/>
      <c r="V31" s="421"/>
    </row>
    <row r="32" spans="1:22">
      <c r="A32" s="421"/>
      <c r="B32" s="421"/>
      <c r="D32" s="421"/>
      <c r="E32" s="421"/>
      <c r="F32" s="421"/>
      <c r="G32" s="421"/>
      <c r="H32" s="421"/>
      <c r="I32" s="421"/>
      <c r="J32" s="421"/>
      <c r="K32" s="421"/>
      <c r="L32" s="421"/>
      <c r="M32" s="421"/>
      <c r="N32" s="421"/>
      <c r="O32" s="421"/>
      <c r="P32" s="421"/>
      <c r="Q32" s="421"/>
      <c r="R32" s="421"/>
      <c r="S32" s="421"/>
      <c r="T32" s="421"/>
      <c r="U32" s="421"/>
      <c r="V32" s="421"/>
    </row>
    <row r="33" spans="9:17">
      <c r="I33" s="421"/>
      <c r="J33" s="421"/>
      <c r="K33" s="421"/>
      <c r="L33" s="421"/>
      <c r="M33" s="421"/>
      <c r="N33" s="421"/>
      <c r="O33" s="421"/>
      <c r="P33" s="421"/>
      <c r="Q33" s="421"/>
    </row>
    <row r="34" spans="9:17">
      <c r="I34" s="421"/>
      <c r="J34" s="421"/>
      <c r="K34" s="421"/>
      <c r="L34" s="421"/>
      <c r="M34" s="421"/>
      <c r="N34" s="421"/>
      <c r="O34" s="421"/>
      <c r="P34" s="421"/>
      <c r="Q34" s="421"/>
    </row>
    <row r="35" spans="9:17">
      <c r="I35" s="421"/>
      <c r="J35" s="421"/>
      <c r="K35" s="421"/>
      <c r="L35" s="421"/>
      <c r="M35" s="421"/>
      <c r="N35" s="421"/>
      <c r="O35" s="421"/>
      <c r="P35" s="421"/>
      <c r="Q35" s="421"/>
    </row>
    <row r="36" spans="9:17">
      <c r="I36" s="421"/>
      <c r="J36" s="421"/>
      <c r="K36" s="421"/>
      <c r="L36" s="421"/>
      <c r="M36" s="421"/>
      <c r="N36" s="421"/>
      <c r="O36" s="421"/>
      <c r="P36" s="421"/>
      <c r="Q36" s="421"/>
    </row>
    <row r="37" spans="9:17">
      <c r="I37" s="421"/>
      <c r="J37" s="421"/>
      <c r="K37" s="421"/>
      <c r="L37" s="421"/>
      <c r="M37" s="421"/>
      <c r="N37" s="421"/>
      <c r="O37" s="421"/>
      <c r="P37" s="421"/>
      <c r="Q37" s="421"/>
    </row>
    <row r="38" spans="9:17">
      <c r="I38" s="421"/>
      <c r="J38" s="421"/>
      <c r="K38" s="421"/>
      <c r="L38" s="421"/>
      <c r="M38" s="421"/>
      <c r="N38" s="421"/>
      <c r="O38" s="421"/>
      <c r="P38" s="421"/>
      <c r="Q38" s="421"/>
    </row>
    <row r="39" spans="9:17">
      <c r="I39" s="421"/>
      <c r="J39" s="421"/>
      <c r="K39" s="421"/>
      <c r="L39" s="421"/>
      <c r="M39" s="421"/>
      <c r="N39" s="421"/>
      <c r="O39" s="421"/>
      <c r="P39" s="421"/>
      <c r="Q39" s="421"/>
    </row>
    <row r="40" spans="9:17">
      <c r="I40" s="421"/>
      <c r="J40" s="421"/>
      <c r="K40" s="421"/>
      <c r="L40" s="421"/>
      <c r="M40" s="421"/>
      <c r="N40" s="421"/>
      <c r="O40" s="421"/>
      <c r="P40" s="421"/>
      <c r="Q40" s="421"/>
    </row>
    <row r="41" spans="9:17">
      <c r="I41" s="421"/>
      <c r="J41" s="421"/>
      <c r="K41" s="421"/>
      <c r="L41" s="421"/>
      <c r="M41" s="421"/>
      <c r="N41" s="421"/>
      <c r="O41" s="421"/>
      <c r="P41" s="421"/>
      <c r="Q41" s="421"/>
    </row>
    <row r="42" spans="9:17">
      <c r="I42" s="421"/>
      <c r="J42" s="421"/>
      <c r="K42" s="421"/>
      <c r="L42" s="421"/>
      <c r="M42" s="421"/>
      <c r="N42" s="421"/>
      <c r="O42" s="421"/>
      <c r="P42" s="421"/>
      <c r="Q42" s="421"/>
    </row>
    <row r="43" spans="9:17">
      <c r="I43" s="421"/>
      <c r="J43" s="421"/>
      <c r="K43" s="421"/>
      <c r="L43" s="421"/>
      <c r="M43" s="421"/>
      <c r="N43" s="421"/>
      <c r="O43" s="421"/>
      <c r="P43" s="421"/>
      <c r="Q43" s="421"/>
    </row>
    <row r="44" spans="9:17">
      <c r="I44" s="421"/>
      <c r="J44" s="421"/>
      <c r="K44" s="421"/>
      <c r="L44" s="421"/>
      <c r="M44" s="421"/>
      <c r="N44" s="421"/>
      <c r="O44" s="421"/>
      <c r="P44" s="421"/>
      <c r="Q44" s="421"/>
    </row>
    <row r="45" spans="9:17">
      <c r="I45" s="421"/>
      <c r="J45" s="421"/>
      <c r="K45" s="421"/>
      <c r="L45" s="421"/>
      <c r="M45" s="421"/>
      <c r="N45" s="421"/>
      <c r="O45" s="421"/>
      <c r="P45" s="421"/>
      <c r="Q45" s="421"/>
    </row>
    <row r="46" spans="9:17">
      <c r="I46" s="421"/>
      <c r="J46" s="421"/>
      <c r="K46" s="421"/>
      <c r="L46" s="421"/>
      <c r="M46" s="421"/>
      <c r="N46" s="421"/>
      <c r="O46" s="421"/>
      <c r="P46" s="421"/>
      <c r="Q46" s="421"/>
    </row>
    <row r="47" spans="9:17">
      <c r="I47" s="421"/>
      <c r="J47" s="421"/>
      <c r="K47" s="421"/>
      <c r="L47" s="421"/>
      <c r="M47" s="421"/>
      <c r="N47" s="421"/>
      <c r="O47" s="421"/>
      <c r="P47" s="421"/>
      <c r="Q47" s="421"/>
    </row>
    <row r="48" spans="9:17">
      <c r="I48" s="421"/>
      <c r="J48" s="421"/>
      <c r="K48" s="421"/>
      <c r="L48" s="421"/>
      <c r="M48" s="421"/>
      <c r="N48" s="421"/>
      <c r="O48" s="421"/>
      <c r="P48" s="421"/>
      <c r="Q48" s="421"/>
    </row>
    <row r="49" spans="9:17">
      <c r="I49" s="421"/>
      <c r="J49" s="421"/>
      <c r="K49" s="421"/>
      <c r="L49" s="421"/>
      <c r="M49" s="421"/>
      <c r="N49" s="421"/>
      <c r="O49" s="421"/>
      <c r="P49" s="421"/>
      <c r="Q49" s="421"/>
    </row>
    <row r="50" spans="9:17">
      <c r="I50" s="421"/>
      <c r="J50" s="421"/>
      <c r="K50" s="421"/>
      <c r="L50" s="421"/>
      <c r="M50" s="421"/>
      <c r="N50" s="421"/>
      <c r="O50" s="421"/>
      <c r="P50" s="421"/>
      <c r="Q50" s="421"/>
    </row>
    <row r="51" spans="9:17">
      <c r="I51" s="421"/>
      <c r="J51" s="421"/>
      <c r="K51" s="421"/>
      <c r="L51" s="421"/>
      <c r="M51" s="421"/>
      <c r="N51" s="421"/>
      <c r="O51" s="421"/>
      <c r="P51" s="421"/>
      <c r="Q51" s="421"/>
    </row>
    <row r="52" spans="9:17">
      <c r="I52" s="421"/>
      <c r="J52" s="421"/>
      <c r="K52" s="421"/>
      <c r="L52" s="421"/>
      <c r="M52" s="421"/>
      <c r="N52" s="421"/>
      <c r="O52" s="421"/>
      <c r="P52" s="421"/>
      <c r="Q52" s="421"/>
    </row>
    <row r="53" spans="9:17">
      <c r="I53" s="421"/>
      <c r="J53" s="421"/>
      <c r="K53" s="421"/>
      <c r="L53" s="421"/>
      <c r="M53" s="421"/>
      <c r="N53" s="421"/>
      <c r="O53" s="421"/>
      <c r="P53" s="421"/>
      <c r="Q53" s="421"/>
    </row>
    <row r="54" spans="9:17">
      <c r="I54" s="421"/>
      <c r="J54" s="421"/>
      <c r="K54" s="421"/>
      <c r="L54" s="421"/>
      <c r="M54" s="421"/>
      <c r="N54" s="421"/>
      <c r="O54" s="421"/>
      <c r="P54" s="421"/>
      <c r="Q54" s="421"/>
    </row>
    <row r="55" spans="9:17">
      <c r="I55" s="421"/>
      <c r="J55" s="421"/>
      <c r="K55" s="421"/>
      <c r="L55" s="421"/>
      <c r="M55" s="421"/>
      <c r="N55" s="421"/>
      <c r="O55" s="421"/>
      <c r="P55" s="421"/>
      <c r="Q55" s="421"/>
    </row>
    <row r="56" spans="9:17" ht="15.6" customHeight="1">
      <c r="I56" s="421"/>
      <c r="J56" s="421"/>
      <c r="K56" s="421"/>
      <c r="L56" s="421"/>
      <c r="M56" s="421"/>
      <c r="N56" s="421"/>
      <c r="O56" s="421"/>
      <c r="P56" s="421"/>
      <c r="Q56" s="421"/>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D4:D6"/>
    <mergeCell ref="E4:E6"/>
    <mergeCell ref="G4:G6"/>
    <mergeCell ref="R4:R6"/>
    <mergeCell ref="L5:M5"/>
    <mergeCell ref="N5:O5"/>
    <mergeCell ref="J5:K5"/>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s>
  <pageMargins left="0.7" right="0.7" top="0.75" bottom="0.75" header="0.3" footer="0.3"/>
  <pageSetup paperSize="9" scale="95" orientation="landscape" r:id="rId1"/>
</worksheet>
</file>

<file path=xl/worksheets/sheet16.xml><?xml version="1.0" encoding="utf-8"?>
<worksheet xmlns="http://schemas.openxmlformats.org/spreadsheetml/2006/main" xmlns:r="http://schemas.openxmlformats.org/officeDocument/2006/relationships">
  <sheetPr>
    <tabColor rgb="FFFF0000"/>
  </sheetPr>
  <dimension ref="A1:AA62"/>
  <sheetViews>
    <sheetView zoomScale="90" zoomScaleNormal="90" workbookViewId="0">
      <pane ySplit="8" topLeftCell="A9" activePane="bottomLeft" state="frozen"/>
      <selection activeCell="A7" sqref="A7"/>
      <selection pane="bottomLeft" activeCell="E1" sqref="E1"/>
    </sheetView>
  </sheetViews>
  <sheetFormatPr baseColWidth="10" defaultColWidth="11.42578125" defaultRowHeight="15"/>
  <cols>
    <col min="1" max="1" width="21.7109375" customWidth="1"/>
    <col min="2" max="2" width="41.42578125" customWidth="1"/>
    <col min="3" max="6" width="27.42578125" customWidth="1"/>
    <col min="7" max="7" width="15.28515625" customWidth="1"/>
    <col min="8" max="8" width="13.7109375" style="220" bestFit="1" customWidth="1"/>
    <col min="9" max="9" width="15.28515625" customWidth="1"/>
    <col min="10" max="10" width="18.85546875" style="220" customWidth="1"/>
    <col min="12" max="12" width="12.140625" style="220" bestFit="1" customWidth="1"/>
    <col min="14" max="14" width="12.140625" style="220" bestFit="1" customWidth="1"/>
    <col min="15" max="15" width="15.28515625" style="362" customWidth="1"/>
    <col min="16" max="16" width="18.28515625" style="363" customWidth="1"/>
    <col min="17" max="17" width="14.140625" hidden="1" customWidth="1"/>
    <col min="18" max="20" width="14.140625" customWidth="1"/>
    <col min="21" max="21" width="17" customWidth="1"/>
  </cols>
  <sheetData>
    <row r="1" spans="1:27" ht="18.75">
      <c r="A1" s="421"/>
      <c r="B1" s="421"/>
      <c r="C1" s="421"/>
      <c r="D1" s="421"/>
      <c r="E1" s="421"/>
      <c r="F1" s="421"/>
      <c r="G1" s="264" t="s">
        <v>1434</v>
      </c>
      <c r="I1" s="264"/>
      <c r="J1" s="264"/>
      <c r="K1" s="264"/>
      <c r="L1" s="264"/>
      <c r="M1" s="264"/>
      <c r="N1" s="264"/>
      <c r="O1" s="359"/>
      <c r="P1" s="359"/>
      <c r="Q1" s="264"/>
      <c r="R1" s="264"/>
      <c r="S1" s="264"/>
      <c r="T1" s="264"/>
      <c r="U1" s="264"/>
      <c r="V1" s="264"/>
      <c r="W1" s="264"/>
      <c r="X1" s="264"/>
      <c r="Y1" s="264"/>
      <c r="Z1" s="264"/>
      <c r="AA1" s="264"/>
    </row>
    <row r="2" spans="1:27" ht="18.75">
      <c r="A2" s="294" t="s">
        <v>1429</v>
      </c>
      <c r="B2" s="421"/>
      <c r="C2" s="421"/>
      <c r="D2" s="421"/>
      <c r="E2" s="421"/>
      <c r="F2" s="421"/>
      <c r="G2" s="264"/>
      <c r="I2" s="264"/>
      <c r="J2" s="264"/>
      <c r="K2" s="264"/>
      <c r="L2" s="264"/>
      <c r="M2" s="264"/>
      <c r="N2" s="264"/>
      <c r="O2" s="359"/>
      <c r="P2" s="359"/>
      <c r="Q2" s="264"/>
      <c r="R2" s="264"/>
      <c r="S2" s="264"/>
      <c r="T2" s="264"/>
      <c r="U2" s="264"/>
      <c r="V2" s="264"/>
      <c r="W2" s="264"/>
      <c r="X2" s="264"/>
      <c r="Y2" s="264"/>
      <c r="Z2" s="264"/>
      <c r="AA2" s="264"/>
    </row>
    <row r="3" spans="1:27" ht="18.75">
      <c r="A3" s="295" t="s">
        <v>1435</v>
      </c>
      <c r="B3" s="421"/>
      <c r="C3" s="421"/>
      <c r="D3" s="421"/>
      <c r="E3" s="421"/>
      <c r="F3" s="421"/>
      <c r="G3" s="264"/>
      <c r="I3" s="264"/>
      <c r="J3" s="264"/>
      <c r="K3" s="264"/>
      <c r="L3" s="264"/>
      <c r="M3" s="264"/>
      <c r="N3" s="264"/>
      <c r="O3" s="359"/>
      <c r="P3" s="359"/>
      <c r="Q3" s="264"/>
      <c r="R3" s="264"/>
      <c r="S3" s="264"/>
      <c r="T3" s="264"/>
      <c r="U3" s="264"/>
      <c r="V3" s="264"/>
      <c r="W3" s="264"/>
      <c r="X3" s="264"/>
      <c r="Y3" s="264"/>
      <c r="Z3" s="264"/>
      <c r="AA3" s="264"/>
    </row>
    <row r="4" spans="1:27" ht="18.75">
      <c r="A4" s="295" t="s">
        <v>1436</v>
      </c>
      <c r="B4" s="421"/>
      <c r="C4" s="421"/>
      <c r="D4" s="421"/>
      <c r="E4" s="421"/>
      <c r="F4" s="421"/>
      <c r="G4" s="264"/>
      <c r="I4" s="264"/>
      <c r="J4" s="264"/>
      <c r="K4" s="264"/>
      <c r="L4" s="264"/>
      <c r="M4" s="264"/>
      <c r="N4" s="264"/>
      <c r="O4" s="359"/>
      <c r="P4" s="359"/>
      <c r="Q4" s="264"/>
      <c r="R4" s="264"/>
      <c r="S4" s="264"/>
      <c r="T4" s="264"/>
      <c r="U4" s="264"/>
      <c r="V4" s="264"/>
      <c r="W4" s="264"/>
      <c r="X4" s="264"/>
      <c r="Y4" s="264"/>
      <c r="Z4" s="264"/>
      <c r="AA4" s="264"/>
    </row>
    <row r="5" spans="1:27">
      <c r="A5" s="268" t="s">
        <v>1437</v>
      </c>
      <c r="B5" s="250"/>
      <c r="C5" s="250"/>
      <c r="D5" s="250"/>
      <c r="E5" s="250"/>
      <c r="F5" s="250"/>
      <c r="G5" s="250"/>
      <c r="H5" s="250"/>
      <c r="I5" s="250"/>
      <c r="J5" s="250"/>
      <c r="K5" s="250"/>
      <c r="L5" s="250"/>
      <c r="M5" s="250"/>
      <c r="N5" s="250"/>
      <c r="O5" s="360"/>
      <c r="P5" s="360"/>
      <c r="Q5" s="250"/>
      <c r="R5" s="250"/>
      <c r="S5" s="250"/>
      <c r="T5" s="250"/>
      <c r="U5" s="250"/>
      <c r="V5" s="421"/>
      <c r="W5" s="421"/>
      <c r="X5" s="421"/>
      <c r="Y5" s="421"/>
      <c r="Z5" s="421"/>
      <c r="AA5" s="421"/>
    </row>
    <row r="6" spans="1:27" ht="15" customHeight="1">
      <c r="A6" s="633" t="s">
        <v>1353</v>
      </c>
      <c r="B6" s="635" t="s">
        <v>1354</v>
      </c>
      <c r="C6" s="615" t="s">
        <v>1355</v>
      </c>
      <c r="D6" s="615" t="s">
        <v>1356</v>
      </c>
      <c r="E6" s="615" t="s">
        <v>1309</v>
      </c>
      <c r="F6" s="615" t="s">
        <v>1357</v>
      </c>
      <c r="G6" s="620" t="s">
        <v>1358</v>
      </c>
      <c r="H6" s="636"/>
      <c r="I6" s="636"/>
      <c r="J6" s="636"/>
      <c r="K6" s="636"/>
      <c r="L6" s="636"/>
      <c r="M6" s="636"/>
      <c r="N6" s="621"/>
      <c r="O6" s="622" t="s">
        <v>1359</v>
      </c>
      <c r="P6" s="623"/>
      <c r="Q6" s="635" t="s">
        <v>1360</v>
      </c>
      <c r="R6" s="635" t="s">
        <v>1361</v>
      </c>
      <c r="S6" s="635" t="s">
        <v>1362</v>
      </c>
      <c r="T6" s="635" t="s">
        <v>1363</v>
      </c>
      <c r="U6" s="637" t="s">
        <v>1364</v>
      </c>
      <c r="V6" s="421"/>
      <c r="W6" s="421"/>
      <c r="X6" s="421"/>
      <c r="Y6" s="421"/>
      <c r="Z6" s="421"/>
      <c r="AA6" s="421"/>
    </row>
    <row r="7" spans="1:27" ht="15" customHeight="1">
      <c r="A7" s="633"/>
      <c r="B7" s="633"/>
      <c r="C7" s="616"/>
      <c r="D7" s="616"/>
      <c r="E7" s="616"/>
      <c r="F7" s="616"/>
      <c r="G7" s="620" t="s">
        <v>1365</v>
      </c>
      <c r="H7" s="621"/>
      <c r="I7" s="620" t="s">
        <v>1366</v>
      </c>
      <c r="J7" s="621"/>
      <c r="K7" s="620" t="s">
        <v>1367</v>
      </c>
      <c r="L7" s="621"/>
      <c r="M7" s="620" t="s">
        <v>1368</v>
      </c>
      <c r="N7" s="621"/>
      <c r="O7" s="624"/>
      <c r="P7" s="625"/>
      <c r="Q7" s="633"/>
      <c r="R7" s="633"/>
      <c r="S7" s="633"/>
      <c r="T7" s="633"/>
      <c r="U7" s="638"/>
      <c r="V7" s="421"/>
      <c r="W7" s="421"/>
      <c r="X7" s="421"/>
      <c r="Y7" s="421"/>
      <c r="Z7" s="421"/>
      <c r="AA7" s="421"/>
    </row>
    <row r="8" spans="1:27" ht="25.5">
      <c r="A8" s="634"/>
      <c r="B8" s="634"/>
      <c r="C8" s="617"/>
      <c r="D8" s="617"/>
      <c r="E8" s="617"/>
      <c r="F8" s="617"/>
      <c r="G8" s="402" t="s">
        <v>1369</v>
      </c>
      <c r="H8" s="402" t="s">
        <v>35</v>
      </c>
      <c r="I8" s="402" t="s">
        <v>1369</v>
      </c>
      <c r="J8" s="402" t="s">
        <v>35</v>
      </c>
      <c r="K8" s="402" t="s">
        <v>1369</v>
      </c>
      <c r="L8" s="402" t="s">
        <v>35</v>
      </c>
      <c r="M8" s="402" t="s">
        <v>1369</v>
      </c>
      <c r="N8" s="402" t="s">
        <v>35</v>
      </c>
      <c r="O8" s="402" t="s">
        <v>1369</v>
      </c>
      <c r="P8" s="402" t="s">
        <v>35</v>
      </c>
      <c r="Q8" s="634"/>
      <c r="R8" s="634"/>
      <c r="S8" s="634"/>
      <c r="T8" s="634"/>
      <c r="U8" s="639"/>
      <c r="V8" s="421"/>
      <c r="W8" s="421"/>
      <c r="X8" s="421"/>
      <c r="Y8" s="421"/>
      <c r="Z8" s="421"/>
      <c r="AA8" s="421"/>
    </row>
    <row r="9" spans="1:27" s="340" customFormat="1" ht="15.75">
      <c r="A9" s="403"/>
      <c r="B9" s="404"/>
      <c r="C9" s="405"/>
      <c r="D9" s="405"/>
      <c r="E9" s="406"/>
      <c r="F9" s="405"/>
      <c r="G9" s="407"/>
      <c r="H9" s="407"/>
      <c r="I9" s="407"/>
      <c r="J9" s="407"/>
      <c r="K9" s="407"/>
      <c r="L9" s="407"/>
      <c r="M9" s="407"/>
      <c r="N9" s="407"/>
      <c r="O9" s="407"/>
      <c r="P9" s="407"/>
      <c r="Q9" s="408"/>
      <c r="R9" s="408"/>
      <c r="S9" s="408"/>
      <c r="T9" s="408"/>
      <c r="U9" s="409"/>
      <c r="V9" s="421"/>
      <c r="W9" s="421"/>
      <c r="X9" s="421"/>
      <c r="Y9" s="421"/>
      <c r="Z9" s="421"/>
      <c r="AA9" s="421"/>
    </row>
    <row r="10" spans="1:27" ht="15.75">
      <c r="A10" s="640" t="s">
        <v>1438</v>
      </c>
      <c r="B10" s="640" t="s">
        <v>1439</v>
      </c>
      <c r="C10" s="230"/>
      <c r="D10" s="230"/>
      <c r="E10" s="230"/>
      <c r="F10" s="235"/>
      <c r="G10" s="235"/>
      <c r="H10" s="251"/>
      <c r="I10" s="235"/>
      <c r="J10" s="251"/>
      <c r="K10" s="235"/>
      <c r="L10" s="251"/>
      <c r="M10" s="235"/>
      <c r="N10" s="251"/>
      <c r="O10" s="357">
        <f t="shared" ref="O10:O29" si="0">G10+I10+K10+M10</f>
        <v>0</v>
      </c>
      <c r="P10" s="358">
        <f t="shared" ref="P10:P29" si="1">H10+J10+L10+N10</f>
        <v>0</v>
      </c>
      <c r="Q10" s="235"/>
      <c r="R10" s="235"/>
      <c r="S10" s="235"/>
      <c r="T10" s="235"/>
      <c r="U10" s="71"/>
      <c r="V10" s="421"/>
      <c r="W10" s="421"/>
      <c r="X10" s="421"/>
      <c r="Y10" s="421"/>
      <c r="Z10" s="421"/>
      <c r="AA10" s="421"/>
    </row>
    <row r="11" spans="1:27" ht="15.75">
      <c r="A11" s="641"/>
      <c r="B11" s="641"/>
      <c r="C11" s="230"/>
      <c r="D11" s="230"/>
      <c r="E11" s="230"/>
      <c r="F11" s="235"/>
      <c r="G11" s="235"/>
      <c r="H11" s="251"/>
      <c r="I11" s="235"/>
      <c r="J11" s="251"/>
      <c r="K11" s="235"/>
      <c r="L11" s="251"/>
      <c r="M11" s="235"/>
      <c r="N11" s="251"/>
      <c r="O11" s="357">
        <f t="shared" si="0"/>
        <v>0</v>
      </c>
      <c r="P11" s="358">
        <f t="shared" si="1"/>
        <v>0</v>
      </c>
      <c r="Q11" s="235"/>
      <c r="R11" s="235"/>
      <c r="S11" s="235"/>
      <c r="T11" s="235"/>
      <c r="U11" s="71"/>
      <c r="V11" s="421"/>
      <c r="W11" s="421"/>
      <c r="X11" s="421"/>
      <c r="Y11" s="421"/>
      <c r="Z11" s="421"/>
      <c r="AA11" s="421"/>
    </row>
    <row r="12" spans="1:27" ht="15.75">
      <c r="A12" s="641"/>
      <c r="B12" s="641"/>
      <c r="C12" s="230"/>
      <c r="D12" s="230"/>
      <c r="E12" s="230"/>
      <c r="F12" s="235"/>
      <c r="G12" s="235"/>
      <c r="H12" s="251"/>
      <c r="I12" s="235"/>
      <c r="J12" s="251"/>
      <c r="K12" s="235"/>
      <c r="L12" s="251"/>
      <c r="M12" s="235"/>
      <c r="N12" s="251"/>
      <c r="O12" s="357">
        <f t="shared" si="0"/>
        <v>0</v>
      </c>
      <c r="P12" s="358">
        <f t="shared" si="1"/>
        <v>0</v>
      </c>
      <c r="Q12" s="235"/>
      <c r="R12" s="235"/>
      <c r="S12" s="235"/>
      <c r="T12" s="235"/>
      <c r="U12" s="71"/>
      <c r="V12" s="421"/>
      <c r="W12" s="421"/>
      <c r="X12" s="421"/>
      <c r="Y12" s="421"/>
      <c r="Z12" s="421"/>
      <c r="AA12" s="421"/>
    </row>
    <row r="13" spans="1:27" ht="15.75">
      <c r="A13" s="641"/>
      <c r="B13" s="641"/>
      <c r="C13" s="230"/>
      <c r="D13" s="230"/>
      <c r="E13" s="230"/>
      <c r="F13" s="235"/>
      <c r="G13" s="235"/>
      <c r="H13" s="251"/>
      <c r="I13" s="235"/>
      <c r="J13" s="251"/>
      <c r="K13" s="235"/>
      <c r="L13" s="251"/>
      <c r="M13" s="235"/>
      <c r="N13" s="251"/>
      <c r="O13" s="357">
        <f t="shared" si="0"/>
        <v>0</v>
      </c>
      <c r="P13" s="358">
        <f t="shared" si="1"/>
        <v>0</v>
      </c>
      <c r="Q13" s="235"/>
      <c r="R13" s="235"/>
      <c r="S13" s="235"/>
      <c r="T13" s="235"/>
      <c r="U13" s="71"/>
      <c r="V13" s="421"/>
      <c r="W13" s="421"/>
      <c r="X13" s="421"/>
      <c r="Y13" s="421"/>
      <c r="Z13" s="421"/>
      <c r="AA13" s="421"/>
    </row>
    <row r="14" spans="1:27" ht="15.75">
      <c r="A14" s="641"/>
      <c r="B14" s="641"/>
      <c r="C14" s="230"/>
      <c r="D14" s="230"/>
      <c r="E14" s="230"/>
      <c r="F14" s="235"/>
      <c r="G14" s="235"/>
      <c r="H14" s="251"/>
      <c r="I14" s="235"/>
      <c r="J14" s="251"/>
      <c r="K14" s="235"/>
      <c r="L14" s="251"/>
      <c r="M14" s="235"/>
      <c r="N14" s="251"/>
      <c r="O14" s="357">
        <f t="shared" si="0"/>
        <v>0</v>
      </c>
      <c r="P14" s="358">
        <f t="shared" si="1"/>
        <v>0</v>
      </c>
      <c r="Q14" s="235"/>
      <c r="R14" s="235"/>
      <c r="S14" s="235"/>
      <c r="T14" s="235"/>
      <c r="U14" s="71"/>
      <c r="V14" s="421"/>
      <c r="W14" s="421"/>
      <c r="X14" s="421"/>
      <c r="Y14" s="421"/>
      <c r="Z14" s="421"/>
      <c r="AA14" s="421"/>
    </row>
    <row r="15" spans="1:27" ht="15.75">
      <c r="A15" s="641"/>
      <c r="B15" s="642"/>
      <c r="C15" s="230"/>
      <c r="D15" s="230"/>
      <c r="E15" s="230"/>
      <c r="F15" s="235"/>
      <c r="G15" s="235"/>
      <c r="H15" s="251"/>
      <c r="I15" s="235"/>
      <c r="J15" s="251"/>
      <c r="K15" s="235"/>
      <c r="L15" s="251"/>
      <c r="M15" s="235"/>
      <c r="N15" s="251"/>
      <c r="O15" s="357">
        <f t="shared" si="0"/>
        <v>0</v>
      </c>
      <c r="P15" s="358">
        <f t="shared" si="1"/>
        <v>0</v>
      </c>
      <c r="Q15" s="235"/>
      <c r="R15" s="235"/>
      <c r="S15" s="235"/>
      <c r="T15" s="235"/>
      <c r="U15" s="71"/>
      <c r="V15" s="421"/>
      <c r="W15" s="421"/>
      <c r="X15" s="421"/>
      <c r="Y15" s="421"/>
      <c r="Z15" s="421"/>
      <c r="AA15" s="421"/>
    </row>
    <row r="16" spans="1:27" ht="15.75">
      <c r="A16" s="641"/>
      <c r="B16" s="640" t="s">
        <v>1440</v>
      </c>
      <c r="C16" s="230"/>
      <c r="D16" s="230"/>
      <c r="E16" s="230"/>
      <c r="F16" s="235"/>
      <c r="G16" s="235"/>
      <c r="H16" s="251"/>
      <c r="I16" s="235"/>
      <c r="J16" s="251"/>
      <c r="K16" s="235"/>
      <c r="L16" s="251"/>
      <c r="M16" s="235"/>
      <c r="N16" s="251"/>
      <c r="O16" s="357">
        <f t="shared" si="0"/>
        <v>0</v>
      </c>
      <c r="P16" s="358">
        <f t="shared" si="1"/>
        <v>0</v>
      </c>
      <c r="Q16" s="235"/>
      <c r="R16" s="235"/>
      <c r="S16" s="235"/>
      <c r="T16" s="235"/>
      <c r="U16" s="71"/>
      <c r="V16" s="421"/>
      <c r="W16" s="421"/>
      <c r="X16" s="421"/>
      <c r="Y16" s="421"/>
      <c r="Z16" s="421"/>
      <c r="AA16" s="421"/>
    </row>
    <row r="17" spans="1:21" ht="15.75">
      <c r="A17" s="641"/>
      <c r="B17" s="641"/>
      <c r="C17" s="230"/>
      <c r="D17" s="230"/>
      <c r="E17" s="230"/>
      <c r="F17" s="235"/>
      <c r="G17" s="235"/>
      <c r="H17" s="251"/>
      <c r="I17" s="235"/>
      <c r="J17" s="251"/>
      <c r="K17" s="235"/>
      <c r="L17" s="251"/>
      <c r="M17" s="235"/>
      <c r="N17" s="251"/>
      <c r="O17" s="357">
        <f t="shared" si="0"/>
        <v>0</v>
      </c>
      <c r="P17" s="358">
        <f t="shared" si="1"/>
        <v>0</v>
      </c>
      <c r="Q17" s="235"/>
      <c r="R17" s="235"/>
      <c r="S17" s="235"/>
      <c r="T17" s="235"/>
      <c r="U17" s="71"/>
    </row>
    <row r="18" spans="1:21" ht="15.75">
      <c r="A18" s="641"/>
      <c r="B18" s="641"/>
      <c r="C18" s="230"/>
      <c r="D18" s="230"/>
      <c r="E18" s="230"/>
      <c r="F18" s="235"/>
      <c r="G18" s="235"/>
      <c r="H18" s="251"/>
      <c r="I18" s="235"/>
      <c r="J18" s="251"/>
      <c r="K18" s="235"/>
      <c r="L18" s="251"/>
      <c r="M18" s="235"/>
      <c r="N18" s="251"/>
      <c r="O18" s="357">
        <f t="shared" si="0"/>
        <v>0</v>
      </c>
      <c r="P18" s="358">
        <f t="shared" si="1"/>
        <v>0</v>
      </c>
      <c r="Q18" s="235"/>
      <c r="R18" s="235"/>
      <c r="S18" s="235"/>
      <c r="T18" s="235"/>
      <c r="U18" s="71"/>
    </row>
    <row r="19" spans="1:21" ht="15.75">
      <c r="A19" s="641"/>
      <c r="B19" s="641"/>
      <c r="C19" s="230"/>
      <c r="D19" s="230"/>
      <c r="E19" s="230"/>
      <c r="F19" s="235"/>
      <c r="G19" s="235"/>
      <c r="H19" s="251"/>
      <c r="I19" s="235"/>
      <c r="J19" s="251"/>
      <c r="K19" s="235"/>
      <c r="L19" s="251"/>
      <c r="M19" s="235"/>
      <c r="N19" s="251"/>
      <c r="O19" s="357">
        <f t="shared" si="0"/>
        <v>0</v>
      </c>
      <c r="P19" s="358">
        <f t="shared" si="1"/>
        <v>0</v>
      </c>
      <c r="Q19" s="235"/>
      <c r="R19" s="235"/>
      <c r="S19" s="235"/>
      <c r="T19" s="235"/>
      <c r="U19" s="71"/>
    </row>
    <row r="20" spans="1:21" ht="15.75">
      <c r="A20" s="641"/>
      <c r="B20" s="642"/>
      <c r="C20" s="230"/>
      <c r="D20" s="230"/>
      <c r="E20" s="230"/>
      <c r="F20" s="230"/>
      <c r="G20" s="230"/>
      <c r="H20" s="217"/>
      <c r="I20" s="230"/>
      <c r="J20" s="217"/>
      <c r="K20" s="230"/>
      <c r="L20" s="217"/>
      <c r="M20" s="230"/>
      <c r="N20" s="217"/>
      <c r="O20" s="351">
        <f t="shared" si="0"/>
        <v>0</v>
      </c>
      <c r="P20" s="352">
        <f t="shared" si="1"/>
        <v>0</v>
      </c>
      <c r="Q20" s="230"/>
      <c r="R20" s="230"/>
      <c r="S20" s="230"/>
      <c r="T20" s="230"/>
      <c r="U20" s="304"/>
    </row>
    <row r="21" spans="1:21" ht="15.75">
      <c r="A21" s="641"/>
      <c r="B21" s="640" t="s">
        <v>1441</v>
      </c>
      <c r="C21" s="230"/>
      <c r="D21" s="230"/>
      <c r="E21" s="230"/>
      <c r="F21" s="235"/>
      <c r="G21" s="231"/>
      <c r="H21" s="329"/>
      <c r="I21" s="231"/>
      <c r="J21" s="329"/>
      <c r="K21" s="231"/>
      <c r="L21" s="217"/>
      <c r="M21" s="230"/>
      <c r="N21" s="217"/>
      <c r="O21" s="351">
        <f t="shared" si="0"/>
        <v>0</v>
      </c>
      <c r="P21" s="361">
        <f t="shared" si="1"/>
        <v>0</v>
      </c>
      <c r="Q21" s="230"/>
      <c r="R21" s="230"/>
      <c r="S21" s="230"/>
      <c r="T21" s="230"/>
      <c r="U21" s="230"/>
    </row>
    <row r="22" spans="1:21" ht="15.75">
      <c r="A22" s="641"/>
      <c r="B22" s="641"/>
      <c r="C22" s="230"/>
      <c r="D22" s="230"/>
      <c r="E22" s="230"/>
      <c r="F22" s="235"/>
      <c r="G22" s="231"/>
      <c r="H22" s="329"/>
      <c r="I22" s="231"/>
      <c r="J22" s="329"/>
      <c r="K22" s="231"/>
      <c r="L22" s="217"/>
      <c r="M22" s="230"/>
      <c r="N22" s="217"/>
      <c r="O22" s="351">
        <f t="shared" si="0"/>
        <v>0</v>
      </c>
      <c r="P22" s="361">
        <f t="shared" si="1"/>
        <v>0</v>
      </c>
      <c r="Q22" s="230"/>
      <c r="R22" s="230"/>
      <c r="S22" s="230"/>
      <c r="T22" s="230"/>
      <c r="U22" s="230"/>
    </row>
    <row r="23" spans="1:21" ht="15.75">
      <c r="A23" s="641"/>
      <c r="B23" s="641"/>
      <c r="C23" s="230"/>
      <c r="D23" s="230"/>
      <c r="E23" s="230"/>
      <c r="F23" s="235"/>
      <c r="G23" s="231"/>
      <c r="H23" s="329"/>
      <c r="I23" s="231"/>
      <c r="J23" s="329"/>
      <c r="K23" s="231"/>
      <c r="L23" s="217"/>
      <c r="M23" s="230"/>
      <c r="N23" s="217"/>
      <c r="O23" s="351">
        <f t="shared" si="0"/>
        <v>0</v>
      </c>
      <c r="P23" s="361">
        <f t="shared" si="1"/>
        <v>0</v>
      </c>
      <c r="Q23" s="230"/>
      <c r="R23" s="230"/>
      <c r="S23" s="230"/>
      <c r="T23" s="230"/>
      <c r="U23" s="230"/>
    </row>
    <row r="24" spans="1:21" ht="15.75">
      <c r="A24" s="641"/>
      <c r="B24" s="642"/>
      <c r="C24" s="230"/>
      <c r="D24" s="230"/>
      <c r="E24" s="230"/>
      <c r="F24" s="235"/>
      <c r="G24" s="231"/>
      <c r="H24" s="329"/>
      <c r="I24" s="231"/>
      <c r="J24" s="329"/>
      <c r="K24" s="231"/>
      <c r="L24" s="217"/>
      <c r="M24" s="230"/>
      <c r="N24" s="217"/>
      <c r="O24" s="351">
        <f t="shared" si="0"/>
        <v>0</v>
      </c>
      <c r="P24" s="361">
        <f t="shared" si="1"/>
        <v>0</v>
      </c>
      <c r="Q24" s="230"/>
      <c r="R24" s="230"/>
      <c r="S24" s="230"/>
      <c r="T24" s="230"/>
      <c r="U24" s="230"/>
    </row>
    <row r="25" spans="1:21" ht="15.75">
      <c r="A25" s="641"/>
      <c r="B25" s="643" t="s">
        <v>1442</v>
      </c>
      <c r="C25" s="230"/>
      <c r="D25" s="230"/>
      <c r="E25" s="230"/>
      <c r="F25" s="235"/>
      <c r="G25" s="231"/>
      <c r="H25" s="329"/>
      <c r="I25" s="231"/>
      <c r="J25" s="329"/>
      <c r="K25" s="231"/>
      <c r="L25" s="217"/>
      <c r="M25" s="230"/>
      <c r="N25" s="217"/>
      <c r="O25" s="351">
        <f t="shared" si="0"/>
        <v>0</v>
      </c>
      <c r="P25" s="361">
        <f t="shared" si="1"/>
        <v>0</v>
      </c>
      <c r="Q25" s="230"/>
      <c r="R25" s="230"/>
      <c r="S25" s="230"/>
      <c r="T25" s="230"/>
      <c r="U25" s="230"/>
    </row>
    <row r="26" spans="1:21" ht="15.75" customHeight="1">
      <c r="A26" s="641"/>
      <c r="B26" s="643"/>
      <c r="C26" s="230"/>
      <c r="D26" s="230"/>
      <c r="E26" s="230"/>
      <c r="F26" s="235"/>
      <c r="G26" s="231"/>
      <c r="H26" s="329"/>
      <c r="I26" s="231"/>
      <c r="J26" s="329"/>
      <c r="K26" s="231"/>
      <c r="L26" s="217"/>
      <c r="M26" s="230"/>
      <c r="N26" s="217"/>
      <c r="O26" s="351">
        <f t="shared" si="0"/>
        <v>0</v>
      </c>
      <c r="P26" s="361">
        <f t="shared" si="1"/>
        <v>0</v>
      </c>
      <c r="Q26" s="230"/>
      <c r="R26" s="230"/>
      <c r="S26" s="230"/>
      <c r="T26" s="230"/>
      <c r="U26" s="230"/>
    </row>
    <row r="27" spans="1:21" ht="15.75">
      <c r="A27" s="641"/>
      <c r="B27" s="643"/>
      <c r="C27" s="230"/>
      <c r="D27" s="230"/>
      <c r="E27" s="230"/>
      <c r="F27" s="235"/>
      <c r="G27" s="231"/>
      <c r="H27" s="329"/>
      <c r="I27" s="231"/>
      <c r="J27" s="329"/>
      <c r="K27" s="231"/>
      <c r="L27" s="217"/>
      <c r="M27" s="230"/>
      <c r="N27" s="217"/>
      <c r="O27" s="351">
        <f t="shared" si="0"/>
        <v>0</v>
      </c>
      <c r="P27" s="361">
        <f t="shared" si="1"/>
        <v>0</v>
      </c>
      <c r="Q27" s="230"/>
      <c r="R27" s="230"/>
      <c r="S27" s="230"/>
      <c r="T27" s="230"/>
      <c r="U27" s="230"/>
    </row>
    <row r="28" spans="1:21" ht="15.75">
      <c r="A28" s="641"/>
      <c r="B28" s="643"/>
      <c r="C28" s="230"/>
      <c r="D28" s="230"/>
      <c r="E28" s="230"/>
      <c r="F28" s="230"/>
      <c r="G28" s="230"/>
      <c r="H28" s="217"/>
      <c r="I28" s="230"/>
      <c r="J28" s="217"/>
      <c r="K28" s="230"/>
      <c r="L28" s="217"/>
      <c r="M28" s="230"/>
      <c r="N28" s="217"/>
      <c r="O28" s="351">
        <f t="shared" si="0"/>
        <v>0</v>
      </c>
      <c r="P28" s="352">
        <f t="shared" si="1"/>
        <v>0</v>
      </c>
      <c r="Q28" s="230"/>
      <c r="R28" s="230"/>
      <c r="S28" s="230"/>
      <c r="T28" s="230"/>
      <c r="U28" s="230"/>
    </row>
    <row r="29" spans="1:21" ht="15.75">
      <c r="A29" s="642"/>
      <c r="B29" s="643"/>
      <c r="C29" s="230"/>
      <c r="D29" s="230"/>
      <c r="E29" s="230"/>
      <c r="F29" s="230"/>
      <c r="G29" s="230"/>
      <c r="H29" s="217"/>
      <c r="I29" s="230"/>
      <c r="J29" s="217"/>
      <c r="K29" s="230"/>
      <c r="L29" s="217"/>
      <c r="M29" s="230"/>
      <c r="N29" s="217"/>
      <c r="O29" s="351">
        <f t="shared" si="0"/>
        <v>0</v>
      </c>
      <c r="P29" s="352">
        <f t="shared" si="1"/>
        <v>0</v>
      </c>
      <c r="Q29" s="230"/>
      <c r="R29" s="230"/>
      <c r="S29" s="230"/>
      <c r="T29" s="230"/>
      <c r="U29" s="230"/>
    </row>
    <row r="30" spans="1:21" ht="15.75">
      <c r="A30" s="651" t="s">
        <v>1443</v>
      </c>
      <c r="B30" s="652"/>
      <c r="C30" s="652"/>
      <c r="D30" s="652"/>
      <c r="E30" s="652"/>
      <c r="F30" s="652"/>
      <c r="G30" s="652"/>
      <c r="H30" s="652"/>
      <c r="I30" s="652"/>
      <c r="J30" s="652"/>
      <c r="K30" s="652"/>
      <c r="L30" s="652"/>
      <c r="M30" s="652"/>
      <c r="N30" s="652"/>
      <c r="O30" s="652"/>
      <c r="P30" s="652"/>
      <c r="Q30" s="652"/>
      <c r="R30" s="652"/>
      <c r="S30" s="652"/>
      <c r="T30" s="652"/>
      <c r="U30" s="653"/>
    </row>
    <row r="31" spans="1:21" ht="15.75" customHeight="1">
      <c r="A31" s="640" t="s">
        <v>1444</v>
      </c>
      <c r="B31" s="643" t="s">
        <v>1445</v>
      </c>
      <c r="C31" s="230"/>
      <c r="D31" s="230"/>
      <c r="E31" s="230"/>
      <c r="F31" s="235"/>
      <c r="G31" s="230"/>
      <c r="H31" s="217"/>
      <c r="I31" s="230"/>
      <c r="J31" s="217"/>
      <c r="K31" s="230"/>
      <c r="L31" s="217"/>
      <c r="M31" s="230"/>
      <c r="N31" s="217"/>
      <c r="O31" s="351">
        <f t="shared" ref="O31:O42" si="2">G31+I31+K31+M31</f>
        <v>0</v>
      </c>
      <c r="P31" s="352">
        <f t="shared" ref="P31:P42" si="3">H31+J31+L31+N31</f>
        <v>0</v>
      </c>
      <c r="Q31" s="230"/>
      <c r="R31" s="230"/>
      <c r="S31" s="230"/>
      <c r="T31" s="230"/>
      <c r="U31" s="253"/>
    </row>
    <row r="32" spans="1:21" ht="15.75">
      <c r="A32" s="641"/>
      <c r="B32" s="643"/>
      <c r="C32" s="230"/>
      <c r="D32" s="230"/>
      <c r="E32" s="230"/>
      <c r="F32" s="235"/>
      <c r="G32" s="230"/>
      <c r="H32" s="217"/>
      <c r="I32" s="230"/>
      <c r="J32" s="217"/>
      <c r="K32" s="230"/>
      <c r="L32" s="217"/>
      <c r="M32" s="230"/>
      <c r="N32" s="217"/>
      <c r="O32" s="351">
        <f t="shared" si="2"/>
        <v>0</v>
      </c>
      <c r="P32" s="352">
        <f t="shared" si="3"/>
        <v>0</v>
      </c>
      <c r="Q32" s="230"/>
      <c r="R32" s="230"/>
      <c r="S32" s="230"/>
      <c r="T32" s="230"/>
      <c r="U32" s="253"/>
    </row>
    <row r="33" spans="1:21" ht="15.75">
      <c r="A33" s="641"/>
      <c r="B33" s="643"/>
      <c r="C33" s="230"/>
      <c r="D33" s="230"/>
      <c r="E33" s="230"/>
      <c r="F33" s="235"/>
      <c r="G33" s="230"/>
      <c r="H33" s="217"/>
      <c r="I33" s="230"/>
      <c r="J33" s="217"/>
      <c r="K33" s="230"/>
      <c r="L33" s="217"/>
      <c r="M33" s="230"/>
      <c r="N33" s="217"/>
      <c r="O33" s="351">
        <f t="shared" si="2"/>
        <v>0</v>
      </c>
      <c r="P33" s="352">
        <f t="shared" si="3"/>
        <v>0</v>
      </c>
      <c r="Q33" s="230"/>
      <c r="R33" s="230"/>
      <c r="S33" s="230"/>
      <c r="T33" s="230"/>
      <c r="U33" s="253"/>
    </row>
    <row r="34" spans="1:21" ht="15.75">
      <c r="A34" s="641"/>
      <c r="B34" s="643"/>
      <c r="C34" s="230"/>
      <c r="D34" s="230"/>
      <c r="E34" s="230"/>
      <c r="F34" s="235"/>
      <c r="G34" s="230"/>
      <c r="H34" s="217"/>
      <c r="I34" s="230"/>
      <c r="J34" s="217"/>
      <c r="K34" s="230"/>
      <c r="L34" s="217"/>
      <c r="M34" s="230"/>
      <c r="N34" s="217"/>
      <c r="O34" s="351">
        <f t="shared" si="2"/>
        <v>0</v>
      </c>
      <c r="P34" s="352">
        <f t="shared" si="3"/>
        <v>0</v>
      </c>
      <c r="Q34" s="230"/>
      <c r="R34" s="230"/>
      <c r="S34" s="230"/>
      <c r="T34" s="230"/>
      <c r="U34" s="253"/>
    </row>
    <row r="35" spans="1:21" ht="15.75">
      <c r="A35" s="641"/>
      <c r="B35" s="643"/>
      <c r="C35" s="230"/>
      <c r="D35" s="230"/>
      <c r="E35" s="230"/>
      <c r="F35" s="235"/>
      <c r="G35" s="230"/>
      <c r="H35" s="217"/>
      <c r="I35" s="230"/>
      <c r="J35" s="217"/>
      <c r="K35" s="230"/>
      <c r="L35" s="217"/>
      <c r="M35" s="230"/>
      <c r="N35" s="217"/>
      <c r="O35" s="351">
        <f t="shared" si="2"/>
        <v>0</v>
      </c>
      <c r="P35" s="352">
        <f t="shared" si="3"/>
        <v>0</v>
      </c>
      <c r="Q35" s="230"/>
      <c r="R35" s="230"/>
      <c r="S35" s="230"/>
      <c r="T35" s="230"/>
      <c r="U35" s="253"/>
    </row>
    <row r="36" spans="1:21" ht="15.75">
      <c r="A36" s="642"/>
      <c r="B36" s="643"/>
      <c r="C36" s="230"/>
      <c r="D36" s="230"/>
      <c r="E36" s="230"/>
      <c r="F36" s="235"/>
      <c r="G36" s="230"/>
      <c r="H36" s="217"/>
      <c r="I36" s="230"/>
      <c r="J36" s="217"/>
      <c r="K36" s="230"/>
      <c r="L36" s="217"/>
      <c r="M36" s="230"/>
      <c r="N36" s="217"/>
      <c r="O36" s="351">
        <f t="shared" si="2"/>
        <v>0</v>
      </c>
      <c r="P36" s="352">
        <f t="shared" si="3"/>
        <v>0</v>
      </c>
      <c r="Q36" s="230"/>
      <c r="R36" s="230"/>
      <c r="S36" s="230"/>
      <c r="T36" s="230"/>
      <c r="U36" s="253"/>
    </row>
    <row r="37" spans="1:21" ht="15.75">
      <c r="A37" s="643" t="s">
        <v>1446</v>
      </c>
      <c r="B37" s="643" t="s">
        <v>1447</v>
      </c>
      <c r="C37" s="230"/>
      <c r="D37" s="230"/>
      <c r="E37" s="230"/>
      <c r="F37" s="230"/>
      <c r="G37" s="230"/>
      <c r="H37" s="217"/>
      <c r="I37" s="230"/>
      <c r="J37" s="217"/>
      <c r="K37" s="231"/>
      <c r="L37" s="217"/>
      <c r="M37" s="230"/>
      <c r="N37" s="217"/>
      <c r="O37" s="353">
        <f t="shared" si="2"/>
        <v>0</v>
      </c>
      <c r="P37" s="352">
        <f t="shared" si="3"/>
        <v>0</v>
      </c>
      <c r="Q37" s="230"/>
      <c r="R37" s="230"/>
      <c r="S37" s="230"/>
      <c r="T37" s="230"/>
      <c r="U37" s="304"/>
    </row>
    <row r="38" spans="1:21" ht="15.75">
      <c r="A38" s="643"/>
      <c r="B38" s="643"/>
      <c r="C38" s="230"/>
      <c r="D38" s="230"/>
      <c r="E38" s="230"/>
      <c r="F38" s="230"/>
      <c r="G38" s="230"/>
      <c r="H38" s="217"/>
      <c r="I38" s="230"/>
      <c r="J38" s="217"/>
      <c r="K38" s="231"/>
      <c r="L38" s="217"/>
      <c r="M38" s="230"/>
      <c r="N38" s="217"/>
      <c r="O38" s="353">
        <f t="shared" si="2"/>
        <v>0</v>
      </c>
      <c r="P38" s="352">
        <f t="shared" si="3"/>
        <v>0</v>
      </c>
      <c r="Q38" s="230"/>
      <c r="R38" s="230"/>
      <c r="S38" s="230"/>
      <c r="T38" s="230"/>
      <c r="U38" s="304"/>
    </row>
    <row r="39" spans="1:21" ht="15.75">
      <c r="A39" s="643"/>
      <c r="B39" s="643"/>
      <c r="C39" s="230"/>
      <c r="D39" s="230"/>
      <c r="E39" s="230"/>
      <c r="F39" s="230"/>
      <c r="G39" s="230"/>
      <c r="H39" s="217"/>
      <c r="I39" s="230"/>
      <c r="J39" s="217"/>
      <c r="K39" s="231"/>
      <c r="L39" s="217"/>
      <c r="M39" s="230"/>
      <c r="N39" s="217"/>
      <c r="O39" s="353">
        <f t="shared" si="2"/>
        <v>0</v>
      </c>
      <c r="P39" s="352">
        <f t="shared" si="3"/>
        <v>0</v>
      </c>
      <c r="Q39" s="230"/>
      <c r="R39" s="230"/>
      <c r="S39" s="230"/>
      <c r="T39" s="230"/>
      <c r="U39" s="304"/>
    </row>
    <row r="40" spans="1:21" ht="15.75">
      <c r="A40" s="643"/>
      <c r="B40" s="643"/>
      <c r="C40" s="230"/>
      <c r="D40" s="230"/>
      <c r="E40" s="230"/>
      <c r="F40" s="230"/>
      <c r="G40" s="230"/>
      <c r="H40" s="217"/>
      <c r="I40" s="230"/>
      <c r="J40" s="217"/>
      <c r="K40" s="231"/>
      <c r="L40" s="217"/>
      <c r="M40" s="230"/>
      <c r="N40" s="217"/>
      <c r="O40" s="353">
        <f t="shared" si="2"/>
        <v>0</v>
      </c>
      <c r="P40" s="352">
        <f t="shared" si="3"/>
        <v>0</v>
      </c>
      <c r="Q40" s="230"/>
      <c r="R40" s="230"/>
      <c r="S40" s="230"/>
      <c r="T40" s="230"/>
      <c r="U40" s="304"/>
    </row>
    <row r="41" spans="1:21" ht="15.75">
      <c r="A41" s="643"/>
      <c r="B41" s="643"/>
      <c r="C41" s="230"/>
      <c r="D41" s="230"/>
      <c r="E41" s="230"/>
      <c r="F41" s="230"/>
      <c r="G41" s="230"/>
      <c r="H41" s="217"/>
      <c r="I41" s="230"/>
      <c r="J41" s="217"/>
      <c r="K41" s="231"/>
      <c r="L41" s="217"/>
      <c r="M41" s="230"/>
      <c r="N41" s="217"/>
      <c r="O41" s="353">
        <f t="shared" si="2"/>
        <v>0</v>
      </c>
      <c r="P41" s="352">
        <f t="shared" si="3"/>
        <v>0</v>
      </c>
      <c r="Q41" s="230"/>
      <c r="R41" s="230"/>
      <c r="S41" s="230"/>
      <c r="T41" s="230"/>
      <c r="U41" s="304"/>
    </row>
    <row r="42" spans="1:21" ht="15.75">
      <c r="A42" s="643"/>
      <c r="B42" s="643"/>
      <c r="C42" s="230"/>
      <c r="D42" s="230"/>
      <c r="E42" s="230"/>
      <c r="F42" s="230"/>
      <c r="G42" s="230"/>
      <c r="H42" s="217"/>
      <c r="I42" s="230"/>
      <c r="J42" s="217"/>
      <c r="K42" s="230"/>
      <c r="L42" s="217"/>
      <c r="M42" s="231"/>
      <c r="N42" s="217"/>
      <c r="O42" s="353">
        <f t="shared" si="2"/>
        <v>0</v>
      </c>
      <c r="P42" s="352">
        <f t="shared" si="3"/>
        <v>0</v>
      </c>
      <c r="Q42" s="230"/>
      <c r="R42" s="230"/>
      <c r="S42" s="230"/>
      <c r="T42" s="230"/>
      <c r="U42" s="304"/>
    </row>
    <row r="43" spans="1:21" ht="15.75">
      <c r="A43" s="272"/>
      <c r="B43" s="273"/>
      <c r="C43" s="273"/>
      <c r="D43" s="272" t="s">
        <v>1448</v>
      </c>
      <c r="E43" s="273"/>
      <c r="F43" s="274"/>
      <c r="G43" s="255">
        <f t="shared" ref="G43:P43" si="4">SUM(G10:G42)</f>
        <v>0</v>
      </c>
      <c r="H43" s="256">
        <f t="shared" si="4"/>
        <v>0</v>
      </c>
      <c r="I43" s="255">
        <f t="shared" si="4"/>
        <v>0</v>
      </c>
      <c r="J43" s="256">
        <f t="shared" si="4"/>
        <v>0</v>
      </c>
      <c r="K43" s="255">
        <f t="shared" si="4"/>
        <v>0</v>
      </c>
      <c r="L43" s="256">
        <f t="shared" si="4"/>
        <v>0</v>
      </c>
      <c r="M43" s="255">
        <f t="shared" si="4"/>
        <v>0</v>
      </c>
      <c r="N43" s="256">
        <f t="shared" si="4"/>
        <v>0</v>
      </c>
      <c r="O43" s="256">
        <f t="shared" si="4"/>
        <v>0</v>
      </c>
      <c r="P43" s="256">
        <f t="shared" si="4"/>
        <v>0</v>
      </c>
      <c r="Q43" s="245"/>
      <c r="R43" s="245"/>
      <c r="S43" s="245"/>
      <c r="T43" s="245"/>
      <c r="U43" s="245"/>
    </row>
    <row r="45" spans="1:21">
      <c r="A45" s="421"/>
      <c r="B45" s="421"/>
      <c r="C45" s="421"/>
      <c r="D45" s="421"/>
      <c r="E45" s="421"/>
      <c r="F45" s="421"/>
      <c r="G45" s="421"/>
      <c r="H45" s="421"/>
      <c r="I45" s="421"/>
      <c r="J45" s="421"/>
      <c r="K45" s="421"/>
      <c r="L45" s="421"/>
      <c r="M45" s="421"/>
      <c r="N45" s="421"/>
      <c r="P45" s="362"/>
      <c r="Q45" s="421"/>
      <c r="R45" s="421"/>
      <c r="S45" s="421"/>
      <c r="T45" s="421"/>
      <c r="U45" s="421"/>
    </row>
    <row r="46" spans="1:21">
      <c r="A46" s="421"/>
      <c r="B46" s="421"/>
      <c r="C46" s="421"/>
      <c r="D46" s="421"/>
      <c r="E46" s="421"/>
      <c r="F46" s="421"/>
      <c r="G46" s="421"/>
      <c r="H46" s="421"/>
      <c r="I46" s="421"/>
      <c r="J46" s="421"/>
      <c r="K46" s="421"/>
      <c r="L46" s="421"/>
      <c r="M46" s="421"/>
      <c r="N46" s="421"/>
      <c r="P46" s="362"/>
      <c r="Q46" s="421"/>
      <c r="R46" s="421"/>
      <c r="S46" s="421"/>
      <c r="T46" s="421"/>
      <c r="U46" s="421"/>
    </row>
    <row r="47" spans="1:21">
      <c r="A47" s="421"/>
      <c r="B47" s="421"/>
      <c r="C47" s="421"/>
      <c r="D47" s="421"/>
      <c r="E47" s="421"/>
      <c r="F47" s="421"/>
      <c r="G47" s="421"/>
      <c r="H47" s="421"/>
      <c r="I47" s="421"/>
      <c r="J47" s="421"/>
      <c r="K47" s="421"/>
      <c r="L47" s="421"/>
      <c r="M47" s="421"/>
      <c r="N47" s="421"/>
      <c r="P47" s="362"/>
      <c r="Q47" s="421"/>
      <c r="R47" s="421"/>
      <c r="S47" s="421"/>
      <c r="T47" s="421"/>
      <c r="U47" s="421"/>
    </row>
    <row r="48" spans="1:21">
      <c r="A48" s="421"/>
      <c r="B48" s="421"/>
      <c r="C48" s="421"/>
      <c r="D48" s="421"/>
      <c r="E48" s="421"/>
      <c r="F48" s="421"/>
      <c r="G48" s="421"/>
      <c r="H48" s="421"/>
      <c r="I48" s="421"/>
      <c r="J48" s="421"/>
      <c r="K48" s="421"/>
      <c r="L48" s="421"/>
      <c r="M48" s="421"/>
      <c r="N48" s="421"/>
      <c r="P48" s="362"/>
      <c r="Q48" s="421"/>
      <c r="R48" s="421"/>
      <c r="S48" s="421"/>
      <c r="T48" s="421"/>
      <c r="U48" s="421"/>
    </row>
    <row r="49" spans="8:16">
      <c r="H49" s="421"/>
      <c r="I49" s="421"/>
      <c r="J49" s="421"/>
      <c r="K49" s="421"/>
      <c r="L49" s="421"/>
      <c r="M49" s="421"/>
      <c r="N49" s="421"/>
      <c r="P49" s="362"/>
    </row>
    <row r="50" spans="8:16">
      <c r="H50" s="421"/>
      <c r="I50" s="421"/>
      <c r="J50" s="421"/>
      <c r="K50" s="421"/>
      <c r="L50" s="421"/>
      <c r="M50" s="421"/>
      <c r="N50" s="421"/>
      <c r="P50" s="362"/>
    </row>
    <row r="51" spans="8:16">
      <c r="H51" s="421"/>
      <c r="I51" s="421"/>
      <c r="J51" s="421"/>
      <c r="K51" s="421"/>
      <c r="L51" s="421"/>
      <c r="M51" s="421"/>
      <c r="N51" s="421"/>
      <c r="P51" s="362"/>
    </row>
    <row r="52" spans="8:16">
      <c r="H52" s="421"/>
      <c r="I52" s="421"/>
      <c r="J52" s="421"/>
      <c r="K52" s="421"/>
      <c r="L52" s="421"/>
      <c r="M52" s="421"/>
      <c r="N52" s="421"/>
      <c r="P52" s="362"/>
    </row>
    <row r="53" spans="8:16">
      <c r="H53" s="421"/>
      <c r="I53" s="421"/>
      <c r="J53" s="421"/>
      <c r="K53" s="421"/>
      <c r="L53" s="421"/>
      <c r="M53" s="421"/>
      <c r="N53" s="421"/>
      <c r="P53" s="362"/>
    </row>
    <row r="54" spans="8:16">
      <c r="H54" s="421"/>
      <c r="I54" s="421"/>
      <c r="J54" s="421"/>
      <c r="K54" s="421"/>
      <c r="L54" s="421"/>
      <c r="M54" s="421"/>
      <c r="N54" s="421"/>
      <c r="P54" s="362"/>
    </row>
    <row r="55" spans="8:16">
      <c r="H55" s="421"/>
      <c r="I55" s="421"/>
      <c r="J55" s="421"/>
      <c r="K55" s="421"/>
      <c r="L55" s="421"/>
      <c r="M55" s="421"/>
      <c r="N55" s="421"/>
      <c r="P55" s="362"/>
    </row>
    <row r="56" spans="8:16">
      <c r="H56" s="421"/>
      <c r="I56" s="421"/>
      <c r="J56" s="421"/>
      <c r="K56" s="421"/>
      <c r="L56" s="421"/>
      <c r="M56" s="421"/>
      <c r="N56" s="421"/>
      <c r="P56" s="362"/>
    </row>
    <row r="57" spans="8:16">
      <c r="H57" s="421"/>
      <c r="I57" s="421"/>
      <c r="J57" s="421"/>
      <c r="K57" s="421"/>
      <c r="L57" s="421"/>
      <c r="M57" s="421"/>
      <c r="N57" s="421"/>
      <c r="P57" s="362"/>
    </row>
    <row r="58" spans="8:16">
      <c r="H58" s="421"/>
      <c r="I58" s="421"/>
      <c r="J58" s="421"/>
      <c r="K58" s="421"/>
      <c r="L58" s="421"/>
      <c r="M58" s="421"/>
      <c r="N58" s="421"/>
      <c r="P58" s="362"/>
    </row>
    <row r="59" spans="8:16">
      <c r="H59" s="421"/>
      <c r="I59" s="421"/>
      <c r="J59" s="421"/>
      <c r="K59" s="421"/>
      <c r="L59" s="421"/>
      <c r="M59" s="421"/>
      <c r="N59" s="421"/>
      <c r="P59" s="362"/>
    </row>
    <row r="60" spans="8:16">
      <c r="H60" s="421"/>
      <c r="I60" s="421"/>
      <c r="J60" s="421"/>
      <c r="K60" s="421"/>
      <c r="L60" s="421"/>
      <c r="M60" s="421"/>
      <c r="N60" s="421"/>
      <c r="P60" s="362"/>
    </row>
    <row r="61" spans="8:16">
      <c r="H61" s="421"/>
      <c r="I61" s="421"/>
      <c r="J61" s="421"/>
      <c r="K61" s="421"/>
      <c r="L61" s="421"/>
      <c r="M61" s="421"/>
      <c r="N61" s="421"/>
      <c r="P61" s="362"/>
    </row>
    <row r="62" spans="8:16">
      <c r="H62" s="421"/>
      <c r="I62" s="421"/>
      <c r="J62" s="421"/>
      <c r="K62" s="421"/>
      <c r="L62" s="421"/>
      <c r="M62" s="421"/>
      <c r="N62" s="421"/>
      <c r="P62" s="362"/>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V244"/>
  <sheetViews>
    <sheetView topLeftCell="G1" zoomScale="90" zoomScaleNormal="90" workbookViewId="0">
      <pane ySplit="6" topLeftCell="A7" activePane="bottomLeft" state="frozen"/>
      <selection activeCell="P6" sqref="P6"/>
      <selection pane="bottomLeft" activeCell="Q22" sqref="Q22"/>
    </sheetView>
  </sheetViews>
  <sheetFormatPr baseColWidth="10" defaultColWidth="11.42578125" defaultRowHeight="15"/>
  <cols>
    <col min="1" max="1" width="21.7109375" customWidth="1"/>
    <col min="2" max="2" width="42.85546875" customWidth="1"/>
    <col min="3" max="3" width="27.42578125" style="421" customWidth="1"/>
    <col min="4" max="7" width="27.42578125" customWidth="1"/>
    <col min="8" max="8" width="15.28515625" customWidth="1"/>
    <col min="9" max="9" width="12.42578125" style="220" bestFit="1" customWidth="1"/>
    <col min="10" max="10" width="15.28515625" customWidth="1"/>
    <col min="11" max="11" width="12.42578125" style="220" bestFit="1" customWidth="1"/>
    <col min="12" max="12" width="15.28515625" customWidth="1"/>
    <col min="13" max="13" width="12.42578125" style="220" bestFit="1" customWidth="1"/>
    <col min="14" max="14" width="15.28515625" customWidth="1"/>
    <col min="15" max="15" width="12.85546875" style="220" customWidth="1"/>
    <col min="16" max="16" width="15.28515625" customWidth="1"/>
    <col min="17" max="17" width="15.7109375" style="220" customWidth="1"/>
    <col min="18" max="18" width="14.28515625" hidden="1" customWidth="1"/>
    <col min="19" max="19" width="16" customWidth="1"/>
    <col min="20" max="21" width="14.28515625" customWidth="1"/>
    <col min="22" max="22" width="17" customWidth="1"/>
  </cols>
  <sheetData>
    <row r="1" spans="1:22" s="265" customFormat="1" ht="18" customHeight="1">
      <c r="B1" s="264"/>
      <c r="C1" s="264"/>
      <c r="D1" s="264"/>
      <c r="E1" s="264"/>
      <c r="F1" s="264"/>
      <c r="G1" s="264"/>
      <c r="H1" s="264" t="s">
        <v>1449</v>
      </c>
      <c r="J1" s="264"/>
      <c r="K1" s="264"/>
      <c r="L1" s="264"/>
      <c r="M1" s="264"/>
      <c r="N1" s="264"/>
      <c r="O1" s="264"/>
      <c r="P1" s="264"/>
      <c r="Q1" s="264"/>
      <c r="R1" s="264"/>
      <c r="S1" s="264"/>
      <c r="T1" s="264"/>
      <c r="U1" s="264"/>
      <c r="V1" s="264"/>
    </row>
    <row r="2" spans="1:22" s="265" customFormat="1" ht="18" customHeight="1">
      <c r="A2" s="298" t="s">
        <v>1450</v>
      </c>
      <c r="B2" s="264"/>
      <c r="C2" s="264"/>
      <c r="D2" s="264"/>
      <c r="E2" s="264"/>
      <c r="F2" s="264"/>
      <c r="G2" s="264"/>
      <c r="H2" s="264"/>
      <c r="J2" s="264"/>
      <c r="K2" s="264"/>
      <c r="L2" s="264"/>
      <c r="M2" s="264"/>
      <c r="N2" s="264"/>
      <c r="O2" s="264"/>
      <c r="P2" s="264"/>
      <c r="Q2" s="264"/>
      <c r="R2" s="264"/>
      <c r="S2" s="264"/>
      <c r="T2" s="264"/>
      <c r="U2" s="264"/>
      <c r="V2" s="264"/>
    </row>
    <row r="3" spans="1:22" s="265" customFormat="1" ht="18.75">
      <c r="A3" s="330" t="s">
        <v>1451</v>
      </c>
      <c r="B3" s="264"/>
      <c r="C3" s="264"/>
      <c r="D3" s="264"/>
      <c r="E3" s="264"/>
      <c r="F3" s="264"/>
      <c r="G3" s="264"/>
      <c r="H3" s="264"/>
      <c r="J3" s="264"/>
      <c r="K3" s="264"/>
      <c r="L3" s="264"/>
      <c r="M3" s="264"/>
      <c r="N3" s="264"/>
      <c r="O3" s="264"/>
      <c r="P3" s="264"/>
      <c r="Q3" s="264"/>
      <c r="R3" s="264"/>
      <c r="S3" s="264"/>
      <c r="T3" s="264"/>
      <c r="U3" s="264"/>
      <c r="V3" s="264"/>
    </row>
    <row r="4" spans="1:22" s="65" customFormat="1" ht="15.75" customHeight="1">
      <c r="A4" s="633" t="s">
        <v>1353</v>
      </c>
      <c r="B4" s="635" t="s">
        <v>1354</v>
      </c>
      <c r="C4" s="615" t="s">
        <v>1706</v>
      </c>
      <c r="D4" s="615" t="s">
        <v>1355</v>
      </c>
      <c r="E4" s="615" t="s">
        <v>1356</v>
      </c>
      <c r="F4" s="615" t="s">
        <v>1309</v>
      </c>
      <c r="G4" s="615" t="s">
        <v>1357</v>
      </c>
      <c r="H4" s="620" t="s">
        <v>1358</v>
      </c>
      <c r="I4" s="636"/>
      <c r="J4" s="636"/>
      <c r="K4" s="636"/>
      <c r="L4" s="636"/>
      <c r="M4" s="636"/>
      <c r="N4" s="636"/>
      <c r="O4" s="621"/>
      <c r="P4" s="622" t="s">
        <v>1359</v>
      </c>
      <c r="Q4" s="623"/>
      <c r="R4" s="635" t="s">
        <v>1360</v>
      </c>
      <c r="S4" s="635" t="s">
        <v>1361</v>
      </c>
      <c r="T4" s="635" t="s">
        <v>1362</v>
      </c>
      <c r="U4" s="635" t="s">
        <v>1363</v>
      </c>
      <c r="V4" s="637" t="s">
        <v>1364</v>
      </c>
    </row>
    <row r="5" spans="1:22" s="65" customFormat="1" ht="15" customHeight="1">
      <c r="A5" s="633"/>
      <c r="B5" s="633"/>
      <c r="C5" s="616"/>
      <c r="D5" s="616"/>
      <c r="E5" s="616"/>
      <c r="F5" s="616"/>
      <c r="G5" s="616"/>
      <c r="H5" s="620" t="s">
        <v>1365</v>
      </c>
      <c r="I5" s="621"/>
      <c r="J5" s="620" t="s">
        <v>1366</v>
      </c>
      <c r="K5" s="621"/>
      <c r="L5" s="620" t="s">
        <v>1367</v>
      </c>
      <c r="M5" s="621"/>
      <c r="N5" s="620" t="s">
        <v>1368</v>
      </c>
      <c r="O5" s="621"/>
      <c r="P5" s="624"/>
      <c r="Q5" s="625"/>
      <c r="R5" s="633"/>
      <c r="S5" s="633"/>
      <c r="T5" s="633"/>
      <c r="U5" s="633"/>
      <c r="V5" s="638"/>
    </row>
    <row r="6" spans="1:22" s="66" customFormat="1" ht="25.5">
      <c r="A6" s="634"/>
      <c r="B6" s="634"/>
      <c r="C6" s="617"/>
      <c r="D6" s="617"/>
      <c r="E6" s="617"/>
      <c r="F6" s="617"/>
      <c r="G6" s="617"/>
      <c r="H6" s="402" t="s">
        <v>1369</v>
      </c>
      <c r="I6" s="402" t="s">
        <v>35</v>
      </c>
      <c r="J6" s="402" t="s">
        <v>1369</v>
      </c>
      <c r="K6" s="402" t="s">
        <v>35</v>
      </c>
      <c r="L6" s="402" t="s">
        <v>1369</v>
      </c>
      <c r="M6" s="402" t="s">
        <v>35</v>
      </c>
      <c r="N6" s="402" t="s">
        <v>1369</v>
      </c>
      <c r="O6" s="402" t="s">
        <v>35</v>
      </c>
      <c r="P6" s="402" t="s">
        <v>1369</v>
      </c>
      <c r="Q6" s="402" t="s">
        <v>35</v>
      </c>
      <c r="R6" s="634"/>
      <c r="S6" s="634"/>
      <c r="T6" s="634"/>
      <c r="U6" s="634"/>
      <c r="V6" s="639"/>
    </row>
    <row r="7" spans="1:22" s="66" customFormat="1" ht="15.75">
      <c r="A7" s="403"/>
      <c r="B7" s="404"/>
      <c r="C7" s="404"/>
      <c r="D7" s="405"/>
      <c r="E7" s="405"/>
      <c r="F7" s="406"/>
      <c r="G7" s="405"/>
      <c r="H7" s="407"/>
      <c r="I7" s="407"/>
      <c r="J7" s="407"/>
      <c r="K7" s="407"/>
      <c r="L7" s="407"/>
      <c r="M7" s="407"/>
      <c r="N7" s="407"/>
      <c r="O7" s="407"/>
      <c r="P7" s="407"/>
      <c r="Q7" s="407"/>
      <c r="R7" s="408"/>
      <c r="S7" s="408"/>
      <c r="T7" s="408"/>
      <c r="U7" s="408"/>
      <c r="V7" s="409"/>
    </row>
    <row r="8" spans="1:22" ht="15.75" hidden="1">
      <c r="A8" s="654" t="s">
        <v>1452</v>
      </c>
      <c r="B8" s="654" t="s">
        <v>1453</v>
      </c>
      <c r="C8" s="566"/>
      <c r="D8" s="304"/>
      <c r="E8" s="304"/>
      <c r="F8" s="304"/>
      <c r="G8" s="71"/>
      <c r="H8" s="328"/>
      <c r="I8" s="331"/>
      <c r="J8" s="328"/>
      <c r="K8" s="331"/>
      <c r="L8" s="328"/>
      <c r="M8" s="331"/>
      <c r="N8" s="328"/>
      <c r="O8" s="331"/>
      <c r="P8" s="364">
        <f>H8+J8+L8+N8</f>
        <v>0</v>
      </c>
      <c r="Q8" s="365">
        <f>I8+K8+M8+O8</f>
        <v>0</v>
      </c>
      <c r="R8" s="325"/>
      <c r="S8" s="325"/>
      <c r="T8" s="230"/>
      <c r="U8" s="230"/>
      <c r="V8" s="230"/>
    </row>
    <row r="9" spans="1:22" ht="15.75" hidden="1">
      <c r="A9" s="654"/>
      <c r="B9" s="654"/>
      <c r="C9" s="566"/>
      <c r="D9" s="304"/>
      <c r="E9" s="304"/>
      <c r="F9" s="304"/>
      <c r="G9" s="71"/>
      <c r="H9" s="328"/>
      <c r="I9" s="331"/>
      <c r="J9" s="328"/>
      <c r="K9" s="331"/>
      <c r="L9" s="328"/>
      <c r="M9" s="331"/>
      <c r="N9" s="328"/>
      <c r="O9" s="331"/>
      <c r="P9" s="364">
        <f t="shared" ref="P9:P21" si="0">H9+J9+L9+N9</f>
        <v>0</v>
      </c>
      <c r="Q9" s="365">
        <f t="shared" ref="Q9:Q21" si="1">I9+K9+M9+O9</f>
        <v>0</v>
      </c>
      <c r="R9" s="325"/>
      <c r="S9" s="325"/>
      <c r="T9" s="230"/>
      <c r="U9" s="230"/>
      <c r="V9" s="230"/>
    </row>
    <row r="10" spans="1:22" ht="15.75" hidden="1">
      <c r="A10" s="654"/>
      <c r="B10" s="654"/>
      <c r="C10" s="566"/>
      <c r="D10" s="304"/>
      <c r="E10" s="304"/>
      <c r="F10" s="304"/>
      <c r="G10" s="71"/>
      <c r="H10" s="328"/>
      <c r="I10" s="331"/>
      <c r="J10" s="328"/>
      <c r="K10" s="331"/>
      <c r="L10" s="328"/>
      <c r="M10" s="331"/>
      <c r="N10" s="328"/>
      <c r="O10" s="331"/>
      <c r="P10" s="364">
        <f t="shared" si="0"/>
        <v>0</v>
      </c>
      <c r="Q10" s="365">
        <f t="shared" si="1"/>
        <v>0</v>
      </c>
      <c r="R10" s="325"/>
      <c r="S10" s="325"/>
      <c r="T10" s="230"/>
      <c r="U10" s="230"/>
      <c r="V10" s="230"/>
    </row>
    <row r="11" spans="1:22" ht="15.75" hidden="1">
      <c r="A11" s="654"/>
      <c r="B11" s="654"/>
      <c r="C11" s="566"/>
      <c r="D11" s="304"/>
      <c r="E11" s="304"/>
      <c r="F11" s="304"/>
      <c r="G11" s="71"/>
      <c r="H11" s="328"/>
      <c r="I11" s="331"/>
      <c r="J11" s="328"/>
      <c r="K11" s="331"/>
      <c r="L11" s="328"/>
      <c r="M11" s="331"/>
      <c r="N11" s="328"/>
      <c r="O11" s="331"/>
      <c r="P11" s="364">
        <f t="shared" si="0"/>
        <v>0</v>
      </c>
      <c r="Q11" s="365">
        <f t="shared" si="1"/>
        <v>0</v>
      </c>
      <c r="R11" s="325"/>
      <c r="S11" s="325"/>
      <c r="T11" s="230"/>
      <c r="U11" s="230"/>
      <c r="V11" s="230"/>
    </row>
    <row r="12" spans="1:22" ht="15.75" hidden="1">
      <c r="A12" s="654"/>
      <c r="B12" s="654"/>
      <c r="C12" s="566"/>
      <c r="D12" s="304"/>
      <c r="E12" s="304"/>
      <c r="F12" s="304"/>
      <c r="G12" s="71"/>
      <c r="H12" s="328"/>
      <c r="I12" s="331"/>
      <c r="J12" s="328"/>
      <c r="K12" s="331"/>
      <c r="L12" s="328"/>
      <c r="M12" s="331"/>
      <c r="N12" s="328"/>
      <c r="O12" s="331"/>
      <c r="P12" s="364">
        <f t="shared" si="0"/>
        <v>0</v>
      </c>
      <c r="Q12" s="365">
        <f t="shared" si="1"/>
        <v>0</v>
      </c>
      <c r="R12" s="325"/>
      <c r="S12" s="325"/>
      <c r="T12" s="230"/>
      <c r="U12" s="230"/>
      <c r="V12" s="230"/>
    </row>
    <row r="13" spans="1:22" ht="15.75" hidden="1">
      <c r="A13" s="654"/>
      <c r="B13" s="654"/>
      <c r="C13" s="566"/>
      <c r="D13" s="304"/>
      <c r="E13" s="304"/>
      <c r="F13" s="304"/>
      <c r="G13" s="71"/>
      <c r="H13" s="328"/>
      <c r="I13" s="331"/>
      <c r="J13" s="328"/>
      <c r="K13" s="331"/>
      <c r="L13" s="328"/>
      <c r="M13" s="331"/>
      <c r="N13" s="328"/>
      <c r="O13" s="331"/>
      <c r="P13" s="364">
        <f t="shared" si="0"/>
        <v>0</v>
      </c>
      <c r="Q13" s="365">
        <f t="shared" si="1"/>
        <v>0</v>
      </c>
      <c r="R13" s="325"/>
      <c r="S13" s="325"/>
      <c r="T13" s="230"/>
      <c r="U13" s="230"/>
      <c r="V13" s="230"/>
    </row>
    <row r="14" spans="1:22" ht="15.75" hidden="1">
      <c r="A14" s="654"/>
      <c r="B14" s="654" t="s">
        <v>1454</v>
      </c>
      <c r="C14" s="566"/>
      <c r="D14" s="304"/>
      <c r="E14" s="304"/>
      <c r="F14" s="304"/>
      <c r="G14" s="71"/>
      <c r="H14" s="328"/>
      <c r="I14" s="331"/>
      <c r="J14" s="328"/>
      <c r="K14" s="331"/>
      <c r="L14" s="328"/>
      <c r="M14" s="331"/>
      <c r="N14" s="328"/>
      <c r="O14" s="331"/>
      <c r="P14" s="364">
        <f t="shared" si="0"/>
        <v>0</v>
      </c>
      <c r="Q14" s="365">
        <f t="shared" si="1"/>
        <v>0</v>
      </c>
      <c r="R14" s="325"/>
      <c r="S14" s="325"/>
      <c r="T14" s="230"/>
      <c r="U14" s="230"/>
      <c r="V14" s="230"/>
    </row>
    <row r="15" spans="1:22" ht="15.75" hidden="1">
      <c r="A15" s="654"/>
      <c r="B15" s="654"/>
      <c r="C15" s="566"/>
      <c r="D15" s="304"/>
      <c r="E15" s="304"/>
      <c r="F15" s="304"/>
      <c r="G15" s="71"/>
      <c r="H15" s="328"/>
      <c r="I15" s="331"/>
      <c r="J15" s="328"/>
      <c r="K15" s="331"/>
      <c r="L15" s="328"/>
      <c r="M15" s="331"/>
      <c r="N15" s="328"/>
      <c r="O15" s="331"/>
      <c r="P15" s="364">
        <f t="shared" si="0"/>
        <v>0</v>
      </c>
      <c r="Q15" s="365">
        <f t="shared" si="1"/>
        <v>0</v>
      </c>
      <c r="R15" s="325"/>
      <c r="S15" s="325"/>
      <c r="T15" s="230"/>
      <c r="U15" s="230"/>
      <c r="V15" s="230"/>
    </row>
    <row r="16" spans="1:22" ht="15.75" hidden="1">
      <c r="A16" s="654"/>
      <c r="B16" s="654"/>
      <c r="C16" s="566"/>
      <c r="D16" s="304"/>
      <c r="E16" s="304"/>
      <c r="F16" s="304"/>
      <c r="G16" s="71"/>
      <c r="H16" s="328"/>
      <c r="I16" s="331"/>
      <c r="J16" s="328"/>
      <c r="K16" s="331"/>
      <c r="L16" s="328"/>
      <c r="M16" s="331"/>
      <c r="N16" s="328"/>
      <c r="O16" s="331"/>
      <c r="P16" s="364">
        <f t="shared" si="0"/>
        <v>0</v>
      </c>
      <c r="Q16" s="365">
        <f t="shared" si="1"/>
        <v>0</v>
      </c>
      <c r="R16" s="325"/>
      <c r="S16" s="325"/>
      <c r="T16" s="230"/>
      <c r="U16" s="230"/>
      <c r="V16" s="230"/>
    </row>
    <row r="17" spans="1:22" ht="15.75" hidden="1">
      <c r="A17" s="654"/>
      <c r="B17" s="654"/>
      <c r="C17" s="566"/>
      <c r="D17" s="304"/>
      <c r="E17" s="304"/>
      <c r="F17" s="304"/>
      <c r="G17" s="71"/>
      <c r="H17" s="328"/>
      <c r="I17" s="331"/>
      <c r="J17" s="328"/>
      <c r="K17" s="331"/>
      <c r="L17" s="328"/>
      <c r="M17" s="331"/>
      <c r="N17" s="328"/>
      <c r="O17" s="331"/>
      <c r="P17" s="364">
        <f t="shared" si="0"/>
        <v>0</v>
      </c>
      <c r="Q17" s="365">
        <f t="shared" si="1"/>
        <v>0</v>
      </c>
      <c r="R17" s="325"/>
      <c r="S17" s="325"/>
      <c r="T17" s="230"/>
      <c r="U17" s="230"/>
      <c r="V17" s="230"/>
    </row>
    <row r="18" spans="1:22" ht="15.75" hidden="1">
      <c r="A18" s="654"/>
      <c r="B18" s="654"/>
      <c r="C18" s="566"/>
      <c r="D18" s="304"/>
      <c r="E18" s="304"/>
      <c r="F18" s="304"/>
      <c r="G18" s="71"/>
      <c r="H18" s="328"/>
      <c r="I18" s="331"/>
      <c r="J18" s="328"/>
      <c r="K18" s="331"/>
      <c r="L18" s="328"/>
      <c r="M18" s="331"/>
      <c r="N18" s="328"/>
      <c r="O18" s="331"/>
      <c r="P18" s="364">
        <f t="shared" si="0"/>
        <v>0</v>
      </c>
      <c r="Q18" s="365">
        <f t="shared" si="1"/>
        <v>0</v>
      </c>
      <c r="R18" s="325"/>
      <c r="S18" s="325"/>
      <c r="T18" s="230"/>
      <c r="U18" s="230"/>
      <c r="V18" s="230"/>
    </row>
    <row r="19" spans="1:22" ht="15.75" hidden="1">
      <c r="A19" s="654"/>
      <c r="B19" s="654"/>
      <c r="C19" s="566"/>
      <c r="D19" s="304"/>
      <c r="E19" s="304"/>
      <c r="F19" s="304"/>
      <c r="G19" s="71"/>
      <c r="H19" s="328"/>
      <c r="I19" s="331"/>
      <c r="J19" s="328"/>
      <c r="K19" s="331"/>
      <c r="L19" s="328"/>
      <c r="M19" s="331"/>
      <c r="N19" s="328"/>
      <c r="O19" s="331"/>
      <c r="P19" s="364">
        <f t="shared" si="0"/>
        <v>0</v>
      </c>
      <c r="Q19" s="365">
        <f t="shared" si="1"/>
        <v>0</v>
      </c>
      <c r="R19" s="325"/>
      <c r="S19" s="325"/>
      <c r="T19" s="230"/>
      <c r="U19" s="230"/>
      <c r="V19" s="230"/>
    </row>
    <row r="20" spans="1:22" ht="135">
      <c r="A20" s="654"/>
      <c r="B20" s="655" t="s">
        <v>1455</v>
      </c>
      <c r="C20" s="573"/>
      <c r="D20" s="469" t="s">
        <v>1686</v>
      </c>
      <c r="E20" s="470" t="s">
        <v>1660</v>
      </c>
      <c r="F20" s="304" t="s">
        <v>1327</v>
      </c>
      <c r="G20" s="468" t="s">
        <v>1694</v>
      </c>
      <c r="H20" s="328">
        <v>1</v>
      </c>
      <c r="I20" s="331">
        <v>44899.75</v>
      </c>
      <c r="J20" s="328">
        <v>1</v>
      </c>
      <c r="K20" s="331">
        <v>44899.75</v>
      </c>
      <c r="L20" s="328">
        <v>1</v>
      </c>
      <c r="M20" s="331">
        <v>44899.75</v>
      </c>
      <c r="N20" s="328">
        <v>1</v>
      </c>
      <c r="O20" s="331">
        <v>44899.75</v>
      </c>
      <c r="P20" s="471">
        <f t="shared" si="0"/>
        <v>4</v>
      </c>
      <c r="Q20" s="365">
        <f t="shared" si="1"/>
        <v>179599</v>
      </c>
      <c r="R20" s="325"/>
      <c r="S20" s="325" t="s">
        <v>1456</v>
      </c>
      <c r="T20" s="230" t="s">
        <v>1457</v>
      </c>
      <c r="U20" s="230" t="s">
        <v>1458</v>
      </c>
      <c r="V20" s="230" t="s">
        <v>1387</v>
      </c>
    </row>
    <row r="21" spans="1:22" ht="120">
      <c r="A21" s="654"/>
      <c r="B21" s="656"/>
      <c r="C21" s="590"/>
      <c r="D21" s="304" t="s">
        <v>1695</v>
      </c>
      <c r="E21" s="304" t="s">
        <v>1459</v>
      </c>
      <c r="F21" s="304" t="s">
        <v>1328</v>
      </c>
      <c r="G21" s="71" t="s">
        <v>1460</v>
      </c>
      <c r="H21" s="328">
        <v>1</v>
      </c>
      <c r="I21" s="331">
        <v>43479.17</v>
      </c>
      <c r="J21" s="328">
        <v>2</v>
      </c>
      <c r="K21" s="331">
        <v>86958.33</v>
      </c>
      <c r="L21" s="328">
        <v>3</v>
      </c>
      <c r="M21" s="331">
        <v>130437.49</v>
      </c>
      <c r="N21" s="328"/>
      <c r="O21" s="331">
        <v>0</v>
      </c>
      <c r="P21" s="471">
        <f t="shared" si="0"/>
        <v>6</v>
      </c>
      <c r="Q21" s="365">
        <f t="shared" si="1"/>
        <v>260874.99</v>
      </c>
      <c r="R21" s="325"/>
      <c r="S21" s="325" t="s">
        <v>1461</v>
      </c>
      <c r="T21" s="230" t="s">
        <v>1462</v>
      </c>
      <c r="U21" s="230" t="s">
        <v>1463</v>
      </c>
      <c r="V21" s="230" t="s">
        <v>1464</v>
      </c>
    </row>
    <row r="22" spans="1:22" s="266" customFormat="1" ht="15.75">
      <c r="A22" s="278"/>
      <c r="B22" s="279"/>
      <c r="C22" s="279"/>
      <c r="D22" s="278" t="s">
        <v>1465</v>
      </c>
      <c r="E22" s="279"/>
      <c r="F22" s="279"/>
      <c r="G22" s="280"/>
      <c r="H22" s="245">
        <f t="shared" ref="H22:Q22" si="2">SUM(H8:H21)</f>
        <v>2</v>
      </c>
      <c r="I22" s="219">
        <f t="shared" si="2"/>
        <v>88378.92</v>
      </c>
      <c r="J22" s="245">
        <f t="shared" si="2"/>
        <v>3</v>
      </c>
      <c r="K22" s="219">
        <f t="shared" si="2"/>
        <v>131858.08000000002</v>
      </c>
      <c r="L22" s="245">
        <f t="shared" si="2"/>
        <v>4</v>
      </c>
      <c r="M22" s="219">
        <f t="shared" si="2"/>
        <v>175337.24</v>
      </c>
      <c r="N22" s="245">
        <f t="shared" si="2"/>
        <v>1</v>
      </c>
      <c r="O22" s="219">
        <f t="shared" si="2"/>
        <v>44899.75</v>
      </c>
      <c r="P22" s="219">
        <f t="shared" si="2"/>
        <v>10</v>
      </c>
      <c r="Q22" s="219">
        <f t="shared" si="2"/>
        <v>440473.99</v>
      </c>
      <c r="R22" s="245"/>
      <c r="S22" s="245"/>
      <c r="T22" s="245"/>
      <c r="U22" s="245"/>
      <c r="V22" s="245"/>
    </row>
    <row r="23" spans="1:22">
      <c r="A23" s="421"/>
      <c r="B23" s="421"/>
      <c r="D23" s="421"/>
      <c r="E23" s="421"/>
      <c r="F23" s="421"/>
      <c r="G23" s="421"/>
      <c r="H23" s="421"/>
      <c r="I23" s="421"/>
      <c r="J23" s="421"/>
      <c r="K23" s="421"/>
      <c r="L23" s="421"/>
      <c r="M23" s="421"/>
      <c r="N23" s="421"/>
      <c r="O23" s="421"/>
      <c r="P23" s="421"/>
      <c r="Q23" s="421"/>
      <c r="R23" s="421"/>
      <c r="S23" s="421"/>
      <c r="T23" s="421"/>
      <c r="U23" s="421"/>
      <c r="V23" s="421"/>
    </row>
    <row r="24" spans="1:22">
      <c r="A24" s="421"/>
      <c r="B24" s="421"/>
      <c r="D24" s="421"/>
      <c r="E24" s="421"/>
      <c r="F24" s="421"/>
      <c r="G24" s="421"/>
      <c r="H24" s="421"/>
      <c r="I24" s="421"/>
      <c r="J24" s="421"/>
      <c r="K24" s="421"/>
      <c r="L24" s="421"/>
      <c r="M24" s="421"/>
      <c r="N24" s="421"/>
      <c r="O24" s="421"/>
      <c r="P24" s="421"/>
      <c r="Q24" s="421"/>
      <c r="R24" s="421"/>
      <c r="S24" s="421"/>
      <c r="T24" s="421"/>
      <c r="U24" s="421"/>
      <c r="V24" s="421"/>
    </row>
    <row r="25" spans="1:22">
      <c r="A25" s="421"/>
      <c r="B25" s="421"/>
      <c r="D25" s="421"/>
      <c r="E25" s="421"/>
      <c r="F25" s="421"/>
      <c r="G25" s="421"/>
      <c r="H25" s="421"/>
      <c r="I25" s="421"/>
      <c r="J25" s="421"/>
      <c r="K25" s="421"/>
      <c r="L25" s="421"/>
      <c r="M25" s="421"/>
      <c r="N25" s="421"/>
      <c r="O25" s="421"/>
      <c r="P25" s="421"/>
      <c r="Q25" s="421"/>
      <c r="R25" s="421"/>
      <c r="S25" s="421"/>
      <c r="T25" s="421"/>
      <c r="U25" s="421"/>
      <c r="V25" s="421"/>
    </row>
    <row r="26" spans="1:22">
      <c r="A26" s="421"/>
      <c r="B26" s="421"/>
      <c r="D26" s="421"/>
      <c r="E26" s="421"/>
      <c r="F26" s="421"/>
      <c r="G26" s="421"/>
      <c r="H26" s="421"/>
      <c r="I26" s="421"/>
      <c r="J26" s="421"/>
      <c r="K26" s="421"/>
      <c r="L26" s="421"/>
      <c r="M26" s="421"/>
      <c r="N26" s="421"/>
      <c r="O26" s="421"/>
      <c r="P26" s="421"/>
      <c r="Q26" s="421"/>
      <c r="R26" s="421"/>
      <c r="S26" s="421"/>
      <c r="T26" s="421"/>
      <c r="U26" s="421"/>
      <c r="V26" s="421"/>
    </row>
    <row r="27" spans="1:22">
      <c r="A27" s="421"/>
      <c r="B27" s="421"/>
      <c r="D27" s="421"/>
      <c r="E27" s="421"/>
      <c r="F27" s="421"/>
      <c r="G27" s="421"/>
      <c r="H27" s="421"/>
      <c r="I27" s="421"/>
      <c r="J27" s="421"/>
      <c r="K27" s="421"/>
      <c r="L27" s="421"/>
      <c r="M27" s="421"/>
      <c r="N27" s="421"/>
      <c r="O27" s="421"/>
      <c r="P27" s="421"/>
      <c r="Q27" s="421"/>
      <c r="R27" s="421"/>
      <c r="S27" s="421"/>
      <c r="T27" s="421"/>
      <c r="U27" s="421"/>
      <c r="V27" s="421"/>
    </row>
    <row r="28" spans="1:22">
      <c r="I28" s="421"/>
      <c r="J28" s="421"/>
      <c r="K28" s="421"/>
      <c r="L28" s="421"/>
      <c r="M28" s="421"/>
      <c r="N28" s="421"/>
      <c r="O28" s="421"/>
      <c r="P28" s="421"/>
      <c r="Q28" s="421"/>
    </row>
    <row r="29" spans="1:22">
      <c r="I29" s="421"/>
      <c r="J29" s="421"/>
      <c r="K29" s="421"/>
      <c r="L29" s="421"/>
      <c r="M29" s="421"/>
      <c r="N29" s="421"/>
      <c r="O29" s="421"/>
      <c r="P29" s="421"/>
      <c r="Q29" s="421"/>
    </row>
    <row r="30" spans="1:22">
      <c r="I30" s="421"/>
      <c r="J30" s="421"/>
      <c r="K30" s="421"/>
      <c r="L30" s="421"/>
      <c r="M30" s="421"/>
      <c r="N30" s="421"/>
      <c r="O30" s="421"/>
      <c r="P30" s="421"/>
      <c r="Q30" s="421"/>
    </row>
    <row r="31" spans="1:22">
      <c r="I31" s="421"/>
      <c r="J31" s="421"/>
      <c r="K31" s="421"/>
      <c r="L31" s="421"/>
      <c r="M31" s="421"/>
      <c r="N31" s="421"/>
      <c r="O31" s="421"/>
      <c r="P31" s="421"/>
      <c r="Q31" s="421"/>
    </row>
    <row r="32" spans="1:22">
      <c r="I32" s="421"/>
      <c r="J32" s="421"/>
      <c r="K32" s="421"/>
      <c r="L32" s="421"/>
      <c r="M32" s="421"/>
      <c r="N32" s="421"/>
      <c r="O32" s="421"/>
      <c r="P32" s="421"/>
      <c r="Q32" s="421"/>
    </row>
    <row r="33" spans="9:17">
      <c r="I33" s="421"/>
      <c r="J33" s="421"/>
      <c r="K33" s="421"/>
      <c r="L33" s="421"/>
      <c r="M33" s="421"/>
      <c r="N33" s="421"/>
      <c r="O33" s="421"/>
      <c r="P33" s="421"/>
      <c r="Q33" s="421"/>
    </row>
    <row r="34" spans="9:17">
      <c r="I34" s="421"/>
      <c r="J34" s="421"/>
      <c r="K34" s="421"/>
      <c r="L34" s="421"/>
      <c r="M34" s="421"/>
      <c r="N34" s="421"/>
      <c r="O34" s="421"/>
      <c r="P34" s="421"/>
      <c r="Q34" s="421"/>
    </row>
    <row r="35" spans="9:17">
      <c r="I35" s="421"/>
      <c r="J35" s="421"/>
      <c r="K35" s="421"/>
      <c r="L35" s="421"/>
      <c r="M35" s="421"/>
      <c r="N35" s="421"/>
      <c r="O35" s="421"/>
      <c r="P35" s="421"/>
      <c r="Q35" s="421"/>
    </row>
    <row r="36" spans="9:17">
      <c r="I36" s="421"/>
      <c r="J36" s="421"/>
      <c r="K36" s="421"/>
      <c r="L36" s="421"/>
      <c r="M36" s="421"/>
      <c r="N36" s="421"/>
      <c r="O36" s="421"/>
      <c r="P36" s="421"/>
      <c r="Q36" s="421"/>
    </row>
    <row r="37" spans="9:17">
      <c r="I37" s="421"/>
      <c r="J37" s="421"/>
      <c r="K37" s="421"/>
      <c r="L37" s="421"/>
      <c r="M37" s="421"/>
      <c r="N37" s="421"/>
      <c r="O37" s="421"/>
      <c r="P37" s="421"/>
      <c r="Q37" s="421"/>
    </row>
    <row r="38" spans="9:17">
      <c r="I38" s="421"/>
      <c r="J38" s="421"/>
      <c r="K38" s="421"/>
      <c r="L38" s="421"/>
      <c r="M38" s="421"/>
      <c r="N38" s="421"/>
      <c r="O38" s="421"/>
      <c r="P38" s="421"/>
      <c r="Q38" s="421"/>
    </row>
    <row r="39" spans="9:17">
      <c r="I39" s="421"/>
      <c r="J39" s="421"/>
      <c r="K39" s="421"/>
      <c r="L39" s="421"/>
      <c r="M39" s="421"/>
      <c r="N39" s="421"/>
      <c r="O39" s="421"/>
      <c r="P39" s="421"/>
      <c r="Q39" s="421"/>
    </row>
    <row r="40" spans="9:17">
      <c r="I40" s="421"/>
      <c r="J40" s="421"/>
      <c r="K40" s="421"/>
      <c r="L40" s="421"/>
      <c r="M40" s="421"/>
      <c r="N40" s="421"/>
      <c r="O40" s="421"/>
      <c r="P40" s="421"/>
      <c r="Q40" s="421"/>
    </row>
    <row r="41" spans="9:17">
      <c r="I41" s="421"/>
      <c r="J41" s="421"/>
      <c r="K41" s="421"/>
      <c r="L41" s="421"/>
      <c r="M41" s="421"/>
      <c r="N41" s="421"/>
      <c r="O41" s="421"/>
      <c r="P41" s="421"/>
      <c r="Q41" s="421"/>
    </row>
    <row r="42" spans="9:17">
      <c r="I42" s="421"/>
      <c r="J42" s="421"/>
      <c r="K42" s="421"/>
      <c r="L42" s="421"/>
      <c r="M42" s="421"/>
      <c r="N42" s="421"/>
      <c r="O42" s="421"/>
      <c r="P42" s="421"/>
      <c r="Q42" s="421"/>
    </row>
    <row r="43" spans="9:17">
      <c r="I43" s="421"/>
      <c r="J43" s="421"/>
      <c r="K43" s="421"/>
      <c r="L43" s="421"/>
      <c r="M43" s="421"/>
      <c r="N43" s="421"/>
      <c r="O43" s="421"/>
      <c r="P43" s="421"/>
      <c r="Q43" s="421"/>
    </row>
    <row r="44" spans="9:17">
      <c r="I44" s="421"/>
      <c r="J44" s="421"/>
      <c r="K44" s="421"/>
      <c r="L44" s="421"/>
      <c r="M44" s="421"/>
      <c r="N44" s="421"/>
      <c r="O44" s="421"/>
      <c r="P44" s="421"/>
      <c r="Q44" s="421"/>
    </row>
    <row r="45" spans="9:17">
      <c r="I45" s="421"/>
      <c r="J45" s="421"/>
      <c r="K45" s="421"/>
      <c r="L45" s="421"/>
      <c r="M45" s="421"/>
      <c r="N45" s="421"/>
      <c r="O45" s="421"/>
      <c r="P45" s="421"/>
      <c r="Q45" s="421"/>
    </row>
    <row r="46" spans="9:17">
      <c r="I46" s="421"/>
      <c r="J46" s="421"/>
      <c r="K46" s="421"/>
      <c r="L46" s="421"/>
      <c r="M46" s="421"/>
      <c r="N46" s="421"/>
      <c r="O46" s="421"/>
      <c r="P46" s="421"/>
      <c r="Q46" s="421"/>
    </row>
    <row r="47" spans="9:17">
      <c r="I47" s="421"/>
      <c r="J47" s="421"/>
      <c r="K47" s="421"/>
      <c r="L47" s="421"/>
      <c r="M47" s="421"/>
      <c r="N47" s="421"/>
      <c r="O47" s="421"/>
      <c r="P47" s="421"/>
      <c r="Q47" s="421"/>
    </row>
    <row r="48" spans="9:17">
      <c r="I48" s="421"/>
      <c r="J48" s="421"/>
      <c r="K48" s="421"/>
      <c r="L48" s="421"/>
      <c r="M48" s="421"/>
      <c r="N48" s="421"/>
      <c r="O48" s="421"/>
      <c r="P48" s="421"/>
      <c r="Q48" s="421"/>
    </row>
    <row r="49" spans="9:17">
      <c r="I49" s="421"/>
      <c r="J49" s="421"/>
      <c r="K49" s="421"/>
      <c r="L49" s="421"/>
      <c r="M49" s="421"/>
      <c r="N49" s="421"/>
      <c r="O49" s="421"/>
      <c r="P49" s="421"/>
      <c r="Q49" s="421"/>
    </row>
    <row r="50" spans="9:17">
      <c r="I50" s="421"/>
      <c r="J50" s="421"/>
      <c r="K50" s="421"/>
      <c r="L50" s="421"/>
      <c r="M50" s="421"/>
      <c r="N50" s="421"/>
      <c r="O50" s="421"/>
      <c r="P50" s="421"/>
      <c r="Q50" s="421"/>
    </row>
    <row r="51" spans="9:17">
      <c r="I51" s="421"/>
      <c r="J51" s="421"/>
      <c r="K51" s="421"/>
      <c r="L51" s="421"/>
      <c r="M51" s="421"/>
      <c r="N51" s="421"/>
      <c r="O51" s="421"/>
      <c r="P51" s="421"/>
      <c r="Q51" s="421"/>
    </row>
    <row r="52" spans="9:17">
      <c r="I52" s="421"/>
      <c r="J52" s="421"/>
      <c r="K52" s="421"/>
      <c r="L52" s="421"/>
      <c r="M52" s="421"/>
      <c r="N52" s="421"/>
      <c r="O52" s="421"/>
      <c r="P52" s="421"/>
      <c r="Q52" s="421"/>
    </row>
    <row r="53" spans="9:17">
      <c r="I53" s="421"/>
      <c r="J53" s="421"/>
      <c r="K53" s="421"/>
      <c r="L53" s="421"/>
      <c r="M53" s="421"/>
      <c r="N53" s="421"/>
      <c r="O53" s="421"/>
      <c r="P53" s="421"/>
      <c r="Q53" s="421"/>
    </row>
    <row r="54" spans="9:17">
      <c r="I54" s="421"/>
      <c r="J54" s="421"/>
      <c r="K54" s="421"/>
      <c r="L54" s="421"/>
      <c r="M54" s="421"/>
      <c r="N54" s="421"/>
      <c r="O54" s="421"/>
      <c r="P54" s="421"/>
      <c r="Q54" s="421"/>
    </row>
    <row r="55" spans="9:17">
      <c r="I55" s="421"/>
      <c r="J55" s="421"/>
      <c r="K55" s="421"/>
      <c r="L55" s="421"/>
      <c r="M55" s="421"/>
      <c r="N55" s="421"/>
      <c r="O55" s="421"/>
      <c r="P55" s="421"/>
      <c r="Q55" s="421"/>
    </row>
    <row r="56" spans="9:17">
      <c r="I56" s="421"/>
      <c r="J56" s="421"/>
      <c r="K56" s="421"/>
      <c r="L56" s="421"/>
      <c r="M56" s="421"/>
      <c r="N56" s="421"/>
      <c r="O56" s="421"/>
      <c r="P56" s="421"/>
      <c r="Q56" s="421"/>
    </row>
    <row r="57" spans="9:17">
      <c r="I57" s="421"/>
      <c r="J57" s="421"/>
      <c r="K57" s="421"/>
      <c r="L57" s="421"/>
      <c r="M57" s="421"/>
      <c r="N57" s="421"/>
      <c r="O57" s="421"/>
      <c r="P57" s="421"/>
      <c r="Q57" s="421"/>
    </row>
    <row r="58" spans="9:17">
      <c r="I58" s="421"/>
      <c r="J58" s="421"/>
      <c r="K58" s="421"/>
      <c r="L58" s="421"/>
      <c r="M58" s="421"/>
      <c r="N58" s="421"/>
      <c r="O58" s="421"/>
      <c r="P58" s="421"/>
      <c r="Q58" s="421"/>
    </row>
    <row r="59" spans="9:17">
      <c r="I59" s="421"/>
      <c r="J59" s="421"/>
      <c r="K59" s="421"/>
      <c r="L59" s="421"/>
      <c r="M59" s="421"/>
      <c r="N59" s="421"/>
      <c r="O59" s="421"/>
      <c r="P59" s="421"/>
      <c r="Q59" s="421"/>
    </row>
    <row r="60" spans="9:17">
      <c r="I60" s="421"/>
      <c r="J60" s="421"/>
      <c r="K60" s="421"/>
      <c r="L60" s="421"/>
      <c r="M60" s="421"/>
      <c r="N60" s="421"/>
      <c r="O60" s="421"/>
      <c r="P60" s="421"/>
      <c r="Q60" s="421"/>
    </row>
    <row r="61" spans="9:17">
      <c r="I61" s="421"/>
      <c r="J61" s="421"/>
      <c r="K61" s="421"/>
      <c r="L61" s="421"/>
      <c r="M61" s="421"/>
      <c r="N61" s="421"/>
      <c r="O61" s="421"/>
      <c r="P61" s="421"/>
      <c r="Q61" s="421"/>
    </row>
    <row r="62" spans="9:17">
      <c r="I62" s="421"/>
      <c r="J62" s="421"/>
      <c r="K62" s="421"/>
      <c r="L62" s="421"/>
      <c r="M62" s="421"/>
      <c r="N62" s="421"/>
      <c r="O62" s="421"/>
      <c r="P62" s="421"/>
      <c r="Q62" s="421"/>
    </row>
    <row r="63" spans="9:17">
      <c r="I63" s="421"/>
      <c r="J63" s="421"/>
      <c r="K63" s="421"/>
      <c r="L63" s="421"/>
      <c r="M63" s="421"/>
      <c r="N63" s="421"/>
      <c r="O63" s="421"/>
      <c r="P63" s="421"/>
      <c r="Q63" s="421"/>
    </row>
    <row r="64" spans="9:17">
      <c r="I64" s="421"/>
      <c r="J64" s="421"/>
      <c r="K64" s="421"/>
      <c r="L64" s="421"/>
      <c r="M64" s="421"/>
      <c r="N64" s="421"/>
      <c r="O64" s="421"/>
      <c r="P64" s="421"/>
      <c r="Q64" s="421"/>
    </row>
    <row r="65" spans="9:17">
      <c r="I65" s="421"/>
      <c r="J65" s="421"/>
      <c r="K65" s="421"/>
      <c r="L65" s="421"/>
      <c r="M65" s="421"/>
      <c r="N65" s="421"/>
      <c r="O65" s="421"/>
      <c r="P65" s="421"/>
      <c r="Q65" s="421"/>
    </row>
    <row r="66" spans="9:17">
      <c r="I66" s="421"/>
      <c r="J66" s="421"/>
      <c r="K66" s="421"/>
      <c r="L66" s="421"/>
      <c r="M66" s="421"/>
      <c r="N66" s="421"/>
      <c r="O66" s="421"/>
      <c r="P66" s="421"/>
      <c r="Q66" s="421"/>
    </row>
    <row r="67" spans="9:17">
      <c r="I67" s="421"/>
      <c r="J67" s="421"/>
      <c r="K67" s="421"/>
      <c r="L67" s="421"/>
      <c r="M67" s="421"/>
      <c r="N67" s="421"/>
      <c r="O67" s="421"/>
      <c r="P67" s="421"/>
      <c r="Q67" s="421"/>
    </row>
    <row r="68" spans="9:17">
      <c r="I68" s="421"/>
      <c r="J68" s="421"/>
      <c r="K68" s="421"/>
      <c r="L68" s="421"/>
      <c r="M68" s="421"/>
      <c r="N68" s="421"/>
      <c r="O68" s="421"/>
      <c r="P68" s="421"/>
      <c r="Q68" s="421"/>
    </row>
    <row r="69" spans="9:17">
      <c r="I69" s="421"/>
      <c r="J69" s="421"/>
      <c r="K69" s="421"/>
      <c r="L69" s="421"/>
      <c r="M69" s="421"/>
      <c r="N69" s="421"/>
      <c r="O69" s="421"/>
      <c r="P69" s="421"/>
      <c r="Q69" s="421"/>
    </row>
    <row r="70" spans="9:17">
      <c r="I70" s="421"/>
      <c r="J70" s="421"/>
      <c r="K70" s="421"/>
      <c r="L70" s="421"/>
      <c r="M70" s="421"/>
      <c r="N70" s="421"/>
      <c r="O70" s="421"/>
      <c r="P70" s="421"/>
      <c r="Q70" s="421"/>
    </row>
    <row r="71" spans="9:17">
      <c r="I71" s="421"/>
      <c r="J71" s="421"/>
      <c r="K71" s="421"/>
      <c r="L71" s="421"/>
      <c r="M71" s="421"/>
      <c r="N71" s="421"/>
      <c r="O71" s="421"/>
      <c r="P71" s="421"/>
      <c r="Q71" s="421"/>
    </row>
    <row r="72" spans="9:17">
      <c r="I72" s="421"/>
      <c r="J72" s="421"/>
      <c r="K72" s="421"/>
      <c r="L72" s="421"/>
      <c r="M72" s="421"/>
      <c r="N72" s="421"/>
      <c r="O72" s="421"/>
      <c r="P72" s="421"/>
      <c r="Q72" s="421"/>
    </row>
    <row r="73" spans="9:17">
      <c r="I73" s="421"/>
      <c r="J73" s="421"/>
      <c r="K73" s="421"/>
      <c r="L73" s="421"/>
      <c r="M73" s="421"/>
      <c r="N73" s="421"/>
      <c r="O73" s="421"/>
      <c r="P73" s="421"/>
      <c r="Q73" s="421"/>
    </row>
    <row r="74" spans="9:17">
      <c r="I74" s="421"/>
      <c r="J74" s="421"/>
      <c r="K74" s="421"/>
      <c r="L74" s="421"/>
      <c r="M74" s="421"/>
      <c r="N74" s="421"/>
      <c r="O74" s="421"/>
      <c r="P74" s="421"/>
      <c r="Q74" s="421"/>
    </row>
    <row r="75" spans="9:17">
      <c r="I75" s="421"/>
      <c r="J75" s="421"/>
      <c r="K75" s="421"/>
      <c r="L75" s="421"/>
      <c r="M75" s="421"/>
      <c r="N75" s="421"/>
      <c r="O75" s="421"/>
      <c r="P75" s="421"/>
      <c r="Q75" s="421"/>
    </row>
    <row r="76" spans="9:17">
      <c r="I76" s="421"/>
      <c r="J76" s="421"/>
      <c r="K76" s="421"/>
      <c r="L76" s="421"/>
      <c r="M76" s="421"/>
      <c r="N76" s="421"/>
      <c r="O76" s="421"/>
      <c r="P76" s="421"/>
      <c r="Q76" s="421"/>
    </row>
    <row r="77" spans="9:17">
      <c r="I77" s="421"/>
      <c r="J77" s="421"/>
      <c r="K77" s="421"/>
      <c r="L77" s="421"/>
      <c r="M77" s="421"/>
      <c r="N77" s="421"/>
      <c r="O77" s="421"/>
      <c r="P77" s="421"/>
      <c r="Q77" s="421"/>
    </row>
    <row r="78" spans="9:17">
      <c r="I78" s="421"/>
      <c r="J78" s="421"/>
      <c r="K78" s="421"/>
      <c r="L78" s="421"/>
      <c r="M78" s="421"/>
      <c r="N78" s="421"/>
      <c r="O78" s="421"/>
      <c r="P78" s="421"/>
      <c r="Q78" s="421"/>
    </row>
    <row r="79" spans="9:17">
      <c r="I79" s="421"/>
      <c r="J79" s="421"/>
      <c r="K79" s="421"/>
      <c r="L79" s="421"/>
      <c r="M79" s="421"/>
      <c r="N79" s="421"/>
      <c r="O79" s="421"/>
      <c r="P79" s="421"/>
      <c r="Q79" s="421"/>
    </row>
    <row r="80" spans="9:17">
      <c r="I80" s="421"/>
      <c r="J80" s="421"/>
      <c r="K80" s="421"/>
      <c r="L80" s="421"/>
      <c r="M80" s="421"/>
      <c r="N80" s="421"/>
      <c r="O80" s="421"/>
      <c r="P80" s="421"/>
      <c r="Q80" s="421"/>
    </row>
    <row r="81" spans="9:17">
      <c r="I81" s="421"/>
      <c r="J81" s="421"/>
      <c r="K81" s="421"/>
      <c r="L81" s="421"/>
      <c r="M81" s="421"/>
      <c r="N81" s="421"/>
      <c r="O81" s="421"/>
      <c r="P81" s="421"/>
      <c r="Q81" s="421"/>
    </row>
    <row r="82" spans="9:17">
      <c r="I82" s="421"/>
      <c r="J82" s="421"/>
      <c r="K82" s="421"/>
      <c r="L82" s="421"/>
      <c r="M82" s="421"/>
      <c r="N82" s="421"/>
      <c r="O82" s="421"/>
      <c r="P82" s="421"/>
      <c r="Q82" s="421"/>
    </row>
    <row r="83" spans="9:17">
      <c r="I83" s="421"/>
      <c r="J83" s="421"/>
      <c r="K83" s="421"/>
      <c r="L83" s="421"/>
      <c r="M83" s="421"/>
      <c r="N83" s="421"/>
      <c r="O83" s="421"/>
      <c r="P83" s="421"/>
      <c r="Q83" s="421"/>
    </row>
    <row r="84" spans="9:17">
      <c r="I84" s="421"/>
      <c r="J84" s="421"/>
      <c r="K84" s="421"/>
      <c r="L84" s="421"/>
      <c r="M84" s="421"/>
      <c r="N84" s="421"/>
      <c r="O84" s="421"/>
      <c r="P84" s="421"/>
      <c r="Q84" s="421"/>
    </row>
    <row r="85" spans="9:17">
      <c r="I85" s="421"/>
      <c r="J85" s="421"/>
      <c r="K85" s="421"/>
      <c r="L85" s="421"/>
      <c r="M85" s="421"/>
      <c r="N85" s="421"/>
      <c r="O85" s="421"/>
      <c r="P85" s="421"/>
      <c r="Q85" s="421"/>
    </row>
    <row r="86" spans="9:17">
      <c r="I86" s="421"/>
      <c r="J86" s="421"/>
      <c r="K86" s="421"/>
      <c r="L86" s="421"/>
      <c r="M86" s="421"/>
      <c r="N86" s="421"/>
      <c r="O86" s="421"/>
      <c r="P86" s="421"/>
      <c r="Q86" s="421"/>
    </row>
    <row r="87" spans="9:17">
      <c r="I87" s="421"/>
      <c r="J87" s="421"/>
      <c r="K87" s="421"/>
      <c r="L87" s="421"/>
      <c r="M87" s="421"/>
      <c r="N87" s="421"/>
      <c r="O87" s="421"/>
      <c r="P87" s="421"/>
      <c r="Q87" s="421"/>
    </row>
    <row r="88" spans="9:17">
      <c r="I88" s="421"/>
      <c r="J88" s="421"/>
      <c r="K88" s="421"/>
      <c r="L88" s="421"/>
      <c r="M88" s="421"/>
      <c r="N88" s="421"/>
      <c r="O88" s="421"/>
      <c r="P88" s="421"/>
      <c r="Q88" s="421"/>
    </row>
    <row r="89" spans="9:17">
      <c r="I89" s="421"/>
      <c r="J89" s="421"/>
      <c r="K89" s="421"/>
      <c r="L89" s="421"/>
      <c r="M89" s="421"/>
      <c r="N89" s="421"/>
      <c r="O89" s="421"/>
      <c r="P89" s="421"/>
      <c r="Q89" s="421"/>
    </row>
    <row r="90" spans="9:17">
      <c r="I90" s="421"/>
      <c r="J90" s="421"/>
      <c r="K90" s="421"/>
      <c r="L90" s="421"/>
      <c r="M90" s="421"/>
      <c r="N90" s="421"/>
      <c r="O90" s="421"/>
      <c r="P90" s="421"/>
      <c r="Q90" s="421"/>
    </row>
    <row r="91" spans="9:17">
      <c r="I91" s="421"/>
      <c r="J91" s="421"/>
      <c r="K91" s="421"/>
      <c r="L91" s="421"/>
      <c r="M91" s="421"/>
      <c r="N91" s="421"/>
      <c r="O91" s="421"/>
      <c r="P91" s="421"/>
      <c r="Q91" s="421"/>
    </row>
    <row r="92" spans="9:17">
      <c r="I92" s="421"/>
      <c r="J92" s="421"/>
      <c r="K92" s="421"/>
      <c r="L92" s="421"/>
      <c r="M92" s="421"/>
      <c r="N92" s="421"/>
      <c r="O92" s="421"/>
      <c r="P92" s="421"/>
      <c r="Q92" s="421"/>
    </row>
    <row r="93" spans="9:17">
      <c r="I93" s="421"/>
      <c r="J93" s="421"/>
      <c r="K93" s="421"/>
      <c r="L93" s="421"/>
      <c r="M93" s="421"/>
      <c r="N93" s="421"/>
      <c r="O93" s="421"/>
      <c r="P93" s="421"/>
      <c r="Q93" s="421"/>
    </row>
    <row r="94" spans="9:17">
      <c r="I94" s="421"/>
      <c r="J94" s="421"/>
      <c r="K94" s="421"/>
      <c r="L94" s="421"/>
      <c r="M94" s="421"/>
      <c r="N94" s="421"/>
      <c r="O94" s="421"/>
      <c r="P94" s="421"/>
      <c r="Q94" s="421"/>
    </row>
    <row r="95" spans="9:17">
      <c r="I95" s="421"/>
      <c r="J95" s="421"/>
      <c r="K95" s="421"/>
      <c r="L95" s="421"/>
      <c r="M95" s="421"/>
      <c r="N95" s="421"/>
      <c r="O95" s="421"/>
      <c r="P95" s="421"/>
      <c r="Q95" s="421"/>
    </row>
    <row r="96" spans="9:17">
      <c r="I96" s="421"/>
      <c r="J96" s="421"/>
      <c r="K96" s="421"/>
      <c r="L96" s="421"/>
      <c r="M96" s="421"/>
      <c r="N96" s="421"/>
      <c r="O96" s="421"/>
      <c r="P96" s="421"/>
      <c r="Q96" s="421"/>
    </row>
    <row r="97" spans="9:17">
      <c r="I97" s="421"/>
      <c r="J97" s="421"/>
      <c r="K97" s="421"/>
      <c r="L97" s="421"/>
      <c r="M97" s="421"/>
      <c r="N97" s="421"/>
      <c r="O97" s="421"/>
      <c r="P97" s="421"/>
      <c r="Q97" s="421"/>
    </row>
    <row r="98" spans="9:17">
      <c r="I98" s="421"/>
      <c r="J98" s="421"/>
      <c r="K98" s="421"/>
      <c r="L98" s="421"/>
      <c r="M98" s="421"/>
      <c r="N98" s="421"/>
      <c r="O98" s="421"/>
      <c r="P98" s="421"/>
      <c r="Q98" s="421"/>
    </row>
    <row r="99" spans="9:17">
      <c r="I99" s="421"/>
      <c r="J99" s="421"/>
      <c r="K99" s="421"/>
      <c r="L99" s="421"/>
      <c r="M99" s="421"/>
      <c r="N99" s="421"/>
      <c r="O99" s="421"/>
      <c r="P99" s="421"/>
      <c r="Q99" s="421"/>
    </row>
    <row r="100" spans="9:17">
      <c r="I100" s="421"/>
      <c r="J100" s="421"/>
      <c r="K100" s="421"/>
      <c r="L100" s="421"/>
      <c r="M100" s="421"/>
      <c r="N100" s="421"/>
      <c r="O100" s="421"/>
      <c r="P100" s="421"/>
      <c r="Q100" s="421"/>
    </row>
    <row r="101" spans="9:17">
      <c r="I101" s="421"/>
      <c r="J101" s="421"/>
      <c r="K101" s="421"/>
      <c r="L101" s="421"/>
      <c r="M101" s="421"/>
      <c r="N101" s="421"/>
      <c r="O101" s="421"/>
      <c r="P101" s="421"/>
      <c r="Q101" s="421"/>
    </row>
    <row r="102" spans="9:17">
      <c r="I102" s="421"/>
      <c r="J102" s="421"/>
      <c r="K102" s="421"/>
      <c r="L102" s="421"/>
      <c r="M102" s="421"/>
      <c r="N102" s="421"/>
      <c r="O102" s="421"/>
      <c r="P102" s="421"/>
      <c r="Q102" s="421"/>
    </row>
    <row r="103" spans="9:17">
      <c r="I103" s="421"/>
      <c r="J103" s="421"/>
      <c r="K103" s="421"/>
      <c r="L103" s="421"/>
      <c r="M103" s="421"/>
      <c r="N103" s="421"/>
      <c r="O103" s="421"/>
      <c r="P103" s="421"/>
      <c r="Q103" s="421"/>
    </row>
    <row r="104" spans="9:17">
      <c r="I104" s="421"/>
      <c r="J104" s="421"/>
      <c r="K104" s="421"/>
      <c r="L104" s="421"/>
      <c r="M104" s="421"/>
      <c r="N104" s="421"/>
      <c r="O104" s="421"/>
      <c r="P104" s="421"/>
      <c r="Q104" s="421"/>
    </row>
    <row r="105" spans="9:17">
      <c r="I105" s="421"/>
      <c r="J105" s="421"/>
      <c r="K105" s="421"/>
      <c r="L105" s="421"/>
      <c r="M105" s="421"/>
      <c r="N105" s="421"/>
      <c r="O105" s="421"/>
      <c r="P105" s="421"/>
      <c r="Q105" s="421"/>
    </row>
    <row r="106" spans="9:17">
      <c r="I106" s="421"/>
      <c r="J106" s="421"/>
      <c r="K106" s="421"/>
      <c r="L106" s="421"/>
      <c r="M106" s="421"/>
      <c r="N106" s="421"/>
      <c r="O106" s="421"/>
      <c r="P106" s="421"/>
      <c r="Q106" s="421"/>
    </row>
    <row r="107" spans="9:17">
      <c r="I107" s="421"/>
      <c r="J107" s="421"/>
      <c r="K107" s="421"/>
      <c r="L107" s="421"/>
      <c r="M107" s="421"/>
      <c r="N107" s="421"/>
      <c r="O107" s="421"/>
      <c r="P107" s="421"/>
      <c r="Q107" s="421"/>
    </row>
    <row r="108" spans="9:17">
      <c r="I108" s="421"/>
      <c r="J108" s="421"/>
      <c r="K108" s="421"/>
      <c r="L108" s="421"/>
      <c r="M108" s="421"/>
      <c r="N108" s="421"/>
      <c r="O108" s="421"/>
      <c r="P108" s="421"/>
      <c r="Q108" s="421"/>
    </row>
    <row r="109" spans="9:17">
      <c r="I109" s="421"/>
      <c r="J109" s="421"/>
      <c r="K109" s="421"/>
      <c r="L109" s="421"/>
      <c r="M109" s="421"/>
      <c r="N109" s="421"/>
      <c r="O109" s="421"/>
      <c r="P109" s="421"/>
      <c r="Q109" s="421"/>
    </row>
    <row r="110" spans="9:17">
      <c r="I110" s="421"/>
      <c r="J110" s="421"/>
      <c r="K110" s="421"/>
      <c r="L110" s="421"/>
      <c r="M110" s="421"/>
      <c r="N110" s="421"/>
      <c r="O110" s="421"/>
      <c r="P110" s="421"/>
      <c r="Q110" s="421"/>
    </row>
    <row r="111" spans="9:17">
      <c r="I111" s="421"/>
      <c r="J111" s="421"/>
      <c r="K111" s="421"/>
      <c r="L111" s="421"/>
      <c r="M111" s="421"/>
      <c r="N111" s="421"/>
      <c r="O111" s="421"/>
      <c r="P111" s="421"/>
      <c r="Q111" s="421"/>
    </row>
    <row r="112" spans="9:17">
      <c r="I112" s="421"/>
      <c r="J112" s="421"/>
      <c r="K112" s="421"/>
      <c r="L112" s="421"/>
      <c r="M112" s="421"/>
      <c r="N112" s="421"/>
      <c r="O112" s="421"/>
      <c r="P112" s="421"/>
      <c r="Q112" s="421"/>
    </row>
    <row r="113" spans="9:17">
      <c r="I113" s="421"/>
      <c r="J113" s="421"/>
      <c r="K113" s="421"/>
      <c r="L113" s="421"/>
      <c r="M113" s="421"/>
      <c r="N113" s="421"/>
      <c r="O113" s="421"/>
      <c r="P113" s="421"/>
      <c r="Q113" s="421"/>
    </row>
    <row r="114" spans="9:17">
      <c r="I114" s="421"/>
      <c r="J114" s="421"/>
      <c r="K114" s="421"/>
      <c r="L114" s="421"/>
      <c r="M114" s="421"/>
      <c r="N114" s="421"/>
      <c r="O114" s="421"/>
      <c r="P114" s="421"/>
      <c r="Q114" s="421"/>
    </row>
    <row r="115" spans="9:17">
      <c r="I115" s="421"/>
      <c r="J115" s="421"/>
      <c r="K115" s="421"/>
      <c r="L115" s="421"/>
      <c r="M115" s="421"/>
      <c r="N115" s="421"/>
      <c r="O115" s="421"/>
      <c r="P115" s="421"/>
      <c r="Q115" s="421"/>
    </row>
    <row r="116" spans="9:17">
      <c r="I116" s="421"/>
      <c r="J116" s="421"/>
      <c r="K116" s="421"/>
      <c r="L116" s="421"/>
      <c r="M116" s="421"/>
      <c r="N116" s="421"/>
      <c r="O116" s="421"/>
      <c r="P116" s="421"/>
      <c r="Q116" s="421"/>
    </row>
    <row r="117" spans="9:17">
      <c r="I117" s="421"/>
      <c r="J117" s="421"/>
      <c r="K117" s="421"/>
      <c r="L117" s="421"/>
      <c r="M117" s="421"/>
      <c r="N117" s="421"/>
      <c r="O117" s="421"/>
      <c r="P117" s="421"/>
      <c r="Q117" s="421"/>
    </row>
    <row r="118" spans="9:17">
      <c r="I118" s="421"/>
      <c r="J118" s="421"/>
      <c r="K118" s="421"/>
      <c r="L118" s="421"/>
      <c r="M118" s="421"/>
      <c r="N118" s="421"/>
      <c r="O118" s="421"/>
      <c r="P118" s="421"/>
      <c r="Q118" s="421"/>
    </row>
    <row r="119" spans="9:17">
      <c r="I119" s="421"/>
      <c r="J119" s="421"/>
      <c r="K119" s="421"/>
      <c r="L119" s="421"/>
      <c r="M119" s="421"/>
      <c r="N119" s="421"/>
      <c r="O119" s="421"/>
      <c r="P119" s="421"/>
      <c r="Q119" s="421"/>
    </row>
    <row r="120" spans="9:17">
      <c r="I120" s="421"/>
      <c r="J120" s="421"/>
      <c r="K120" s="421"/>
      <c r="L120" s="421"/>
      <c r="M120" s="421"/>
      <c r="N120" s="421"/>
      <c r="O120" s="421"/>
      <c r="P120" s="421"/>
      <c r="Q120" s="421"/>
    </row>
    <row r="121" spans="9:17">
      <c r="I121" s="421"/>
      <c r="J121" s="421"/>
      <c r="K121" s="421"/>
      <c r="L121" s="421"/>
      <c r="M121" s="421"/>
      <c r="N121" s="421"/>
      <c r="O121" s="421"/>
      <c r="P121" s="421"/>
      <c r="Q121" s="421"/>
    </row>
    <row r="122" spans="9:17">
      <c r="I122" s="421"/>
      <c r="J122" s="421"/>
      <c r="K122" s="421"/>
      <c r="L122" s="421"/>
      <c r="M122" s="421"/>
      <c r="N122" s="421"/>
      <c r="O122" s="421"/>
      <c r="P122" s="421"/>
      <c r="Q122" s="421"/>
    </row>
    <row r="123" spans="9:17">
      <c r="I123" s="421"/>
      <c r="J123" s="421"/>
      <c r="K123" s="421"/>
      <c r="L123" s="421"/>
      <c r="M123" s="421"/>
      <c r="N123" s="421"/>
      <c r="O123" s="421"/>
      <c r="P123" s="421"/>
      <c r="Q123" s="421"/>
    </row>
    <row r="124" spans="9:17">
      <c r="I124" s="421"/>
      <c r="J124" s="421"/>
      <c r="K124" s="421"/>
      <c r="L124" s="421"/>
      <c r="M124" s="421"/>
      <c r="N124" s="421"/>
      <c r="O124" s="421"/>
      <c r="P124" s="421"/>
      <c r="Q124" s="421"/>
    </row>
    <row r="125" spans="9:17">
      <c r="I125" s="421"/>
      <c r="J125" s="421"/>
      <c r="K125" s="421"/>
      <c r="L125" s="421"/>
      <c r="M125" s="421"/>
      <c r="N125" s="421"/>
      <c r="O125" s="421"/>
      <c r="P125" s="421"/>
      <c r="Q125" s="421"/>
    </row>
    <row r="126" spans="9:17">
      <c r="I126" s="421"/>
      <c r="J126" s="421"/>
      <c r="K126" s="421"/>
      <c r="L126" s="421"/>
      <c r="M126" s="421"/>
      <c r="N126" s="421"/>
      <c r="O126" s="421"/>
      <c r="P126" s="421"/>
      <c r="Q126" s="421"/>
    </row>
    <row r="127" spans="9:17">
      <c r="I127" s="421"/>
      <c r="J127" s="421"/>
      <c r="K127" s="421"/>
      <c r="L127" s="421"/>
      <c r="M127" s="421"/>
      <c r="N127" s="421"/>
      <c r="O127" s="421"/>
      <c r="P127" s="421"/>
      <c r="Q127" s="421"/>
    </row>
    <row r="128" spans="9:17">
      <c r="I128" s="421"/>
      <c r="J128" s="421"/>
      <c r="K128" s="421"/>
      <c r="L128" s="421"/>
      <c r="M128" s="421"/>
      <c r="N128" s="421"/>
      <c r="O128" s="421"/>
      <c r="P128" s="421"/>
      <c r="Q128" s="421"/>
    </row>
    <row r="129" spans="9:17">
      <c r="I129" s="421"/>
      <c r="J129" s="421"/>
      <c r="K129" s="421"/>
      <c r="L129" s="421"/>
      <c r="M129" s="421"/>
      <c r="N129" s="421"/>
      <c r="O129" s="421"/>
      <c r="P129" s="421"/>
      <c r="Q129" s="421"/>
    </row>
    <row r="130" spans="9:17">
      <c r="I130" s="421"/>
      <c r="J130" s="421"/>
      <c r="K130" s="421"/>
      <c r="L130" s="421"/>
      <c r="M130" s="421"/>
      <c r="N130" s="421"/>
      <c r="O130" s="421"/>
      <c r="P130" s="421"/>
      <c r="Q130" s="421"/>
    </row>
    <row r="131" spans="9:17">
      <c r="I131" s="421"/>
      <c r="J131" s="421"/>
      <c r="K131" s="421"/>
      <c r="L131" s="421"/>
      <c r="M131" s="421"/>
      <c r="N131" s="421"/>
      <c r="O131" s="421"/>
      <c r="P131" s="421"/>
      <c r="Q131" s="421"/>
    </row>
    <row r="132" spans="9:17">
      <c r="I132" s="421"/>
      <c r="J132" s="421"/>
      <c r="K132" s="421"/>
      <c r="L132" s="421"/>
      <c r="M132" s="421"/>
      <c r="N132" s="421"/>
      <c r="O132" s="421"/>
      <c r="P132" s="421"/>
      <c r="Q132" s="421"/>
    </row>
    <row r="133" spans="9:17">
      <c r="I133" s="421"/>
      <c r="J133" s="421"/>
      <c r="K133" s="421"/>
      <c r="L133" s="421"/>
      <c r="M133" s="421"/>
      <c r="N133" s="421"/>
      <c r="O133" s="421"/>
      <c r="P133" s="421"/>
      <c r="Q133" s="421"/>
    </row>
    <row r="134" spans="9:17">
      <c r="I134" s="421"/>
      <c r="J134" s="421"/>
      <c r="K134" s="421"/>
      <c r="L134" s="421"/>
      <c r="M134" s="421"/>
      <c r="N134" s="421"/>
      <c r="O134" s="421"/>
      <c r="P134" s="421"/>
      <c r="Q134" s="421"/>
    </row>
    <row r="135" spans="9:17">
      <c r="I135" s="421"/>
      <c r="J135" s="421"/>
      <c r="K135" s="421"/>
      <c r="L135" s="421"/>
      <c r="M135" s="421"/>
      <c r="N135" s="421"/>
      <c r="O135" s="421"/>
      <c r="P135" s="421"/>
      <c r="Q135" s="421"/>
    </row>
    <row r="136" spans="9:17">
      <c r="I136" s="421"/>
      <c r="J136" s="421"/>
      <c r="K136" s="421"/>
      <c r="L136" s="421"/>
      <c r="M136" s="421"/>
      <c r="N136" s="421"/>
      <c r="O136" s="421"/>
      <c r="P136" s="421"/>
      <c r="Q136" s="421"/>
    </row>
    <row r="137" spans="9:17">
      <c r="I137" s="421"/>
      <c r="J137" s="421"/>
      <c r="K137" s="421"/>
      <c r="L137" s="421"/>
      <c r="M137" s="421"/>
      <c r="N137" s="421"/>
      <c r="O137" s="421"/>
      <c r="P137" s="421"/>
      <c r="Q137" s="421"/>
    </row>
    <row r="138" spans="9:17">
      <c r="I138" s="421"/>
      <c r="J138" s="421"/>
      <c r="K138" s="421"/>
      <c r="L138" s="421"/>
      <c r="M138" s="421"/>
      <c r="N138" s="421"/>
      <c r="O138" s="421"/>
      <c r="P138" s="421"/>
      <c r="Q138" s="421"/>
    </row>
    <row r="139" spans="9:17">
      <c r="I139" s="421"/>
      <c r="J139" s="421"/>
      <c r="K139" s="421"/>
      <c r="L139" s="421"/>
      <c r="M139" s="421"/>
      <c r="N139" s="421"/>
      <c r="O139" s="421"/>
      <c r="P139" s="421"/>
      <c r="Q139" s="421"/>
    </row>
    <row r="140" spans="9:17">
      <c r="I140" s="421"/>
      <c r="J140" s="421"/>
      <c r="K140" s="421"/>
      <c r="L140" s="421"/>
      <c r="M140" s="421"/>
      <c r="N140" s="421"/>
      <c r="O140" s="421"/>
      <c r="P140" s="421"/>
      <c r="Q140" s="421"/>
    </row>
    <row r="141" spans="9:17">
      <c r="I141" s="421"/>
      <c r="J141" s="421"/>
      <c r="K141" s="421"/>
      <c r="L141" s="421"/>
      <c r="M141" s="421"/>
      <c r="N141" s="421"/>
      <c r="O141" s="421"/>
      <c r="P141" s="421"/>
      <c r="Q141" s="421"/>
    </row>
    <row r="142" spans="9:17">
      <c r="I142" s="421"/>
      <c r="J142" s="421"/>
      <c r="K142" s="421"/>
      <c r="L142" s="421"/>
      <c r="M142" s="421"/>
      <c r="N142" s="421"/>
      <c r="O142" s="421"/>
      <c r="P142" s="421"/>
      <c r="Q142" s="421"/>
    </row>
    <row r="143" spans="9:17">
      <c r="I143" s="421"/>
      <c r="J143" s="421"/>
      <c r="K143" s="421"/>
      <c r="L143" s="421"/>
      <c r="M143" s="421"/>
      <c r="N143" s="421"/>
      <c r="O143" s="421"/>
      <c r="P143" s="421"/>
      <c r="Q143" s="421"/>
    </row>
    <row r="144" spans="9:17">
      <c r="I144" s="421"/>
      <c r="J144" s="421"/>
      <c r="K144" s="421"/>
      <c r="L144" s="421"/>
      <c r="M144" s="421"/>
      <c r="N144" s="421"/>
      <c r="O144" s="421"/>
      <c r="P144" s="421"/>
      <c r="Q144" s="421"/>
    </row>
    <row r="145" spans="9:17">
      <c r="I145" s="421"/>
      <c r="J145" s="421"/>
      <c r="K145" s="421"/>
      <c r="L145" s="421"/>
      <c r="M145" s="421"/>
      <c r="N145" s="421"/>
      <c r="O145" s="421"/>
      <c r="P145" s="421"/>
      <c r="Q145" s="421"/>
    </row>
    <row r="146" spans="9:17">
      <c r="I146" s="421"/>
      <c r="J146" s="421"/>
      <c r="K146" s="421"/>
      <c r="L146" s="421"/>
      <c r="M146" s="421"/>
      <c r="N146" s="421"/>
      <c r="O146" s="421"/>
      <c r="P146" s="421"/>
      <c r="Q146" s="421"/>
    </row>
    <row r="147" spans="9:17">
      <c r="I147" s="421"/>
      <c r="J147" s="421"/>
      <c r="K147" s="421"/>
      <c r="L147" s="421"/>
      <c r="M147" s="421"/>
      <c r="N147" s="421"/>
      <c r="O147" s="421"/>
      <c r="P147" s="421"/>
      <c r="Q147" s="421"/>
    </row>
    <row r="148" spans="9:17">
      <c r="I148" s="421"/>
      <c r="J148" s="421"/>
      <c r="K148" s="421"/>
      <c r="L148" s="421"/>
      <c r="M148" s="421"/>
      <c r="N148" s="421"/>
      <c r="O148" s="421"/>
      <c r="P148" s="421"/>
      <c r="Q148" s="421"/>
    </row>
    <row r="149" spans="9:17">
      <c r="I149" s="421"/>
      <c r="J149" s="421"/>
      <c r="K149" s="421"/>
      <c r="L149" s="421"/>
      <c r="M149" s="421"/>
      <c r="N149" s="421"/>
      <c r="O149" s="421"/>
      <c r="P149" s="421"/>
      <c r="Q149" s="421"/>
    </row>
    <row r="150" spans="9:17">
      <c r="I150" s="421"/>
      <c r="J150" s="421"/>
      <c r="K150" s="421"/>
      <c r="L150" s="421"/>
      <c r="M150" s="421"/>
      <c r="N150" s="421"/>
      <c r="O150" s="421"/>
      <c r="P150" s="421"/>
      <c r="Q150" s="421"/>
    </row>
    <row r="151" spans="9:17">
      <c r="I151" s="421"/>
      <c r="J151" s="421"/>
      <c r="K151" s="421"/>
      <c r="L151" s="421"/>
      <c r="M151" s="421"/>
      <c r="N151" s="421"/>
      <c r="O151" s="421"/>
      <c r="P151" s="421"/>
      <c r="Q151" s="421"/>
    </row>
    <row r="152" spans="9:17">
      <c r="I152" s="421"/>
      <c r="J152" s="421"/>
      <c r="K152" s="421"/>
      <c r="L152" s="421"/>
      <c r="M152" s="421"/>
      <c r="N152" s="421"/>
      <c r="O152" s="421"/>
      <c r="P152" s="421"/>
      <c r="Q152" s="421"/>
    </row>
    <row r="153" spans="9:17">
      <c r="I153" s="421"/>
      <c r="J153" s="421"/>
      <c r="K153" s="421"/>
      <c r="L153" s="421"/>
      <c r="M153" s="421"/>
      <c r="N153" s="421"/>
      <c r="O153" s="421"/>
      <c r="P153" s="421"/>
      <c r="Q153" s="421"/>
    </row>
    <row r="154" spans="9:17">
      <c r="I154" s="421"/>
      <c r="J154" s="421"/>
      <c r="K154" s="421"/>
      <c r="L154" s="421"/>
      <c r="M154" s="421"/>
      <c r="N154" s="421"/>
      <c r="O154" s="421"/>
      <c r="P154" s="421"/>
      <c r="Q154" s="421"/>
    </row>
    <row r="155" spans="9:17">
      <c r="I155" s="421"/>
      <c r="J155" s="421"/>
      <c r="K155" s="421"/>
      <c r="L155" s="421"/>
      <c r="M155" s="421"/>
      <c r="N155" s="421"/>
      <c r="O155" s="421"/>
      <c r="P155" s="421"/>
      <c r="Q155" s="421"/>
    </row>
    <row r="156" spans="9:17">
      <c r="I156" s="421"/>
      <c r="J156" s="421"/>
      <c r="K156" s="421"/>
      <c r="L156" s="421"/>
      <c r="M156" s="421"/>
      <c r="N156" s="421"/>
      <c r="O156" s="421"/>
      <c r="P156" s="421"/>
      <c r="Q156" s="421"/>
    </row>
    <row r="157" spans="9:17">
      <c r="I157" s="421"/>
      <c r="J157" s="421"/>
      <c r="K157" s="421"/>
      <c r="L157" s="421"/>
      <c r="M157" s="421"/>
      <c r="N157" s="421"/>
      <c r="O157" s="421"/>
      <c r="P157" s="421"/>
      <c r="Q157" s="421"/>
    </row>
    <row r="158" spans="9:17">
      <c r="I158" s="421"/>
      <c r="J158" s="421"/>
      <c r="K158" s="421"/>
      <c r="L158" s="421"/>
      <c r="M158" s="421"/>
      <c r="N158" s="421"/>
      <c r="O158" s="421"/>
      <c r="P158" s="421"/>
      <c r="Q158" s="421"/>
    </row>
    <row r="159" spans="9:17">
      <c r="I159" s="421"/>
      <c r="J159" s="421"/>
      <c r="K159" s="421"/>
      <c r="L159" s="421"/>
      <c r="M159" s="421"/>
      <c r="N159" s="421"/>
      <c r="O159" s="421"/>
      <c r="P159" s="421"/>
      <c r="Q159" s="421"/>
    </row>
    <row r="160" spans="9:17">
      <c r="I160" s="421"/>
      <c r="J160" s="421"/>
      <c r="K160" s="421"/>
      <c r="L160" s="421"/>
      <c r="M160" s="421"/>
      <c r="N160" s="421"/>
      <c r="O160" s="421"/>
      <c r="P160" s="421"/>
      <c r="Q160" s="421"/>
    </row>
    <row r="161" spans="9:17">
      <c r="I161" s="421"/>
      <c r="J161" s="421"/>
      <c r="K161" s="421"/>
      <c r="L161" s="421"/>
      <c r="M161" s="421"/>
      <c r="N161" s="421"/>
      <c r="O161" s="421"/>
      <c r="P161" s="421"/>
      <c r="Q161" s="421"/>
    </row>
    <row r="162" spans="9:17">
      <c r="I162" s="421"/>
      <c r="J162" s="421"/>
      <c r="K162" s="421"/>
      <c r="L162" s="421"/>
      <c r="M162" s="421"/>
      <c r="N162" s="421"/>
      <c r="O162" s="421"/>
      <c r="P162" s="421"/>
      <c r="Q162" s="421"/>
    </row>
    <row r="163" spans="9:17">
      <c r="I163" s="421"/>
      <c r="J163" s="421"/>
      <c r="K163" s="421"/>
      <c r="L163" s="421"/>
      <c r="M163" s="421"/>
      <c r="N163" s="421"/>
      <c r="O163" s="421"/>
      <c r="P163" s="421"/>
      <c r="Q163" s="421"/>
    </row>
    <row r="164" spans="9:17">
      <c r="I164" s="421"/>
      <c r="J164" s="421"/>
      <c r="K164" s="421"/>
      <c r="L164" s="421"/>
      <c r="M164" s="421"/>
      <c r="N164" s="421"/>
      <c r="O164" s="421"/>
      <c r="P164" s="421"/>
      <c r="Q164" s="421"/>
    </row>
    <row r="165" spans="9:17">
      <c r="I165" s="421"/>
      <c r="J165" s="421"/>
      <c r="K165" s="421"/>
      <c r="L165" s="421"/>
      <c r="M165" s="421"/>
      <c r="N165" s="421"/>
      <c r="O165" s="421"/>
      <c r="P165" s="421"/>
      <c r="Q165" s="421"/>
    </row>
    <row r="166" spans="9:17">
      <c r="I166" s="421"/>
      <c r="J166" s="421"/>
      <c r="K166" s="421"/>
      <c r="L166" s="421"/>
      <c r="M166" s="421"/>
      <c r="N166" s="421"/>
      <c r="O166" s="421"/>
      <c r="P166" s="421"/>
      <c r="Q166" s="421"/>
    </row>
    <row r="167" spans="9:17">
      <c r="I167" s="421"/>
      <c r="J167" s="421"/>
      <c r="K167" s="421"/>
      <c r="L167" s="421"/>
      <c r="M167" s="421"/>
      <c r="N167" s="421"/>
      <c r="O167" s="421"/>
      <c r="P167" s="421"/>
      <c r="Q167" s="421"/>
    </row>
    <row r="168" spans="9:17">
      <c r="I168" s="421"/>
      <c r="J168" s="421"/>
      <c r="K168" s="421"/>
      <c r="L168" s="421"/>
      <c r="M168" s="421"/>
      <c r="N168" s="421"/>
      <c r="O168" s="421"/>
      <c r="P168" s="421"/>
      <c r="Q168" s="421"/>
    </row>
    <row r="169" spans="9:17">
      <c r="I169" s="421"/>
      <c r="J169" s="421"/>
      <c r="K169" s="421"/>
      <c r="L169" s="421"/>
      <c r="M169" s="421"/>
      <c r="N169" s="421"/>
      <c r="O169" s="421"/>
      <c r="P169" s="421"/>
      <c r="Q169" s="421"/>
    </row>
    <row r="170" spans="9:17">
      <c r="I170" s="421"/>
      <c r="J170" s="421"/>
      <c r="K170" s="421"/>
      <c r="L170" s="421"/>
      <c r="M170" s="421"/>
      <c r="N170" s="421"/>
      <c r="O170" s="421"/>
      <c r="P170" s="421"/>
      <c r="Q170" s="421"/>
    </row>
    <row r="171" spans="9:17">
      <c r="I171" s="421"/>
      <c r="J171" s="421"/>
      <c r="K171" s="421"/>
      <c r="L171" s="421"/>
      <c r="M171" s="421"/>
      <c r="N171" s="421"/>
      <c r="O171" s="421"/>
      <c r="P171" s="421"/>
      <c r="Q171" s="421"/>
    </row>
    <row r="172" spans="9:17">
      <c r="I172" s="421"/>
      <c r="J172" s="421"/>
      <c r="K172" s="421"/>
      <c r="L172" s="421"/>
      <c r="M172" s="421"/>
      <c r="N172" s="421"/>
      <c r="O172" s="421"/>
      <c r="P172" s="421"/>
      <c r="Q172" s="421"/>
    </row>
    <row r="173" spans="9:17">
      <c r="I173" s="421"/>
      <c r="J173" s="421"/>
      <c r="K173" s="421"/>
      <c r="L173" s="421"/>
      <c r="M173" s="421"/>
      <c r="N173" s="421"/>
      <c r="O173" s="421"/>
      <c r="P173" s="421"/>
      <c r="Q173" s="421"/>
    </row>
    <row r="174" spans="9:17">
      <c r="I174" s="421"/>
      <c r="J174" s="421"/>
      <c r="K174" s="421"/>
      <c r="L174" s="421"/>
      <c r="M174" s="421"/>
      <c r="N174" s="421"/>
      <c r="O174" s="421"/>
      <c r="P174" s="421"/>
      <c r="Q174" s="421"/>
    </row>
    <row r="175" spans="9:17">
      <c r="I175" s="421"/>
      <c r="J175" s="421"/>
      <c r="K175" s="421"/>
      <c r="L175" s="421"/>
      <c r="M175" s="421"/>
      <c r="N175" s="421"/>
      <c r="O175" s="421"/>
      <c r="P175" s="421"/>
      <c r="Q175" s="421"/>
    </row>
    <row r="176" spans="9:17">
      <c r="I176" s="421"/>
      <c r="J176" s="421"/>
      <c r="K176" s="421"/>
      <c r="L176" s="421"/>
      <c r="M176" s="421"/>
      <c r="N176" s="421"/>
      <c r="O176" s="421"/>
      <c r="P176" s="421"/>
      <c r="Q176" s="421"/>
    </row>
    <row r="177" spans="9:17">
      <c r="I177" s="421"/>
      <c r="J177" s="421"/>
      <c r="K177" s="421"/>
      <c r="L177" s="421"/>
      <c r="M177" s="421"/>
      <c r="N177" s="421"/>
      <c r="O177" s="421"/>
      <c r="P177" s="421"/>
      <c r="Q177" s="421"/>
    </row>
    <row r="178" spans="9:17">
      <c r="I178" s="421"/>
      <c r="J178" s="421"/>
      <c r="K178" s="421"/>
      <c r="L178" s="421"/>
      <c r="M178" s="421"/>
      <c r="N178" s="421"/>
      <c r="O178" s="421"/>
      <c r="P178" s="421"/>
      <c r="Q178" s="421"/>
    </row>
    <row r="179" spans="9:17">
      <c r="I179" s="421"/>
      <c r="J179" s="421"/>
      <c r="K179" s="421"/>
      <c r="L179" s="421"/>
      <c r="M179" s="421"/>
      <c r="N179" s="421"/>
      <c r="O179" s="421"/>
      <c r="P179" s="421"/>
      <c r="Q179" s="421"/>
    </row>
    <row r="180" spans="9:17">
      <c r="I180" s="421"/>
      <c r="J180" s="421"/>
      <c r="K180" s="421"/>
      <c r="L180" s="421"/>
      <c r="M180" s="421"/>
      <c r="N180" s="421"/>
      <c r="O180" s="421"/>
      <c r="P180" s="421"/>
      <c r="Q180" s="421"/>
    </row>
    <row r="181" spans="9:17">
      <c r="I181" s="421"/>
      <c r="J181" s="421"/>
      <c r="K181" s="421"/>
      <c r="L181" s="421"/>
      <c r="M181" s="421"/>
      <c r="N181" s="421"/>
      <c r="O181" s="421"/>
      <c r="P181" s="421"/>
      <c r="Q181" s="421"/>
    </row>
    <row r="182" spans="9:17">
      <c r="I182" s="421"/>
      <c r="J182" s="421"/>
      <c r="K182" s="421"/>
      <c r="L182" s="421"/>
      <c r="M182" s="421"/>
      <c r="N182" s="421"/>
      <c r="O182" s="421"/>
      <c r="P182" s="421"/>
      <c r="Q182" s="421"/>
    </row>
    <row r="183" spans="9:17">
      <c r="I183" s="421"/>
      <c r="J183" s="421"/>
      <c r="K183" s="421"/>
      <c r="L183" s="421"/>
      <c r="M183" s="421"/>
      <c r="N183" s="421"/>
      <c r="O183" s="421"/>
      <c r="P183" s="421"/>
      <c r="Q183" s="421"/>
    </row>
    <row r="184" spans="9:17">
      <c r="I184" s="421"/>
      <c r="J184" s="421"/>
      <c r="K184" s="421"/>
      <c r="L184" s="421"/>
      <c r="M184" s="421"/>
      <c r="N184" s="421"/>
      <c r="O184" s="421"/>
      <c r="P184" s="421"/>
      <c r="Q184" s="421"/>
    </row>
    <row r="185" spans="9:17">
      <c r="I185" s="421"/>
      <c r="J185" s="421"/>
      <c r="K185" s="421"/>
      <c r="L185" s="421"/>
      <c r="M185" s="421"/>
      <c r="N185" s="421"/>
      <c r="O185" s="421"/>
      <c r="P185" s="421"/>
      <c r="Q185" s="421"/>
    </row>
    <row r="186" spans="9:17">
      <c r="I186" s="421"/>
      <c r="J186" s="421"/>
      <c r="K186" s="421"/>
      <c r="L186" s="421"/>
      <c r="M186" s="421"/>
      <c r="N186" s="421"/>
      <c r="O186" s="421"/>
      <c r="P186" s="421"/>
      <c r="Q186" s="421"/>
    </row>
    <row r="187" spans="9:17">
      <c r="I187" s="421"/>
      <c r="J187" s="421"/>
      <c r="K187" s="421"/>
      <c r="L187" s="421"/>
      <c r="M187" s="421"/>
      <c r="N187" s="421"/>
      <c r="O187" s="421"/>
      <c r="P187" s="421"/>
      <c r="Q187" s="421"/>
    </row>
    <row r="188" spans="9:17">
      <c r="I188" s="421"/>
      <c r="J188" s="421"/>
      <c r="K188" s="421"/>
      <c r="L188" s="421"/>
      <c r="M188" s="421"/>
      <c r="N188" s="421"/>
      <c r="O188" s="421"/>
      <c r="P188" s="421"/>
      <c r="Q188" s="421"/>
    </row>
    <row r="189" spans="9:17">
      <c r="I189" s="421"/>
      <c r="J189" s="421"/>
      <c r="K189" s="421"/>
      <c r="L189" s="421"/>
      <c r="M189" s="421"/>
      <c r="N189" s="421"/>
      <c r="O189" s="421"/>
      <c r="P189" s="421"/>
      <c r="Q189" s="421"/>
    </row>
    <row r="190" spans="9:17">
      <c r="I190" s="421"/>
      <c r="J190" s="421"/>
      <c r="K190" s="421"/>
      <c r="L190" s="421"/>
      <c r="M190" s="421"/>
      <c r="N190" s="421"/>
      <c r="O190" s="421"/>
      <c r="P190" s="421"/>
      <c r="Q190" s="421"/>
    </row>
    <row r="191" spans="9:17">
      <c r="I191" s="421"/>
      <c r="J191" s="421"/>
      <c r="K191" s="421"/>
      <c r="L191" s="421"/>
      <c r="M191" s="421"/>
      <c r="N191" s="421"/>
      <c r="O191" s="421"/>
      <c r="P191" s="421"/>
      <c r="Q191" s="421"/>
    </row>
    <row r="192" spans="9:17">
      <c r="I192" s="421"/>
      <c r="J192" s="421"/>
      <c r="K192" s="421"/>
      <c r="L192" s="421"/>
      <c r="M192" s="421"/>
      <c r="N192" s="421"/>
      <c r="O192" s="421"/>
      <c r="P192" s="421"/>
      <c r="Q192" s="421"/>
    </row>
    <row r="193" spans="9:17">
      <c r="I193" s="421"/>
      <c r="J193" s="421"/>
      <c r="K193" s="421"/>
      <c r="L193" s="421"/>
      <c r="M193" s="421"/>
      <c r="N193" s="421"/>
      <c r="O193" s="421"/>
      <c r="P193" s="421"/>
      <c r="Q193" s="421"/>
    </row>
    <row r="194" spans="9:17">
      <c r="I194" s="421"/>
      <c r="J194" s="421"/>
      <c r="K194" s="421"/>
      <c r="L194" s="421"/>
      <c r="M194" s="421"/>
      <c r="N194" s="421"/>
      <c r="O194" s="421"/>
      <c r="P194" s="421"/>
      <c r="Q194" s="421"/>
    </row>
    <row r="195" spans="9:17">
      <c r="I195" s="421"/>
      <c r="J195" s="421"/>
      <c r="K195" s="421"/>
      <c r="L195" s="421"/>
      <c r="M195" s="421"/>
      <c r="N195" s="421"/>
      <c r="O195" s="421"/>
      <c r="P195" s="421"/>
      <c r="Q195" s="421"/>
    </row>
    <row r="196" spans="9:17">
      <c r="I196" s="421"/>
      <c r="J196" s="421"/>
      <c r="K196" s="421"/>
      <c r="L196" s="421"/>
      <c r="M196" s="421"/>
      <c r="N196" s="421"/>
      <c r="O196" s="421"/>
      <c r="P196" s="421"/>
      <c r="Q196" s="421"/>
    </row>
    <row r="197" spans="9:17">
      <c r="I197" s="421"/>
      <c r="J197" s="421"/>
      <c r="K197" s="421"/>
      <c r="L197" s="421"/>
      <c r="M197" s="421"/>
      <c r="N197" s="421"/>
      <c r="O197" s="421"/>
      <c r="P197" s="421"/>
      <c r="Q197" s="421"/>
    </row>
    <row r="198" spans="9:17">
      <c r="I198" s="421"/>
      <c r="J198" s="421"/>
      <c r="K198" s="421"/>
      <c r="L198" s="421"/>
      <c r="M198" s="421"/>
      <c r="N198" s="421"/>
      <c r="O198" s="421"/>
      <c r="P198" s="421"/>
      <c r="Q198" s="421"/>
    </row>
    <row r="199" spans="9:17">
      <c r="I199" s="421"/>
      <c r="J199" s="421"/>
      <c r="K199" s="421"/>
      <c r="L199" s="421"/>
      <c r="M199" s="421"/>
      <c r="N199" s="421"/>
      <c r="O199" s="421"/>
      <c r="P199" s="421"/>
      <c r="Q199" s="421"/>
    </row>
    <row r="200" spans="9:17">
      <c r="I200" s="421"/>
      <c r="J200" s="421"/>
      <c r="K200" s="421"/>
      <c r="L200" s="421"/>
      <c r="M200" s="421"/>
      <c r="N200" s="421"/>
      <c r="O200" s="421"/>
      <c r="P200" s="421"/>
      <c r="Q200" s="421"/>
    </row>
    <row r="201" spans="9:17">
      <c r="I201" s="421"/>
      <c r="J201" s="421"/>
      <c r="K201" s="421"/>
      <c r="L201" s="421"/>
      <c r="M201" s="421"/>
      <c r="N201" s="421"/>
      <c r="O201" s="421"/>
      <c r="P201" s="421"/>
      <c r="Q201" s="421"/>
    </row>
    <row r="202" spans="9:17">
      <c r="I202" s="421"/>
      <c r="J202" s="421"/>
      <c r="K202" s="421"/>
      <c r="L202" s="421"/>
      <c r="M202" s="421"/>
      <c r="N202" s="421"/>
      <c r="O202" s="421"/>
      <c r="P202" s="421"/>
      <c r="Q202" s="421"/>
    </row>
    <row r="203" spans="9:17">
      <c r="I203" s="421"/>
      <c r="J203" s="421"/>
      <c r="K203" s="421"/>
      <c r="L203" s="421"/>
      <c r="M203" s="421"/>
      <c r="N203" s="421"/>
      <c r="O203" s="421"/>
      <c r="P203" s="421"/>
      <c r="Q203" s="421"/>
    </row>
    <row r="204" spans="9:17">
      <c r="I204" s="421"/>
      <c r="J204" s="421"/>
      <c r="K204" s="421"/>
      <c r="L204" s="421"/>
      <c r="M204" s="421"/>
      <c r="N204" s="421"/>
      <c r="O204" s="421"/>
      <c r="P204" s="421"/>
      <c r="Q204" s="421"/>
    </row>
    <row r="205" spans="9:17">
      <c r="I205" s="421"/>
      <c r="J205" s="421"/>
      <c r="K205" s="421"/>
      <c r="L205" s="421"/>
      <c r="M205" s="421"/>
      <c r="N205" s="421"/>
      <c r="O205" s="421"/>
      <c r="P205" s="421"/>
      <c r="Q205" s="421"/>
    </row>
    <row r="206" spans="9:17">
      <c r="I206" s="421"/>
      <c r="J206" s="421"/>
      <c r="K206" s="421"/>
      <c r="L206" s="421"/>
      <c r="M206" s="421"/>
      <c r="N206" s="421"/>
      <c r="O206" s="421"/>
      <c r="P206" s="421"/>
      <c r="Q206" s="421"/>
    </row>
    <row r="207" spans="9:17">
      <c r="I207" s="421"/>
      <c r="J207" s="421"/>
      <c r="K207" s="421"/>
      <c r="L207" s="421"/>
      <c r="M207" s="421"/>
      <c r="N207" s="421"/>
      <c r="O207" s="421"/>
      <c r="P207" s="421"/>
      <c r="Q207" s="421"/>
    </row>
    <row r="208" spans="9:17">
      <c r="I208" s="421"/>
      <c r="J208" s="421"/>
      <c r="K208" s="421"/>
      <c r="L208" s="421"/>
      <c r="M208" s="421"/>
      <c r="N208" s="421"/>
      <c r="O208" s="421"/>
      <c r="P208" s="421"/>
      <c r="Q208" s="421"/>
    </row>
    <row r="209" spans="9:17">
      <c r="I209" s="421"/>
      <c r="J209" s="421"/>
      <c r="K209" s="421"/>
      <c r="L209" s="421"/>
      <c r="M209" s="421"/>
      <c r="N209" s="421"/>
      <c r="O209" s="421"/>
      <c r="P209" s="421"/>
      <c r="Q209" s="421"/>
    </row>
    <row r="210" spans="9:17">
      <c r="I210" s="421"/>
      <c r="J210" s="421"/>
      <c r="K210" s="421"/>
      <c r="L210" s="421"/>
      <c r="M210" s="421"/>
      <c r="N210" s="421"/>
      <c r="O210" s="421"/>
      <c r="P210" s="421"/>
      <c r="Q210" s="421"/>
    </row>
    <row r="211" spans="9:17">
      <c r="I211" s="421"/>
      <c r="J211" s="421"/>
      <c r="K211" s="421"/>
      <c r="L211" s="421"/>
      <c r="M211" s="421"/>
      <c r="N211" s="421"/>
      <c r="O211" s="421"/>
      <c r="P211" s="421"/>
      <c r="Q211" s="421"/>
    </row>
    <row r="212" spans="9:17">
      <c r="I212" s="421"/>
      <c r="J212" s="421"/>
      <c r="K212" s="421"/>
      <c r="L212" s="421"/>
      <c r="M212" s="421"/>
      <c r="N212" s="421"/>
      <c r="O212" s="421"/>
      <c r="P212" s="421"/>
      <c r="Q212" s="421"/>
    </row>
    <row r="213" spans="9:17">
      <c r="I213" s="421"/>
      <c r="J213" s="421"/>
      <c r="K213" s="421"/>
      <c r="L213" s="421"/>
      <c r="M213" s="421"/>
      <c r="N213" s="421"/>
      <c r="O213" s="421"/>
      <c r="P213" s="421"/>
      <c r="Q213" s="421"/>
    </row>
    <row r="214" spans="9:17">
      <c r="I214" s="421"/>
      <c r="J214" s="421"/>
      <c r="K214" s="421"/>
      <c r="L214" s="421"/>
      <c r="M214" s="421"/>
      <c r="N214" s="421"/>
      <c r="O214" s="421"/>
      <c r="P214" s="421"/>
      <c r="Q214" s="421"/>
    </row>
    <row r="215" spans="9:17">
      <c r="I215" s="421"/>
      <c r="J215" s="421"/>
      <c r="K215" s="421"/>
      <c r="L215" s="421"/>
      <c r="M215" s="421"/>
      <c r="N215" s="421"/>
      <c r="O215" s="421"/>
      <c r="P215" s="421"/>
      <c r="Q215" s="421"/>
    </row>
    <row r="216" spans="9:17">
      <c r="I216" s="421"/>
      <c r="J216" s="421"/>
      <c r="K216" s="421"/>
      <c r="L216" s="421"/>
      <c r="M216" s="421"/>
      <c r="N216" s="421"/>
      <c r="O216" s="421"/>
      <c r="P216" s="421"/>
      <c r="Q216" s="421"/>
    </row>
    <row r="217" spans="9:17">
      <c r="I217" s="421"/>
      <c r="J217" s="421"/>
      <c r="K217" s="421"/>
      <c r="L217" s="421"/>
      <c r="M217" s="421"/>
      <c r="N217" s="421"/>
      <c r="O217" s="421"/>
      <c r="P217" s="421"/>
      <c r="Q217" s="421"/>
    </row>
    <row r="218" spans="9:17">
      <c r="I218" s="421"/>
      <c r="J218" s="421"/>
      <c r="K218" s="421"/>
      <c r="L218" s="421"/>
      <c r="M218" s="421"/>
      <c r="N218" s="421"/>
      <c r="O218" s="421"/>
      <c r="P218" s="421"/>
      <c r="Q218" s="421"/>
    </row>
    <row r="219" spans="9:17">
      <c r="I219" s="421"/>
      <c r="J219" s="421"/>
      <c r="K219" s="421"/>
      <c r="L219" s="421"/>
      <c r="M219" s="421"/>
      <c r="N219" s="421"/>
      <c r="O219" s="421"/>
      <c r="P219" s="421"/>
      <c r="Q219" s="421"/>
    </row>
    <row r="220" spans="9:17">
      <c r="I220" s="421"/>
      <c r="J220" s="421"/>
      <c r="K220" s="421"/>
      <c r="L220" s="421"/>
      <c r="M220" s="421"/>
      <c r="N220" s="421"/>
      <c r="O220" s="421"/>
      <c r="P220" s="421"/>
      <c r="Q220" s="421"/>
    </row>
    <row r="221" spans="9:17">
      <c r="I221" s="421"/>
      <c r="J221" s="421"/>
      <c r="K221" s="421"/>
      <c r="L221" s="421"/>
      <c r="M221" s="421"/>
      <c r="N221" s="421"/>
      <c r="O221" s="421"/>
      <c r="P221" s="421"/>
      <c r="Q221" s="421"/>
    </row>
    <row r="222" spans="9:17">
      <c r="I222" s="421"/>
      <c r="J222" s="421"/>
      <c r="K222" s="421"/>
      <c r="L222" s="421"/>
      <c r="M222" s="421"/>
      <c r="N222" s="421"/>
      <c r="O222" s="421"/>
      <c r="P222" s="421"/>
      <c r="Q222" s="421"/>
    </row>
    <row r="223" spans="9:17">
      <c r="I223" s="421"/>
      <c r="J223" s="421"/>
      <c r="K223" s="421"/>
      <c r="L223" s="421"/>
      <c r="M223" s="421"/>
      <c r="N223" s="421"/>
      <c r="O223" s="421"/>
      <c r="P223" s="421"/>
      <c r="Q223" s="421"/>
    </row>
    <row r="224" spans="9:17">
      <c r="I224" s="421"/>
      <c r="J224" s="421"/>
      <c r="K224" s="421"/>
      <c r="L224" s="421"/>
      <c r="M224" s="421"/>
      <c r="N224" s="421"/>
      <c r="O224" s="421"/>
      <c r="P224" s="421"/>
      <c r="Q224" s="421"/>
    </row>
    <row r="225" spans="9:17">
      <c r="I225" s="421"/>
      <c r="J225" s="421"/>
      <c r="K225" s="421"/>
      <c r="L225" s="421"/>
      <c r="M225" s="421"/>
      <c r="N225" s="421"/>
      <c r="O225" s="421"/>
      <c r="P225" s="421"/>
      <c r="Q225" s="421"/>
    </row>
    <row r="226" spans="9:17">
      <c r="I226" s="421"/>
      <c r="J226" s="421"/>
      <c r="K226" s="421"/>
      <c r="L226" s="421"/>
      <c r="M226" s="421"/>
      <c r="N226" s="421"/>
      <c r="O226" s="421"/>
      <c r="P226" s="421"/>
      <c r="Q226" s="421"/>
    </row>
    <row r="227" spans="9:17">
      <c r="I227" s="421"/>
      <c r="J227" s="421"/>
      <c r="K227" s="421"/>
      <c r="L227" s="421"/>
      <c r="M227" s="421"/>
      <c r="N227" s="421"/>
      <c r="O227" s="421"/>
      <c r="P227" s="421"/>
      <c r="Q227" s="421"/>
    </row>
    <row r="228" spans="9:17">
      <c r="I228" s="421"/>
      <c r="J228" s="421"/>
      <c r="K228" s="421"/>
      <c r="L228" s="421"/>
      <c r="M228" s="421"/>
      <c r="N228" s="421"/>
      <c r="O228" s="421"/>
      <c r="P228" s="421"/>
      <c r="Q228" s="421"/>
    </row>
    <row r="229" spans="9:17">
      <c r="I229" s="421"/>
      <c r="J229" s="421"/>
      <c r="K229" s="421"/>
      <c r="L229" s="421"/>
      <c r="M229" s="421"/>
      <c r="N229" s="421"/>
      <c r="O229" s="421"/>
      <c r="P229" s="421"/>
      <c r="Q229" s="421"/>
    </row>
    <row r="230" spans="9:17">
      <c r="I230" s="421"/>
      <c r="J230" s="421"/>
      <c r="K230" s="421"/>
      <c r="L230" s="421"/>
      <c r="M230" s="421"/>
      <c r="N230" s="421"/>
      <c r="O230" s="421"/>
      <c r="P230" s="421"/>
      <c r="Q230" s="421"/>
    </row>
    <row r="231" spans="9:17">
      <c r="I231" s="421"/>
      <c r="J231" s="421"/>
      <c r="K231" s="421"/>
      <c r="L231" s="421"/>
      <c r="M231" s="421"/>
      <c r="N231" s="421"/>
      <c r="O231" s="421"/>
      <c r="P231" s="421"/>
      <c r="Q231" s="421"/>
    </row>
    <row r="232" spans="9:17">
      <c r="I232" s="421"/>
      <c r="J232" s="421"/>
      <c r="K232" s="421"/>
      <c r="L232" s="421"/>
      <c r="M232" s="421"/>
      <c r="N232" s="421"/>
      <c r="O232" s="421"/>
      <c r="P232" s="421"/>
      <c r="Q232" s="421"/>
    </row>
    <row r="233" spans="9:17">
      <c r="I233" s="421"/>
      <c r="J233" s="421"/>
      <c r="K233" s="421"/>
      <c r="L233" s="421"/>
      <c r="M233" s="421"/>
      <c r="N233" s="421"/>
      <c r="O233" s="421"/>
      <c r="P233" s="421"/>
      <c r="Q233" s="421"/>
    </row>
    <row r="234" spans="9:17">
      <c r="I234" s="421"/>
      <c r="J234" s="421"/>
      <c r="K234" s="421"/>
      <c r="L234" s="421"/>
      <c r="M234" s="421"/>
      <c r="N234" s="421"/>
      <c r="O234" s="421"/>
      <c r="P234" s="421"/>
      <c r="Q234" s="421"/>
    </row>
    <row r="235" spans="9:17">
      <c r="I235" s="421"/>
      <c r="J235" s="421"/>
      <c r="K235" s="421"/>
      <c r="L235" s="421"/>
      <c r="M235" s="421"/>
      <c r="N235" s="421"/>
      <c r="O235" s="421"/>
      <c r="P235" s="421"/>
      <c r="Q235" s="421"/>
    </row>
    <row r="236" spans="9:17">
      <c r="I236" s="421"/>
      <c r="J236" s="421"/>
      <c r="K236" s="421"/>
      <c r="L236" s="421"/>
      <c r="M236" s="421"/>
      <c r="N236" s="421"/>
      <c r="O236" s="421"/>
      <c r="P236" s="421"/>
      <c r="Q236" s="421"/>
    </row>
    <row r="237" spans="9:17">
      <c r="I237" s="421"/>
      <c r="J237" s="421"/>
      <c r="K237" s="421"/>
      <c r="L237" s="421"/>
      <c r="M237" s="421"/>
      <c r="N237" s="421"/>
      <c r="O237" s="421"/>
      <c r="P237" s="421"/>
      <c r="Q237" s="421"/>
    </row>
    <row r="238" spans="9:17">
      <c r="I238" s="421"/>
      <c r="J238" s="421"/>
      <c r="K238" s="421"/>
      <c r="L238" s="421"/>
      <c r="M238" s="421"/>
      <c r="N238" s="421"/>
      <c r="O238" s="421"/>
      <c r="P238" s="421"/>
      <c r="Q238" s="421"/>
    </row>
    <row r="239" spans="9:17">
      <c r="I239" s="421"/>
      <c r="J239" s="421"/>
      <c r="K239" s="421"/>
      <c r="L239" s="421"/>
      <c r="M239" s="421"/>
      <c r="N239" s="421"/>
      <c r="O239" s="421"/>
      <c r="P239" s="421"/>
      <c r="Q239" s="421"/>
    </row>
    <row r="240" spans="9:17">
      <c r="I240" s="421"/>
      <c r="J240" s="421"/>
      <c r="K240" s="421"/>
      <c r="L240" s="421"/>
      <c r="M240" s="421"/>
      <c r="N240" s="421"/>
      <c r="O240" s="421"/>
      <c r="P240" s="421"/>
      <c r="Q240" s="421"/>
    </row>
    <row r="241" spans="9:17">
      <c r="I241" s="421"/>
      <c r="J241" s="421"/>
      <c r="K241" s="421"/>
      <c r="L241" s="421"/>
      <c r="M241" s="421"/>
      <c r="N241" s="421"/>
      <c r="O241" s="421"/>
      <c r="P241" s="421"/>
      <c r="Q241" s="421"/>
    </row>
    <row r="242" spans="9:17">
      <c r="I242" s="421"/>
      <c r="J242" s="421"/>
      <c r="K242" s="421"/>
      <c r="L242" s="421"/>
      <c r="M242" s="421"/>
      <c r="N242" s="421"/>
      <c r="O242" s="421"/>
      <c r="P242" s="421"/>
      <c r="Q242" s="421"/>
    </row>
    <row r="243" spans="9:17">
      <c r="I243" s="421"/>
      <c r="J243" s="421"/>
      <c r="K243" s="421"/>
      <c r="L243" s="421"/>
      <c r="M243" s="421"/>
      <c r="N243" s="421"/>
      <c r="O243" s="421"/>
      <c r="P243" s="421"/>
      <c r="Q243" s="421"/>
    </row>
    <row r="244" spans="9:17">
      <c r="I244" s="421"/>
      <c r="J244" s="421"/>
      <c r="K244" s="421"/>
      <c r="L244" s="421"/>
      <c r="M244" s="421"/>
      <c r="N244" s="421"/>
      <c r="O244" s="421"/>
      <c r="P244" s="421"/>
      <c r="Q244" s="421"/>
    </row>
  </sheetData>
  <mergeCells count="22">
    <mergeCell ref="E4:E6"/>
    <mergeCell ref="G4:G6"/>
    <mergeCell ref="H4:O4"/>
    <mergeCell ref="A8:A21"/>
    <mergeCell ref="A4:A6"/>
    <mergeCell ref="B4:B6"/>
    <mergeCell ref="D4:D6"/>
    <mergeCell ref="B8:B13"/>
    <mergeCell ref="B14:B19"/>
    <mergeCell ref="B20:B21"/>
    <mergeCell ref="C4:C6"/>
    <mergeCell ref="U4:U6"/>
    <mergeCell ref="V4:V6"/>
    <mergeCell ref="H5:I5"/>
    <mergeCell ref="F4:F6"/>
    <mergeCell ref="P4:Q5"/>
    <mergeCell ref="R4:R6"/>
    <mergeCell ref="S4:S6"/>
    <mergeCell ref="T4:T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C4:C6"/>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V9"/>
  <sheetViews>
    <sheetView topLeftCell="J1" zoomScale="90" zoomScaleNormal="90" workbookViewId="0">
      <pane ySplit="5" topLeftCell="A6" activePane="bottomLeft" state="frozen"/>
      <selection activeCell="R5" sqref="R5"/>
      <selection pane="bottomLeft" activeCell="Q10" sqref="Q10"/>
    </sheetView>
  </sheetViews>
  <sheetFormatPr baseColWidth="10" defaultColWidth="11.42578125" defaultRowHeight="15"/>
  <cols>
    <col min="1" max="2" width="35.7109375" customWidth="1"/>
    <col min="3" max="3" width="35.7109375" style="421" customWidth="1"/>
    <col min="4" max="6" width="27.42578125" customWidth="1"/>
    <col min="7" max="7" width="29" customWidth="1"/>
    <col min="8" max="8" width="15.28515625" customWidth="1"/>
    <col min="9" max="9" width="11.5703125" style="220"/>
    <col min="10" max="10" width="15.28515625" customWidth="1"/>
    <col min="11" max="11" width="18.85546875" style="220" customWidth="1"/>
    <col min="12" max="12" width="14" customWidth="1"/>
    <col min="13" max="13" width="13.28515625" style="220" customWidth="1"/>
    <col min="14" max="14" width="13.42578125" customWidth="1"/>
    <col min="15" max="15" width="14.140625" style="220" customWidth="1"/>
    <col min="16" max="16" width="15.28515625" customWidth="1"/>
    <col min="17" max="17" width="18.28515625" style="220" customWidth="1"/>
    <col min="18" max="18" width="14.140625" hidden="1" customWidth="1"/>
    <col min="19" max="21" width="14.140625" customWidth="1"/>
    <col min="22" max="22" width="17" customWidth="1"/>
  </cols>
  <sheetData>
    <row r="1" spans="1:22" ht="18.75">
      <c r="A1" s="421"/>
      <c r="B1" s="264"/>
      <c r="C1" s="264"/>
      <c r="D1" s="264"/>
      <c r="E1" s="264"/>
      <c r="F1" s="264"/>
      <c r="G1" s="264"/>
      <c r="H1" s="264" t="s">
        <v>1466</v>
      </c>
      <c r="J1" s="264"/>
      <c r="K1" s="264"/>
      <c r="L1" s="264"/>
      <c r="M1" s="264"/>
      <c r="N1" s="264"/>
      <c r="O1" s="264"/>
      <c r="P1" s="264"/>
      <c r="Q1" s="264"/>
      <c r="R1" s="264"/>
      <c r="S1" s="264"/>
      <c r="T1" s="264"/>
      <c r="U1" s="264"/>
      <c r="V1" s="264"/>
    </row>
    <row r="2" spans="1:22">
      <c r="A2" s="250" t="s">
        <v>1467</v>
      </c>
      <c r="B2" s="250"/>
      <c r="C2" s="250"/>
      <c r="D2" s="250"/>
      <c r="E2" s="250"/>
      <c r="F2" s="250"/>
      <c r="G2" s="250"/>
      <c r="H2" s="250"/>
      <c r="I2" s="250"/>
      <c r="J2" s="250"/>
      <c r="K2" s="250"/>
      <c r="L2" s="250"/>
      <c r="M2" s="250"/>
      <c r="N2" s="250"/>
      <c r="O2" s="250"/>
      <c r="P2" s="250"/>
      <c r="Q2" s="250"/>
      <c r="R2" s="250"/>
      <c r="S2" s="250"/>
      <c r="T2" s="250"/>
      <c r="U2" s="250"/>
      <c r="V2" s="250"/>
    </row>
    <row r="3" spans="1:22" ht="15" customHeight="1">
      <c r="A3" s="633" t="s">
        <v>1353</v>
      </c>
      <c r="B3" s="635" t="s">
        <v>1354</v>
      </c>
      <c r="C3" s="615" t="s">
        <v>1706</v>
      </c>
      <c r="D3" s="615" t="s">
        <v>1355</v>
      </c>
      <c r="E3" s="615" t="s">
        <v>1356</v>
      </c>
      <c r="F3" s="615" t="s">
        <v>1309</v>
      </c>
      <c r="G3" s="615" t="s">
        <v>1357</v>
      </c>
      <c r="H3" s="620" t="s">
        <v>1358</v>
      </c>
      <c r="I3" s="636"/>
      <c r="J3" s="636"/>
      <c r="K3" s="636"/>
      <c r="L3" s="636"/>
      <c r="M3" s="636"/>
      <c r="N3" s="636"/>
      <c r="O3" s="621"/>
      <c r="P3" s="622" t="s">
        <v>1359</v>
      </c>
      <c r="Q3" s="623"/>
      <c r="R3" s="635" t="s">
        <v>1360</v>
      </c>
      <c r="S3" s="635" t="s">
        <v>1361</v>
      </c>
      <c r="T3" s="635" t="s">
        <v>1362</v>
      </c>
      <c r="U3" s="635" t="s">
        <v>1363</v>
      </c>
      <c r="V3" s="637" t="s">
        <v>1364</v>
      </c>
    </row>
    <row r="4" spans="1:22" ht="15" customHeight="1">
      <c r="A4" s="633"/>
      <c r="B4" s="633"/>
      <c r="C4" s="616"/>
      <c r="D4" s="616"/>
      <c r="E4" s="616"/>
      <c r="F4" s="616"/>
      <c r="G4" s="616"/>
      <c r="H4" s="620" t="s">
        <v>1365</v>
      </c>
      <c r="I4" s="621"/>
      <c r="J4" s="620" t="s">
        <v>1366</v>
      </c>
      <c r="K4" s="621"/>
      <c r="L4" s="620" t="s">
        <v>1367</v>
      </c>
      <c r="M4" s="621"/>
      <c r="N4" s="620" t="s">
        <v>1368</v>
      </c>
      <c r="O4" s="621"/>
      <c r="P4" s="624"/>
      <c r="Q4" s="625"/>
      <c r="R4" s="633"/>
      <c r="S4" s="633"/>
      <c r="T4" s="633"/>
      <c r="U4" s="633"/>
      <c r="V4" s="638"/>
    </row>
    <row r="5" spans="1:22" ht="25.5">
      <c r="A5" s="634"/>
      <c r="B5" s="634"/>
      <c r="C5" s="617"/>
      <c r="D5" s="617"/>
      <c r="E5" s="617"/>
      <c r="F5" s="617"/>
      <c r="G5" s="617"/>
      <c r="H5" s="402" t="s">
        <v>1369</v>
      </c>
      <c r="I5" s="402" t="s">
        <v>35</v>
      </c>
      <c r="J5" s="402" t="s">
        <v>1369</v>
      </c>
      <c r="K5" s="402" t="s">
        <v>35</v>
      </c>
      <c r="L5" s="402" t="s">
        <v>1369</v>
      </c>
      <c r="M5" s="402" t="s">
        <v>35</v>
      </c>
      <c r="N5" s="402" t="s">
        <v>1369</v>
      </c>
      <c r="O5" s="402" t="s">
        <v>35</v>
      </c>
      <c r="P5" s="402" t="s">
        <v>1369</v>
      </c>
      <c r="Q5" s="402" t="s">
        <v>35</v>
      </c>
      <c r="R5" s="634"/>
      <c r="S5" s="634"/>
      <c r="T5" s="634"/>
      <c r="U5" s="634"/>
      <c r="V5" s="639"/>
    </row>
    <row r="6" spans="1:22" s="340" customFormat="1" ht="15.75">
      <c r="A6" s="403"/>
      <c r="B6" s="404"/>
      <c r="C6" s="404"/>
      <c r="D6" s="405"/>
      <c r="E6" s="405"/>
      <c r="F6" s="406"/>
      <c r="G6" s="405"/>
      <c r="H6" s="407"/>
      <c r="I6" s="407"/>
      <c r="J6" s="407"/>
      <c r="K6" s="407"/>
      <c r="L6" s="407"/>
      <c r="M6" s="407"/>
      <c r="N6" s="407"/>
      <c r="O6" s="407"/>
      <c r="P6" s="407"/>
      <c r="Q6" s="407"/>
      <c r="R6" s="408"/>
      <c r="S6" s="408"/>
      <c r="T6" s="408"/>
      <c r="U6" s="408"/>
      <c r="V6" s="409"/>
    </row>
    <row r="7" spans="1:22" ht="137.25" customHeight="1">
      <c r="A7" s="643" t="s">
        <v>1468</v>
      </c>
      <c r="B7" s="640" t="s">
        <v>1469</v>
      </c>
      <c r="C7" s="558"/>
      <c r="D7" s="72" t="s">
        <v>1696</v>
      </c>
      <c r="E7" s="304" t="s">
        <v>1642</v>
      </c>
      <c r="F7" s="304">
        <v>7.1</v>
      </c>
      <c r="G7" s="258" t="s">
        <v>1661</v>
      </c>
      <c r="H7" s="473"/>
      <c r="I7" s="333"/>
      <c r="J7" s="473">
        <v>2</v>
      </c>
      <c r="K7" s="333">
        <v>78070.33</v>
      </c>
      <c r="L7" s="473">
        <v>2</v>
      </c>
      <c r="M7" s="333">
        <v>78070.33</v>
      </c>
      <c r="N7" s="473">
        <v>2</v>
      </c>
      <c r="O7" s="333">
        <v>78070.33</v>
      </c>
      <c r="P7" s="473">
        <f>H7+J7+L7+N7</f>
        <v>6</v>
      </c>
      <c r="Q7" s="526">
        <f>SUM(I7+K7+M7+O7)</f>
        <v>234210.99</v>
      </c>
      <c r="R7" s="304"/>
      <c r="S7" s="304" t="s">
        <v>1470</v>
      </c>
      <c r="T7" s="304" t="s">
        <v>1471</v>
      </c>
      <c r="U7" s="304" t="s">
        <v>1472</v>
      </c>
      <c r="V7" s="304" t="s">
        <v>1473</v>
      </c>
    </row>
    <row r="8" spans="1:22" s="340" customFormat="1" ht="105" customHeight="1">
      <c r="A8" s="643"/>
      <c r="B8" s="641"/>
      <c r="C8" s="559"/>
      <c r="D8" s="72" t="s">
        <v>1474</v>
      </c>
      <c r="E8" s="304" t="s">
        <v>1643</v>
      </c>
      <c r="F8" s="304">
        <v>7.2</v>
      </c>
      <c r="G8" s="258" t="s">
        <v>1644</v>
      </c>
      <c r="H8" s="332"/>
      <c r="I8" s="333"/>
      <c r="J8" s="473">
        <v>2</v>
      </c>
      <c r="K8" s="333">
        <v>31463.33</v>
      </c>
      <c r="L8" s="473">
        <v>2</v>
      </c>
      <c r="M8" s="333">
        <v>31463.33</v>
      </c>
      <c r="N8" s="473">
        <v>2</v>
      </c>
      <c r="O8" s="333">
        <v>31463.33</v>
      </c>
      <c r="P8" s="473">
        <f t="shared" ref="P8" si="0">H8+J8+L8+N8</f>
        <v>6</v>
      </c>
      <c r="Q8" s="526">
        <f>K8+M8+O8</f>
        <v>94389.99</v>
      </c>
      <c r="R8" s="304"/>
      <c r="S8" s="304" t="s">
        <v>1475</v>
      </c>
      <c r="T8" s="304" t="s">
        <v>1476</v>
      </c>
      <c r="U8" s="304" t="s">
        <v>1472</v>
      </c>
      <c r="V8" s="304" t="s">
        <v>1408</v>
      </c>
    </row>
    <row r="9" spans="1:22" ht="15.6" customHeight="1">
      <c r="A9" s="272"/>
      <c r="B9" s="273"/>
      <c r="C9" s="273"/>
      <c r="D9" s="272" t="s">
        <v>1477</v>
      </c>
      <c r="E9" s="273"/>
      <c r="F9" s="273"/>
      <c r="G9" s="274"/>
      <c r="H9" s="263">
        <f t="shared" ref="H9:Q9" si="1">SUM(H7:I8)</f>
        <v>0</v>
      </c>
      <c r="I9" s="263">
        <f t="shared" si="1"/>
        <v>4</v>
      </c>
      <c r="J9" s="263">
        <f t="shared" si="1"/>
        <v>109537.66</v>
      </c>
      <c r="K9" s="263">
        <f t="shared" si="1"/>
        <v>109537.66</v>
      </c>
      <c r="L9" s="263">
        <f t="shared" si="1"/>
        <v>109537.66</v>
      </c>
      <c r="M9" s="263">
        <f t="shared" si="1"/>
        <v>109537.66</v>
      </c>
      <c r="N9" s="263">
        <f t="shared" si="1"/>
        <v>109537.66</v>
      </c>
      <c r="O9" s="263">
        <f t="shared" si="1"/>
        <v>109545.66</v>
      </c>
      <c r="P9" s="263">
        <f t="shared" si="1"/>
        <v>328612.98</v>
      </c>
      <c r="Q9" s="263">
        <f>SUM(Q7:Q8)</f>
        <v>328600.98</v>
      </c>
      <c r="R9" s="245"/>
      <c r="S9" s="245"/>
      <c r="T9" s="245"/>
      <c r="U9" s="245"/>
      <c r="V9" s="245"/>
    </row>
  </sheetData>
  <mergeCells count="20">
    <mergeCell ref="B7:B8"/>
    <mergeCell ref="A7:A8"/>
    <mergeCell ref="A3:A5"/>
    <mergeCell ref="B3:B5"/>
    <mergeCell ref="D3:D5"/>
    <mergeCell ref="E3:E5"/>
    <mergeCell ref="G3:G5"/>
    <mergeCell ref="F3:F5"/>
    <mergeCell ref="C3:C5"/>
    <mergeCell ref="V3:V5"/>
    <mergeCell ref="H4:I4"/>
    <mergeCell ref="J4:K4"/>
    <mergeCell ref="L4:M4"/>
    <mergeCell ref="N4:O4"/>
    <mergeCell ref="H3:O3"/>
    <mergeCell ref="P3:Q4"/>
    <mergeCell ref="R3:R5"/>
    <mergeCell ref="S3:S5"/>
    <mergeCell ref="T3:T5"/>
    <mergeCell ref="U3:U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10;"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3:D6 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V31"/>
  <sheetViews>
    <sheetView topLeftCell="K1" workbookViewId="0">
      <pane ySplit="8" topLeftCell="A9" activePane="bottomLeft" state="frozen"/>
      <selection activeCell="A7" sqref="A7"/>
      <selection pane="bottomLeft" activeCell="Q13" sqref="Q13"/>
    </sheetView>
  </sheetViews>
  <sheetFormatPr baseColWidth="10" defaultColWidth="11.42578125" defaultRowHeight="15"/>
  <cols>
    <col min="1" max="1" width="26" customWidth="1"/>
    <col min="2" max="2" width="21.7109375" customWidth="1"/>
    <col min="3" max="3" width="21.7109375" style="421" customWidth="1"/>
    <col min="4" max="7" width="27.42578125" customWidth="1"/>
    <col min="8" max="8" width="15.28515625" customWidth="1"/>
    <col min="9" max="9" width="13.7109375" style="220" bestFit="1" customWidth="1"/>
    <col min="10" max="10" width="15.28515625" customWidth="1"/>
    <col min="11" max="11" width="18.85546875" style="220" customWidth="1"/>
    <col min="13" max="13" width="13.7109375" style="220" bestFit="1" customWidth="1"/>
    <col min="15" max="15" width="13.7109375" style="220" bestFit="1" customWidth="1"/>
    <col min="16" max="16" width="15.28515625" customWidth="1"/>
    <col min="17" max="17" width="18.28515625" style="220" customWidth="1"/>
    <col min="18" max="18" width="14.140625" hidden="1" customWidth="1"/>
    <col min="19" max="21" width="14.140625" customWidth="1"/>
    <col min="22" max="22" width="17" customWidth="1"/>
  </cols>
  <sheetData>
    <row r="1" spans="1:22" ht="18.75">
      <c r="A1" s="421"/>
      <c r="B1" s="264"/>
      <c r="C1" s="264"/>
      <c r="D1" s="264"/>
      <c r="E1" s="264"/>
      <c r="F1" s="264"/>
      <c r="G1" s="264"/>
      <c r="H1" s="264" t="s">
        <v>1478</v>
      </c>
      <c r="J1" s="421"/>
      <c r="K1" s="264"/>
      <c r="L1" s="264"/>
      <c r="M1" s="264"/>
      <c r="N1" s="264"/>
      <c r="O1" s="264"/>
      <c r="P1" s="264"/>
      <c r="Q1" s="264"/>
      <c r="R1" s="264"/>
      <c r="S1" s="264"/>
      <c r="T1" s="264"/>
      <c r="U1" s="264"/>
      <c r="V1" s="264"/>
    </row>
    <row r="2" spans="1:22" ht="18.75">
      <c r="A2" s="250" t="s">
        <v>1429</v>
      </c>
      <c r="B2" s="264"/>
      <c r="C2" s="264"/>
      <c r="D2" s="264"/>
      <c r="E2" s="264"/>
      <c r="F2" s="264"/>
      <c r="G2" s="264"/>
      <c r="H2" s="264"/>
      <c r="J2" s="421"/>
      <c r="K2" s="264"/>
      <c r="L2" s="264"/>
      <c r="M2" s="264"/>
      <c r="N2" s="264"/>
      <c r="O2" s="264"/>
      <c r="P2" s="264"/>
      <c r="Q2" s="264"/>
      <c r="R2" s="264"/>
      <c r="S2" s="264"/>
      <c r="T2" s="264"/>
      <c r="U2" s="264"/>
      <c r="V2" s="264"/>
    </row>
    <row r="3" spans="1:22">
      <c r="A3" s="657" t="s">
        <v>1479</v>
      </c>
      <c r="B3" s="657"/>
      <c r="C3" s="657"/>
      <c r="D3" s="657"/>
      <c r="E3" s="657"/>
      <c r="F3" s="657"/>
      <c r="G3" s="657"/>
      <c r="H3" s="657"/>
      <c r="I3" s="657"/>
      <c r="J3" s="657"/>
      <c r="K3" s="657"/>
      <c r="L3" s="657"/>
      <c r="M3" s="657"/>
      <c r="N3" s="657"/>
      <c r="O3" s="657"/>
      <c r="P3" s="657"/>
      <c r="Q3" s="657"/>
      <c r="R3" s="657"/>
      <c r="S3" s="657"/>
      <c r="T3" s="657"/>
      <c r="U3" s="657"/>
      <c r="V3" s="657"/>
    </row>
    <row r="4" spans="1:22" s="340" customFormat="1">
      <c r="A4" s="347" t="s">
        <v>1480</v>
      </c>
      <c r="B4" s="518"/>
      <c r="C4" s="567"/>
      <c r="D4" s="518"/>
      <c r="E4" s="518"/>
      <c r="F4" s="518"/>
      <c r="G4" s="518"/>
      <c r="H4" s="518"/>
      <c r="I4" s="518"/>
      <c r="J4" s="518"/>
      <c r="K4" s="518"/>
      <c r="L4" s="518"/>
      <c r="M4" s="518"/>
      <c r="N4" s="518"/>
      <c r="O4" s="518"/>
      <c r="P4" s="518"/>
      <c r="Q4" s="518"/>
      <c r="R4" s="518"/>
      <c r="S4" s="518"/>
      <c r="T4" s="518"/>
      <c r="U4" s="518"/>
      <c r="V4" s="518"/>
    </row>
    <row r="5" spans="1:22">
      <c r="A5" s="295" t="s">
        <v>1481</v>
      </c>
      <c r="B5" s="250"/>
      <c r="C5" s="250"/>
      <c r="D5" s="250"/>
      <c r="E5" s="250"/>
      <c r="F5" s="250"/>
      <c r="G5" s="250"/>
      <c r="H5" s="250"/>
      <c r="I5" s="250"/>
      <c r="J5" s="250"/>
      <c r="K5" s="250"/>
      <c r="L5" s="250"/>
      <c r="M5" s="250"/>
      <c r="N5" s="250"/>
      <c r="O5" s="250"/>
      <c r="P5" s="250"/>
      <c r="Q5" s="250"/>
      <c r="R5" s="250"/>
      <c r="S5" s="250"/>
      <c r="T5" s="250"/>
      <c r="U5" s="250"/>
      <c r="V5" s="250"/>
    </row>
    <row r="6" spans="1:22" ht="15" customHeight="1">
      <c r="A6" s="633" t="s">
        <v>1353</v>
      </c>
      <c r="B6" s="635" t="s">
        <v>1354</v>
      </c>
      <c r="C6" s="615" t="s">
        <v>1706</v>
      </c>
      <c r="D6" s="615" t="s">
        <v>1355</v>
      </c>
      <c r="E6" s="615" t="s">
        <v>1356</v>
      </c>
      <c r="F6" s="615" t="s">
        <v>1309</v>
      </c>
      <c r="G6" s="615" t="s">
        <v>1357</v>
      </c>
      <c r="H6" s="620" t="s">
        <v>1358</v>
      </c>
      <c r="I6" s="636"/>
      <c r="J6" s="636"/>
      <c r="K6" s="636"/>
      <c r="L6" s="636"/>
      <c r="M6" s="636"/>
      <c r="N6" s="636"/>
      <c r="O6" s="621"/>
      <c r="P6" s="622" t="s">
        <v>1359</v>
      </c>
      <c r="Q6" s="623"/>
      <c r="R6" s="635" t="s">
        <v>1360</v>
      </c>
      <c r="S6" s="635" t="s">
        <v>1361</v>
      </c>
      <c r="T6" s="635" t="s">
        <v>1362</v>
      </c>
      <c r="U6" s="635" t="s">
        <v>1363</v>
      </c>
      <c r="V6" s="637" t="s">
        <v>1364</v>
      </c>
    </row>
    <row r="7" spans="1:22" ht="15" customHeight="1">
      <c r="A7" s="633"/>
      <c r="B7" s="633"/>
      <c r="C7" s="616"/>
      <c r="D7" s="616"/>
      <c r="E7" s="616"/>
      <c r="F7" s="616"/>
      <c r="G7" s="616"/>
      <c r="H7" s="620" t="s">
        <v>1365</v>
      </c>
      <c r="I7" s="621"/>
      <c r="J7" s="620" t="s">
        <v>1366</v>
      </c>
      <c r="K7" s="621"/>
      <c r="L7" s="620" t="s">
        <v>1367</v>
      </c>
      <c r="M7" s="621"/>
      <c r="N7" s="620" t="s">
        <v>1368</v>
      </c>
      <c r="O7" s="621"/>
      <c r="P7" s="624"/>
      <c r="Q7" s="625"/>
      <c r="R7" s="633"/>
      <c r="S7" s="633"/>
      <c r="T7" s="633"/>
      <c r="U7" s="633"/>
      <c r="V7" s="638"/>
    </row>
    <row r="8" spans="1:22" ht="25.5">
      <c r="A8" s="634"/>
      <c r="B8" s="634"/>
      <c r="C8" s="617"/>
      <c r="D8" s="617"/>
      <c r="E8" s="617"/>
      <c r="F8" s="617"/>
      <c r="G8" s="617"/>
      <c r="H8" s="402" t="s">
        <v>1369</v>
      </c>
      <c r="I8" s="402" t="s">
        <v>35</v>
      </c>
      <c r="J8" s="402" t="s">
        <v>1369</v>
      </c>
      <c r="K8" s="402" t="s">
        <v>35</v>
      </c>
      <c r="L8" s="402" t="s">
        <v>1369</v>
      </c>
      <c r="M8" s="402" t="s">
        <v>35</v>
      </c>
      <c r="N8" s="402" t="s">
        <v>1369</v>
      </c>
      <c r="O8" s="402" t="s">
        <v>35</v>
      </c>
      <c r="P8" s="402" t="s">
        <v>1369</v>
      </c>
      <c r="Q8" s="402" t="s">
        <v>35</v>
      </c>
      <c r="R8" s="634"/>
      <c r="S8" s="634"/>
      <c r="T8" s="634"/>
      <c r="U8" s="634"/>
      <c r="V8" s="639"/>
    </row>
    <row r="9" spans="1:22" s="340" customFormat="1" ht="15.75">
      <c r="A9" s="403"/>
      <c r="B9" s="404"/>
      <c r="C9" s="404"/>
      <c r="D9" s="405"/>
      <c r="E9" s="405"/>
      <c r="F9" s="406"/>
      <c r="G9" s="405"/>
      <c r="H9" s="407"/>
      <c r="I9" s="407"/>
      <c r="J9" s="407"/>
      <c r="K9" s="407"/>
      <c r="L9" s="407"/>
      <c r="M9" s="407"/>
      <c r="N9" s="407"/>
      <c r="O9" s="407"/>
      <c r="P9" s="407"/>
      <c r="Q9" s="407"/>
      <c r="R9" s="408"/>
      <c r="S9" s="408"/>
      <c r="T9" s="408"/>
      <c r="U9" s="408"/>
      <c r="V9" s="409"/>
    </row>
    <row r="10" spans="1:22" ht="157.5" hidden="1" customHeight="1">
      <c r="A10" s="520" t="s">
        <v>1479</v>
      </c>
      <c r="B10" s="520"/>
      <c r="C10" s="568"/>
      <c r="D10" s="519"/>
      <c r="E10" s="519"/>
      <c r="F10" s="485"/>
      <c r="G10" s="261"/>
      <c r="H10" s="261"/>
      <c r="I10" s="334"/>
      <c r="J10" s="261"/>
      <c r="K10" s="334"/>
      <c r="L10" s="261"/>
      <c r="M10" s="334"/>
      <c r="N10" s="261"/>
      <c r="O10" s="334"/>
      <c r="P10" s="472"/>
      <c r="Q10" s="367"/>
      <c r="R10" s="261"/>
      <c r="S10" s="261" t="s">
        <v>1482</v>
      </c>
      <c r="T10" s="261" t="s">
        <v>1483</v>
      </c>
      <c r="U10" s="261" t="s">
        <v>1484</v>
      </c>
      <c r="V10" s="261" t="s">
        <v>1408</v>
      </c>
    </row>
    <row r="11" spans="1:22" ht="122.25" customHeight="1">
      <c r="A11" s="574" t="s">
        <v>1480</v>
      </c>
      <c r="B11" s="574" t="s">
        <v>1485</v>
      </c>
      <c r="C11" s="574"/>
      <c r="D11" s="261" t="s">
        <v>1710</v>
      </c>
      <c r="E11" s="261" t="s">
        <v>1697</v>
      </c>
      <c r="F11" s="519">
        <v>8.1999999999999993</v>
      </c>
      <c r="G11" s="261" t="s">
        <v>1645</v>
      </c>
      <c r="H11" s="261">
        <v>1</v>
      </c>
      <c r="I11" s="334">
        <v>30223.166000000001</v>
      </c>
      <c r="J11" s="261">
        <v>2</v>
      </c>
      <c r="K11" s="334">
        <v>60446.33</v>
      </c>
      <c r="L11" s="261">
        <v>2</v>
      </c>
      <c r="M11" s="334">
        <v>60446.33</v>
      </c>
      <c r="N11" s="261">
        <v>1</v>
      </c>
      <c r="O11" s="334">
        <v>30223.166000000001</v>
      </c>
      <c r="P11" s="261">
        <f>H11+J11+L11+N11</f>
        <v>6</v>
      </c>
      <c r="Q11" s="367">
        <f t="shared" ref="Q11:Q12" si="0">I11+K11+M11+O11</f>
        <v>181338.992</v>
      </c>
      <c r="R11" s="261"/>
      <c r="S11" s="261" t="s">
        <v>1482</v>
      </c>
      <c r="T11" s="261" t="s">
        <v>1646</v>
      </c>
      <c r="U11" s="261" t="s">
        <v>1484</v>
      </c>
      <c r="V11" s="261" t="s">
        <v>1408</v>
      </c>
    </row>
    <row r="12" spans="1:22" s="340" customFormat="1" ht="28.5" hidden="1" customHeight="1">
      <c r="A12" s="574" t="s">
        <v>1481</v>
      </c>
      <c r="B12" s="574" t="s">
        <v>1486</v>
      </c>
      <c r="C12" s="574"/>
      <c r="D12" s="519"/>
      <c r="E12" s="519"/>
      <c r="F12" s="519"/>
      <c r="G12" s="261"/>
      <c r="H12" s="261"/>
      <c r="I12" s="334"/>
      <c r="J12" s="261"/>
      <c r="K12" s="334"/>
      <c r="L12" s="261"/>
      <c r="M12" s="334"/>
      <c r="N12" s="261"/>
      <c r="O12" s="334"/>
      <c r="P12" s="366">
        <f t="shared" ref="P12" si="1">H12+J12+L12+N12</f>
        <v>0</v>
      </c>
      <c r="Q12" s="367">
        <f t="shared" si="0"/>
        <v>0</v>
      </c>
      <c r="R12" s="261"/>
      <c r="S12" s="261"/>
      <c r="T12" s="261"/>
      <c r="U12" s="261"/>
      <c r="V12" s="337"/>
    </row>
    <row r="13" spans="1:22" ht="15.75">
      <c r="A13" s="272"/>
      <c r="B13" s="273"/>
      <c r="C13" s="273"/>
      <c r="D13" s="272" t="s">
        <v>1487</v>
      </c>
      <c r="E13" s="273"/>
      <c r="F13" s="273"/>
      <c r="G13" s="274"/>
      <c r="H13" s="262">
        <f t="shared" ref="H13:Q13" si="2">SUM(H10:H12)</f>
        <v>1</v>
      </c>
      <c r="I13" s="263">
        <f t="shared" si="2"/>
        <v>30223.166000000001</v>
      </c>
      <c r="J13" s="262">
        <f t="shared" si="2"/>
        <v>2</v>
      </c>
      <c r="K13" s="263">
        <f t="shared" si="2"/>
        <v>60446.33</v>
      </c>
      <c r="L13" s="262">
        <f t="shared" si="2"/>
        <v>2</v>
      </c>
      <c r="M13" s="263">
        <f t="shared" si="2"/>
        <v>60446.33</v>
      </c>
      <c r="N13" s="262">
        <f t="shared" si="2"/>
        <v>1</v>
      </c>
      <c r="O13" s="263">
        <f t="shared" si="2"/>
        <v>30223.166000000001</v>
      </c>
      <c r="P13" s="263">
        <f t="shared" si="2"/>
        <v>6</v>
      </c>
      <c r="Q13" s="263">
        <f t="shared" si="2"/>
        <v>181338.992</v>
      </c>
      <c r="R13" s="244"/>
      <c r="S13" s="244"/>
      <c r="T13" s="244"/>
      <c r="U13" s="244"/>
      <c r="V13" s="244"/>
    </row>
    <row r="19" spans="9:17">
      <c r="I19" s="421"/>
      <c r="J19" s="421"/>
      <c r="K19" s="421"/>
      <c r="L19" s="421"/>
      <c r="M19" s="421"/>
      <c r="N19" s="421"/>
      <c r="O19" s="421"/>
      <c r="P19" s="421"/>
      <c r="Q19" s="421"/>
    </row>
    <row r="20" spans="9:17">
      <c r="I20" s="421"/>
      <c r="J20" s="421"/>
      <c r="K20" s="421"/>
      <c r="L20" s="421"/>
      <c r="M20" s="421"/>
      <c r="N20" s="421"/>
      <c r="O20" s="421"/>
      <c r="P20" s="421"/>
      <c r="Q20" s="421"/>
    </row>
    <row r="21" spans="9:17">
      <c r="I21" s="421"/>
      <c r="J21" s="421"/>
      <c r="K21" s="421"/>
      <c r="L21" s="421"/>
      <c r="M21" s="421"/>
      <c r="N21" s="421"/>
      <c r="O21" s="421"/>
      <c r="P21" s="421"/>
      <c r="Q21" s="421"/>
    </row>
    <row r="22" spans="9:17">
      <c r="I22" s="421"/>
      <c r="J22" s="421"/>
      <c r="K22" s="421"/>
      <c r="L22" s="421"/>
      <c r="M22" s="421"/>
      <c r="N22" s="421"/>
      <c r="O22" s="421"/>
      <c r="P22" s="421"/>
      <c r="Q22" s="421"/>
    </row>
    <row r="23" spans="9:17">
      <c r="I23" s="421"/>
      <c r="J23" s="421"/>
      <c r="K23" s="421"/>
      <c r="L23" s="421"/>
      <c r="M23" s="421"/>
      <c r="N23" s="421"/>
      <c r="O23" s="421"/>
      <c r="P23" s="421"/>
      <c r="Q23" s="421"/>
    </row>
    <row r="24" spans="9:17">
      <c r="I24" s="421"/>
      <c r="J24" s="421"/>
      <c r="K24" s="421"/>
      <c r="L24" s="421"/>
      <c r="M24" s="421"/>
      <c r="N24" s="421"/>
      <c r="O24" s="421"/>
      <c r="P24" s="421"/>
      <c r="Q24" s="421"/>
    </row>
    <row r="25" spans="9:17">
      <c r="I25" s="421"/>
      <c r="J25" s="421"/>
      <c r="K25" s="421"/>
      <c r="L25" s="421"/>
      <c r="M25" s="421"/>
      <c r="N25" s="421"/>
      <c r="O25" s="421"/>
      <c r="P25" s="421"/>
      <c r="Q25" s="421"/>
    </row>
    <row r="26" spans="9:17">
      <c r="I26" s="421"/>
      <c r="J26" s="421"/>
      <c r="K26" s="421"/>
      <c r="L26" s="421"/>
      <c r="M26" s="421"/>
      <c r="N26" s="421"/>
      <c r="O26" s="421"/>
      <c r="P26" s="421"/>
      <c r="Q26" s="421"/>
    </row>
    <row r="27" spans="9:17">
      <c r="I27" s="421"/>
      <c r="J27" s="421"/>
      <c r="K27" s="421"/>
      <c r="L27" s="421"/>
      <c r="M27" s="421"/>
      <c r="N27" s="421"/>
      <c r="O27" s="421"/>
      <c r="P27" s="421"/>
      <c r="Q27" s="421"/>
    </row>
    <row r="28" spans="9:17">
      <c r="I28" s="421"/>
      <c r="J28" s="421"/>
      <c r="K28" s="421"/>
      <c r="L28" s="421"/>
      <c r="M28" s="421"/>
      <c r="N28" s="421"/>
      <c r="O28" s="421"/>
      <c r="P28" s="421"/>
      <c r="Q28" s="421"/>
    </row>
    <row r="29" spans="9:17">
      <c r="I29" s="421"/>
      <c r="J29" s="421"/>
      <c r="K29" s="421"/>
      <c r="L29" s="421"/>
      <c r="M29" s="421"/>
      <c r="N29" s="421"/>
      <c r="O29" s="421"/>
      <c r="P29" s="421"/>
      <c r="Q29" s="421"/>
    </row>
    <row r="30" spans="9:17">
      <c r="I30" s="421"/>
      <c r="J30" s="421"/>
      <c r="K30" s="421"/>
      <c r="L30" s="421"/>
      <c r="M30" s="421"/>
      <c r="N30" s="421"/>
      <c r="O30" s="421"/>
      <c r="P30" s="421"/>
      <c r="Q30" s="421"/>
    </row>
    <row r="31" spans="9:17">
      <c r="I31" s="421"/>
      <c r="J31" s="421"/>
      <c r="K31" s="421"/>
      <c r="L31" s="421"/>
      <c r="M31" s="421"/>
      <c r="N31" s="421"/>
      <c r="O31" s="421"/>
      <c r="P31" s="421"/>
      <c r="Q31" s="421"/>
    </row>
  </sheetData>
  <mergeCells count="19">
    <mergeCell ref="F6:F8"/>
    <mergeCell ref="A6:A8"/>
    <mergeCell ref="C6:C8"/>
    <mergeCell ref="A3:V3"/>
    <mergeCell ref="V6:V8"/>
    <mergeCell ref="H7:I7"/>
    <mergeCell ref="J7:K7"/>
    <mergeCell ref="L7:M7"/>
    <mergeCell ref="S6:S8"/>
    <mergeCell ref="N7:O7"/>
    <mergeCell ref="R6:R8"/>
    <mergeCell ref="H6:O6"/>
    <mergeCell ref="P6:Q7"/>
    <mergeCell ref="T6:T8"/>
    <mergeCell ref="U6:U8"/>
    <mergeCell ref="B6:B8"/>
    <mergeCell ref="D6:D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C6:C8"/>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abSelected="1" topLeftCell="D9" workbookViewId="0">
      <selection activeCell="F30" sqref="F30"/>
    </sheetView>
  </sheetViews>
  <sheetFormatPr baseColWidth="10" defaultColWidth="11.5703125" defaultRowHeight="15"/>
  <cols>
    <col min="1" max="1" width="2.85546875" style="84" customWidth="1"/>
    <col min="2" max="2" width="35" style="84" customWidth="1"/>
    <col min="3" max="3" width="21.5703125" style="84" customWidth="1"/>
    <col min="4" max="4" width="18.42578125" style="84" customWidth="1"/>
    <col min="5" max="5" width="30.85546875" style="84" customWidth="1"/>
    <col min="6" max="6" width="19.140625" style="84" customWidth="1"/>
    <col min="7" max="7" width="14.28515625" style="84" customWidth="1"/>
    <col min="8" max="8" width="58.5703125" style="84" customWidth="1"/>
    <col min="9" max="9" width="17.28515625" style="185" customWidth="1"/>
    <col min="10" max="10" width="15.85546875" style="84" bestFit="1" customWidth="1"/>
    <col min="11" max="16384" width="11.5703125" style="84"/>
  </cols>
  <sheetData>
    <row r="2" spans="2:9" ht="16.5" thickBot="1">
      <c r="B2" s="422"/>
      <c r="C2" s="422"/>
      <c r="D2" s="422"/>
      <c r="E2" s="422"/>
      <c r="F2" s="422"/>
      <c r="G2" s="422"/>
      <c r="H2" s="606" t="s">
        <v>45</v>
      </c>
      <c r="I2" s="606"/>
    </row>
    <row r="3" spans="2:9" ht="19.5" thickBot="1">
      <c r="B3" s="79" t="s">
        <v>33</v>
      </c>
      <c r="C3" s="79" t="s">
        <v>46</v>
      </c>
      <c r="D3" s="422"/>
      <c r="E3" s="422"/>
      <c r="F3" s="422"/>
      <c r="G3" s="422"/>
      <c r="H3" s="385" t="s">
        <v>47</v>
      </c>
      <c r="I3" s="386" t="s">
        <v>46</v>
      </c>
    </row>
    <row r="4" spans="2:9" ht="18.75">
      <c r="B4" s="80" t="s">
        <v>48</v>
      </c>
      <c r="C4" s="81">
        <f>'1. TALLERES SEMINARIOS'!D5</f>
        <v>2731782.5</v>
      </c>
      <c r="D4" s="422"/>
      <c r="E4" s="422"/>
      <c r="F4" s="422"/>
      <c r="G4" s="422"/>
      <c r="H4" s="378" t="s">
        <v>49</v>
      </c>
      <c r="I4" s="381">
        <f>'1. Desarrollo e Innov. Curricu.'!Q15</f>
        <v>914153</v>
      </c>
    </row>
    <row r="5" spans="2:9" ht="18.75">
      <c r="B5" s="80" t="s">
        <v>50</v>
      </c>
      <c r="C5" s="81">
        <f>'2. CONTRATACION DE PERSONAL'!D5</f>
        <v>3503957.2987500001</v>
      </c>
      <c r="D5" s="422"/>
      <c r="E5" s="422"/>
      <c r="F5" s="422"/>
      <c r="G5" s="422"/>
      <c r="H5" s="379" t="s">
        <v>51</v>
      </c>
      <c r="I5" s="382">
        <f>'2. Investigación Científica'!P47</f>
        <v>0</v>
      </c>
    </row>
    <row r="6" spans="2:9" ht="18.75">
      <c r="B6" s="80" t="s">
        <v>52</v>
      </c>
      <c r="C6" s="81">
        <f>'3. EQUIPO DE OFICINA'!D5</f>
        <v>30800</v>
      </c>
      <c r="D6" s="422"/>
      <c r="E6" s="422"/>
      <c r="F6" s="422"/>
      <c r="G6" s="422"/>
      <c r="H6" s="379" t="s">
        <v>53</v>
      </c>
      <c r="I6" s="382">
        <f>'3. Vinculación Univ. Sociedad'!Q68</f>
        <v>560490</v>
      </c>
    </row>
    <row r="7" spans="2:9" ht="19.5" thickBot="1">
      <c r="B7" s="80" t="s">
        <v>54</v>
      </c>
      <c r="C7" s="81">
        <f>'4. EQUIPO TECNOLÓGICOS'!D5</f>
        <v>233500</v>
      </c>
      <c r="D7" s="422"/>
      <c r="E7" s="389" t="s">
        <v>55</v>
      </c>
      <c r="F7" s="398" t="s">
        <v>56</v>
      </c>
      <c r="G7" s="422"/>
      <c r="H7" s="379" t="s">
        <v>57</v>
      </c>
      <c r="I7" s="382">
        <f>'4. Docencia y Profesorado Univ.'!Q21</f>
        <v>88830</v>
      </c>
    </row>
    <row r="8" spans="2:9" ht="18.75">
      <c r="B8" s="80" t="s">
        <v>58</v>
      </c>
      <c r="C8" s="81">
        <f>'5. ACTIVIDADES ESPECIALES'!D5</f>
        <v>0</v>
      </c>
      <c r="D8" s="422"/>
      <c r="E8" s="394" t="s">
        <v>59</v>
      </c>
      <c r="F8" s="395">
        <f>Presupuesto!D566</f>
        <v>6567539.7987500001</v>
      </c>
      <c r="G8" s="422"/>
      <c r="H8" s="379" t="s">
        <v>60</v>
      </c>
      <c r="I8" s="382">
        <f>'5. Estudiantes y Graduados'!P43</f>
        <v>0</v>
      </c>
    </row>
    <row r="9" spans="2:9" ht="19.5" thickBot="1">
      <c r="B9" s="80" t="s">
        <v>61</v>
      </c>
      <c r="C9" s="81">
        <f>'6. Becas'!D5</f>
        <v>0</v>
      </c>
      <c r="D9" s="422"/>
      <c r="E9" s="396" t="s">
        <v>62</v>
      </c>
      <c r="F9" s="397">
        <f>Presupuesto!E566</f>
        <v>0</v>
      </c>
      <c r="G9" s="422"/>
      <c r="H9" s="379" t="s">
        <v>63</v>
      </c>
      <c r="I9" s="382">
        <f>'6. Gestión del Conocimiento'!Q22</f>
        <v>440473.99</v>
      </c>
    </row>
    <row r="10" spans="2:9" ht="19.5" thickBot="1">
      <c r="B10" s="80" t="s">
        <v>64</v>
      </c>
      <c r="C10" s="81">
        <f>'7. Infraestructura'!D5</f>
        <v>0</v>
      </c>
      <c r="D10" s="422"/>
      <c r="E10" s="399" t="s">
        <v>65</v>
      </c>
      <c r="F10" s="400">
        <f>Presupuesto!F566</f>
        <v>6567539.7987500001</v>
      </c>
      <c r="G10" s="107"/>
      <c r="H10" s="379" t="s">
        <v>66</v>
      </c>
      <c r="I10" s="383">
        <f>'7. Lo Esencial de la Reforma U.'!Q9</f>
        <v>328600.98</v>
      </c>
    </row>
    <row r="11" spans="2:9" ht="18.75">
      <c r="B11" s="80" t="s">
        <v>67</v>
      </c>
      <c r="C11" s="81">
        <f>'8. Venta de Servicios'!D5</f>
        <v>0</v>
      </c>
      <c r="D11" s="422"/>
      <c r="E11" s="528" t="s">
        <v>68</v>
      </c>
      <c r="F11" s="401">
        <f>Presupuesto!AR566</f>
        <v>6567539.7987500001</v>
      </c>
      <c r="G11" s="107"/>
      <c r="H11" s="379" t="s">
        <v>69</v>
      </c>
      <c r="I11" s="383">
        <f>'8. Asegura. de la Calid. y M'!Q13</f>
        <v>181338.992</v>
      </c>
    </row>
    <row r="12" spans="2:9" ht="18.75">
      <c r="B12" s="80"/>
      <c r="C12" s="81"/>
      <c r="D12" s="422"/>
      <c r="E12" s="422"/>
      <c r="F12" s="107"/>
      <c r="G12" s="107"/>
      <c r="H12" s="379" t="s">
        <v>70</v>
      </c>
      <c r="I12" s="383">
        <f>'9. Cultura de Inno. Insti...'!Q11</f>
        <v>218879.91999999998</v>
      </c>
    </row>
    <row r="13" spans="2:9" ht="24" thickBot="1">
      <c r="B13" s="82" t="s">
        <v>71</v>
      </c>
      <c r="C13" s="393">
        <f>SUM(C4:C12)</f>
        <v>6500039.7987500001</v>
      </c>
      <c r="D13" s="422"/>
      <c r="E13" s="422"/>
      <c r="F13" s="107"/>
      <c r="G13" s="107"/>
      <c r="H13" s="380" t="s">
        <v>72</v>
      </c>
      <c r="I13" s="384">
        <f>'10. Posgrado'!P43</f>
        <v>0</v>
      </c>
    </row>
    <row r="14" spans="2:9" ht="23.25">
      <c r="B14" s="82"/>
      <c r="C14" s="83"/>
      <c r="D14" s="422"/>
      <c r="E14" s="422"/>
      <c r="F14" s="107"/>
      <c r="G14" s="107"/>
      <c r="H14" s="387" t="s">
        <v>71</v>
      </c>
      <c r="I14" s="388">
        <f>SUM(I4:I13)</f>
        <v>2732766.8819999998</v>
      </c>
    </row>
    <row r="15" spans="2:9" ht="15.75">
      <c r="B15" s="422"/>
      <c r="C15" s="422"/>
      <c r="D15" s="422"/>
      <c r="E15" s="422"/>
      <c r="F15" s="107"/>
      <c r="G15" s="107"/>
      <c r="H15" s="607"/>
      <c r="I15" s="607"/>
    </row>
    <row r="16" spans="2:9" ht="16.5" thickBot="1">
      <c r="B16" s="422"/>
      <c r="C16" s="422"/>
      <c r="D16" s="422"/>
      <c r="E16" s="422"/>
      <c r="F16" s="107"/>
      <c r="G16" s="107"/>
      <c r="H16" s="608" t="s">
        <v>73</v>
      </c>
      <c r="I16" s="608"/>
    </row>
    <row r="17" spans="2:15" ht="15.75" thickBot="1">
      <c r="B17" s="422"/>
      <c r="C17" s="422"/>
      <c r="D17" s="422"/>
      <c r="E17" s="422"/>
      <c r="F17" s="107"/>
      <c r="G17" s="107"/>
      <c r="H17" s="389" t="s">
        <v>47</v>
      </c>
      <c r="I17" s="390" t="s">
        <v>46</v>
      </c>
      <c r="J17" s="185"/>
      <c r="K17" s="422"/>
      <c r="L17" s="422"/>
      <c r="M17" s="422"/>
      <c r="N17" s="422"/>
      <c r="O17" s="422"/>
    </row>
    <row r="18" spans="2:15">
      <c r="B18" s="422"/>
      <c r="C18" s="422"/>
      <c r="D18" s="422"/>
      <c r="E18" s="422"/>
      <c r="F18" s="422"/>
      <c r="G18" s="422"/>
      <c r="H18" s="436" t="s">
        <v>74</v>
      </c>
      <c r="I18" s="437">
        <f>'11. Gestion Administrativa'!Q13</f>
        <v>48377.994999999995</v>
      </c>
      <c r="J18" s="185"/>
      <c r="K18" s="422"/>
      <c r="L18" s="422"/>
      <c r="M18" s="422"/>
      <c r="N18" s="422"/>
      <c r="O18" s="422"/>
    </row>
    <row r="19" spans="2:15">
      <c r="B19" s="422"/>
      <c r="C19" s="422"/>
      <c r="D19" s="422"/>
      <c r="E19" s="422"/>
      <c r="F19" s="422"/>
      <c r="G19" s="422"/>
      <c r="H19" s="438" t="s">
        <v>75</v>
      </c>
      <c r="I19" s="439">
        <f>'12. Gestión del Talento Humano'!Q11</f>
        <v>4328414.92</v>
      </c>
      <c r="J19" s="185"/>
      <c r="K19" s="422"/>
      <c r="L19" s="422"/>
      <c r="M19" s="422"/>
      <c r="N19" s="422"/>
      <c r="O19" s="422"/>
    </row>
    <row r="20" spans="2:15">
      <c r="B20" s="430" t="s">
        <v>76</v>
      </c>
      <c r="C20" s="431">
        <v>21.981300000000001</v>
      </c>
      <c r="D20" s="430" t="s">
        <v>77</v>
      </c>
      <c r="E20" s="432"/>
      <c r="F20" s="422"/>
      <c r="G20" s="422"/>
      <c r="H20" s="438" t="s">
        <v>78</v>
      </c>
      <c r="I20" s="439">
        <f>'13. Gestión Académica'!Q11</f>
        <v>0</v>
      </c>
      <c r="J20" s="185"/>
      <c r="K20" s="422"/>
      <c r="L20" s="422"/>
      <c r="M20" s="422"/>
      <c r="N20" s="422"/>
      <c r="O20" s="422"/>
    </row>
    <row r="21" spans="2:15">
      <c r="B21" s="422"/>
      <c r="C21" s="422"/>
      <c r="D21" s="422"/>
      <c r="E21" s="422"/>
      <c r="F21" s="422"/>
      <c r="G21" s="422"/>
      <c r="H21" s="438" t="s">
        <v>79</v>
      </c>
      <c r="I21" s="439">
        <f>'14. Internacional... de la E.S.'!P36</f>
        <v>0</v>
      </c>
      <c r="J21" s="185"/>
      <c r="K21" s="422"/>
      <c r="L21" s="422"/>
      <c r="M21" s="422"/>
      <c r="N21" s="422"/>
      <c r="O21" s="422"/>
    </row>
    <row r="22" spans="2:15">
      <c r="B22" s="422"/>
      <c r="C22" s="422"/>
      <c r="D22" s="422"/>
      <c r="E22" s="422"/>
      <c r="F22" s="422"/>
      <c r="G22" s="422"/>
      <c r="H22" s="440" t="s">
        <v>80</v>
      </c>
      <c r="I22" s="441">
        <f>'15. Gobernabilidad y Proceso...'!P29</f>
        <v>0</v>
      </c>
      <c r="J22" s="185"/>
      <c r="K22" s="422"/>
      <c r="L22" s="422"/>
      <c r="M22" s="422"/>
      <c r="N22" s="422"/>
      <c r="O22" s="422"/>
    </row>
    <row r="23" spans="2:15">
      <c r="B23" s="422"/>
      <c r="C23" s="422"/>
      <c r="D23" s="422"/>
      <c r="E23" s="422"/>
      <c r="F23" s="422"/>
      <c r="G23" s="422"/>
      <c r="H23" s="442" t="s">
        <v>81</v>
      </c>
      <c r="I23" s="443">
        <f>'16. Desa. del Sistema Educ.Sup.'!P70</f>
        <v>0</v>
      </c>
      <c r="J23" s="185"/>
      <c r="K23" s="422"/>
      <c r="L23" s="422"/>
      <c r="M23" s="422"/>
      <c r="N23" s="422"/>
      <c r="O23" s="422"/>
    </row>
    <row r="24" spans="2:15" s="422" customFormat="1" ht="15.75" thickBot="1">
      <c r="H24" s="444" t="s">
        <v>82</v>
      </c>
      <c r="I24" s="445">
        <f>'17. Gestión TIC'!Q62</f>
        <v>233500</v>
      </c>
      <c r="J24" s="185"/>
    </row>
    <row r="25" spans="2:15" ht="15.75" thickBot="1">
      <c r="B25" s="422"/>
      <c r="C25" s="422"/>
      <c r="D25" s="422"/>
      <c r="E25" s="422"/>
      <c r="F25" s="422"/>
      <c r="G25" s="422"/>
      <c r="H25" s="434" t="s">
        <v>71</v>
      </c>
      <c r="I25" s="435">
        <f>SUM(I18:I23)</f>
        <v>4376792.915</v>
      </c>
      <c r="J25" s="422"/>
      <c r="K25" s="422"/>
      <c r="L25" s="422"/>
      <c r="M25" s="422"/>
      <c r="N25" s="422"/>
      <c r="O25" s="422"/>
    </row>
    <row r="26" spans="2:15" ht="15.75" thickBot="1">
      <c r="B26" s="422"/>
      <c r="C26" s="422"/>
      <c r="D26" s="422"/>
      <c r="E26" s="422"/>
      <c r="F26" s="422"/>
      <c r="G26" s="422"/>
      <c r="H26" s="422"/>
      <c r="J26" s="422"/>
      <c r="K26" s="422"/>
      <c r="L26" s="422"/>
      <c r="M26" s="422"/>
      <c r="N26" s="422"/>
      <c r="O26" s="422"/>
    </row>
    <row r="27" spans="2:15" ht="15.75" thickBot="1">
      <c r="B27" s="422"/>
      <c r="C27" s="422"/>
      <c r="D27" s="422"/>
      <c r="E27" s="422"/>
      <c r="F27" s="422"/>
      <c r="G27" s="422"/>
      <c r="H27" s="391" t="s">
        <v>83</v>
      </c>
      <c r="I27" s="392">
        <f>I14+I25</f>
        <v>7109559.7970000003</v>
      </c>
      <c r="J27" s="422"/>
      <c r="K27" s="422"/>
      <c r="L27" s="422"/>
      <c r="M27" s="422"/>
      <c r="N27" s="422"/>
      <c r="O27" s="422"/>
    </row>
    <row r="28" spans="2:15">
      <c r="B28" s="422"/>
      <c r="C28" s="422"/>
      <c r="D28" s="422"/>
      <c r="E28" s="422"/>
      <c r="F28" s="422"/>
      <c r="G28" s="422"/>
      <c r="H28" s="320"/>
      <c r="I28" s="321"/>
      <c r="J28" s="422"/>
      <c r="K28" s="422"/>
      <c r="L28" s="422"/>
      <c r="M28" s="422"/>
      <c r="N28" s="422"/>
      <c r="O28" s="422"/>
    </row>
    <row r="29" spans="2:15">
      <c r="B29" s="422"/>
      <c r="C29" s="422"/>
      <c r="D29" s="422"/>
      <c r="E29" s="422"/>
      <c r="F29" s="422"/>
      <c r="G29" s="422"/>
      <c r="H29" s="320"/>
      <c r="I29" s="321"/>
      <c r="J29" s="422"/>
      <c r="K29" s="422"/>
      <c r="L29" s="422"/>
      <c r="M29" s="422"/>
      <c r="N29" s="422"/>
      <c r="O29" s="422"/>
    </row>
    <row r="30" spans="2:15">
      <c r="B30" s="422"/>
      <c r="C30" s="422"/>
      <c r="D30" s="422"/>
      <c r="E30" s="422"/>
      <c r="F30" s="422"/>
      <c r="G30" s="422"/>
      <c r="H30" s="185"/>
      <c r="J30" s="422"/>
      <c r="K30" s="422"/>
      <c r="L30" s="422"/>
      <c r="M30" s="422"/>
      <c r="N30" s="422"/>
      <c r="O30" s="422"/>
    </row>
    <row r="31" spans="2:15">
      <c r="B31" s="422" t="s">
        <v>84</v>
      </c>
      <c r="C31" s="422" t="s">
        <v>85</v>
      </c>
      <c r="D31" s="422" t="s">
        <v>86</v>
      </c>
      <c r="E31" s="422" t="s">
        <v>87</v>
      </c>
      <c r="F31" s="422" t="s">
        <v>88</v>
      </c>
      <c r="G31" s="422" t="s">
        <v>89</v>
      </c>
      <c r="H31" s="422" t="s">
        <v>90</v>
      </c>
      <c r="I31" s="185" t="s">
        <v>91</v>
      </c>
      <c r="J31" s="422" t="s">
        <v>92</v>
      </c>
      <c r="K31" s="422" t="s">
        <v>93</v>
      </c>
      <c r="L31" s="422" t="s">
        <v>94</v>
      </c>
      <c r="M31" s="422" t="s">
        <v>95</v>
      </c>
      <c r="N31" s="422" t="s">
        <v>96</v>
      </c>
      <c r="O31" s="422" t="s">
        <v>97</v>
      </c>
    </row>
    <row r="33" spans="2:8">
      <c r="B33" s="422"/>
      <c r="C33" s="422"/>
      <c r="D33" s="422"/>
      <c r="E33" s="422"/>
      <c r="F33" s="422"/>
      <c r="G33" s="422"/>
      <c r="H33" s="151"/>
    </row>
    <row r="35" spans="2:8" ht="18.75">
      <c r="B35" s="80"/>
      <c r="C35" s="81"/>
      <c r="D35" s="422"/>
      <c r="E35" s="422"/>
      <c r="F35" s="422"/>
      <c r="G35" s="422"/>
      <c r="H35" s="422"/>
    </row>
    <row r="36" spans="2:8" ht="18.75">
      <c r="B36" s="80"/>
      <c r="C36" s="81"/>
      <c r="D36" s="422"/>
      <c r="E36" s="422"/>
      <c r="F36" s="422"/>
      <c r="G36" s="422"/>
      <c r="H36" s="422"/>
    </row>
    <row r="37" spans="2:8">
      <c r="B37" s="186" t="s">
        <v>98</v>
      </c>
      <c r="C37" s="422"/>
      <c r="D37" s="422"/>
      <c r="E37" s="422"/>
      <c r="F37" s="422"/>
      <c r="G37" s="422"/>
      <c r="H37" s="422"/>
    </row>
    <row r="39" spans="2:8" ht="18.75">
      <c r="B39" s="79" t="s">
        <v>33</v>
      </c>
      <c r="C39" s="79" t="s">
        <v>99</v>
      </c>
      <c r="D39" s="79" t="s">
        <v>100</v>
      </c>
      <c r="E39" s="422"/>
      <c r="F39" s="422"/>
      <c r="G39" s="422"/>
      <c r="H39" s="422"/>
    </row>
    <row r="40" spans="2:8" ht="18.75">
      <c r="B40" s="422" t="s">
        <v>84</v>
      </c>
      <c r="C40" s="161">
        <f>SUMIF('2. CONTRATACION DE PERSONAL'!C:C,'Cuadro Resumen'!$B$40:$B$56,'2. CONTRATACION DE PERSONAL'!D:D)</f>
        <v>0</v>
      </c>
      <c r="D40" s="529">
        <f>SUMIF('2. CONTRATACION DE PERSONAL'!$C:$C,'Cuadro Resumen'!$B$40:$B$56,'2. CONTRATACION DE PERSONAL'!$G:$G)</f>
        <v>0</v>
      </c>
      <c r="E40" s="422"/>
      <c r="F40" s="422"/>
      <c r="G40" s="422"/>
      <c r="H40" s="422"/>
    </row>
    <row r="41" spans="2:8" ht="18.75">
      <c r="B41" s="422" t="s">
        <v>85</v>
      </c>
      <c r="C41" s="161">
        <f>SUMIF('2. CONTRATACION DE PERSONAL'!C:C,'Cuadro Resumen'!$B$40:$B$56,'2. CONTRATACION DE PERSONAL'!D:D)</f>
        <v>0</v>
      </c>
      <c r="D41" s="529">
        <f>SUMIF('2. CONTRATACION DE PERSONAL'!$C:$C,'Cuadro Resumen'!$B$40:$B$56,'2. CONTRATACION DE PERSONAL'!$G:$G)</f>
        <v>0</v>
      </c>
      <c r="E41" s="422"/>
      <c r="F41" s="422"/>
      <c r="G41" s="422"/>
      <c r="H41" s="422"/>
    </row>
    <row r="42" spans="2:8" ht="18.75">
      <c r="B42" s="422" t="s">
        <v>86</v>
      </c>
      <c r="C42" s="161">
        <f>SUMIF('2. CONTRATACION DE PERSONAL'!C:C,'Cuadro Resumen'!$B$40:$B$56,'2. CONTRATACION DE PERSONAL'!D:D)</f>
        <v>1</v>
      </c>
      <c r="D42" s="529">
        <f>SUMIF('2. CONTRATACION DE PERSONAL'!$C:$C,'Cuadro Resumen'!$B$40:$B$56,'2. CONTRATACION DE PERSONAL'!$G:$G)</f>
        <v>428803.07999999996</v>
      </c>
      <c r="E42" s="422"/>
      <c r="F42" s="422"/>
      <c r="G42" s="422"/>
      <c r="H42" s="422"/>
    </row>
    <row r="43" spans="2:8" ht="18.75">
      <c r="B43" s="422" t="s">
        <v>87</v>
      </c>
      <c r="C43" s="161">
        <f>SUMIF('2. CONTRATACION DE PERSONAL'!C:C,'Cuadro Resumen'!$B$40:$B$56,'2. CONTRATACION DE PERSONAL'!D:D)</f>
        <v>7</v>
      </c>
      <c r="D43" s="529">
        <f>SUMIF('2. CONTRATACION DE PERSONAL'!$C:$C,'Cuadro Resumen'!$B$40:$B$56,'2. CONTRATACION DE PERSONAL'!$G:$G)</f>
        <v>2668107.96</v>
      </c>
      <c r="E43" s="422"/>
      <c r="F43" s="422"/>
      <c r="G43" s="422"/>
      <c r="H43" s="422"/>
    </row>
    <row r="44" spans="2:8" ht="18.75">
      <c r="B44" s="422" t="s">
        <v>88</v>
      </c>
      <c r="C44" s="161">
        <f>SUMIF('2. CONTRATACION DE PERSONAL'!C:C,'Cuadro Resumen'!$B$40:$B$56,'2. CONTRATACION DE PERSONAL'!D:D)</f>
        <v>0</v>
      </c>
      <c r="D44" s="529">
        <f>SUMIF('2. CONTRATACION DE PERSONAL'!$C:$C,'Cuadro Resumen'!$B$40:$B$56,'2. CONTRATACION DE PERSONAL'!$G:$G)</f>
        <v>0</v>
      </c>
      <c r="E44" s="422"/>
      <c r="F44" s="422"/>
      <c r="G44" s="422"/>
      <c r="H44" s="422"/>
    </row>
    <row r="45" spans="2:8" ht="18.75">
      <c r="B45" s="422" t="s">
        <v>89</v>
      </c>
      <c r="C45" s="161">
        <f>SUMIF('2. CONTRATACION DE PERSONAL'!C:C,'Cuadro Resumen'!$B$40:$B$56,'2. CONTRATACION DE PERSONAL'!D:D)</f>
        <v>0</v>
      </c>
      <c r="D45" s="529">
        <f>SUMIF('2. CONTRATACION DE PERSONAL'!$C:$C,'Cuadro Resumen'!$B$40:$B$56,'2. CONTRATACION DE PERSONAL'!$G:$G)</f>
        <v>0</v>
      </c>
      <c r="E45" s="422"/>
      <c r="F45" s="422"/>
      <c r="G45" s="422"/>
      <c r="H45" s="422"/>
    </row>
    <row r="46" spans="2:8" ht="18.75">
      <c r="B46" s="422" t="s">
        <v>90</v>
      </c>
      <c r="C46" s="161">
        <f>SUMIF('2. CONTRATACION DE PERSONAL'!C:C,'Cuadro Resumen'!$B$40:$B$56,'2. CONTRATACION DE PERSONAL'!D:D)</f>
        <v>0</v>
      </c>
      <c r="D46" s="529">
        <f>SUMIF('2. CONTRATACION DE PERSONAL'!$C:$C,'Cuadro Resumen'!$B$40:$B$56,'2. CONTRATACION DE PERSONAL'!$G:$G)</f>
        <v>0</v>
      </c>
      <c r="E46" s="422"/>
      <c r="F46" s="422"/>
      <c r="G46" s="422"/>
      <c r="H46" s="422"/>
    </row>
    <row r="47" spans="2:8" ht="18.75">
      <c r="B47" s="422" t="s">
        <v>91</v>
      </c>
      <c r="C47" s="161">
        <f>SUMIF('2. CONTRATACION DE PERSONAL'!C:C,'Cuadro Resumen'!$B$40:$B$56,'2. CONTRATACION DE PERSONAL'!D:D)</f>
        <v>0</v>
      </c>
      <c r="D47" s="529">
        <f>SUMIF('2. CONTRATACION DE PERSONAL'!$C:$C,'Cuadro Resumen'!$B$40:$B$56,'2. CONTRATACION DE PERSONAL'!$G:$G)</f>
        <v>0</v>
      </c>
      <c r="E47" s="422"/>
      <c r="F47" s="422"/>
      <c r="G47" s="422"/>
      <c r="H47" s="422"/>
    </row>
    <row r="48" spans="2:8" ht="18.75">
      <c r="B48" s="422" t="s">
        <v>92</v>
      </c>
      <c r="C48" s="161">
        <f>SUMIF('2. CONTRATACION DE PERSONAL'!C:C,'Cuadro Resumen'!$B$40:$B$56,'2. CONTRATACION DE PERSONAL'!D:D)</f>
        <v>0</v>
      </c>
      <c r="D48" s="529">
        <f>SUMIF('2. CONTRATACION DE PERSONAL'!$C:$C,'Cuadro Resumen'!$B$40:$B$56,'2. CONTRATACION DE PERSONAL'!$G:$G)</f>
        <v>0</v>
      </c>
      <c r="E48" s="422"/>
      <c r="F48" s="422"/>
      <c r="G48" s="422"/>
      <c r="H48" s="422"/>
    </row>
    <row r="49" spans="2:4" ht="18.75">
      <c r="B49" s="422" t="s">
        <v>93</v>
      </c>
      <c r="C49" s="161">
        <f>SUMIF('2. CONTRATACION DE PERSONAL'!C:C,'Cuadro Resumen'!$B$40:$B$56,'2. CONTRATACION DE PERSONAL'!D:D)</f>
        <v>0</v>
      </c>
      <c r="D49" s="529">
        <f>SUMIF('2. CONTRATACION DE PERSONAL'!$C:$C,'Cuadro Resumen'!$B$40:$B$56,'2. CONTRATACION DE PERSONAL'!$G:$G)</f>
        <v>0</v>
      </c>
    </row>
    <row r="50" spans="2:4" ht="18.75">
      <c r="B50" s="422" t="s">
        <v>94</v>
      </c>
      <c r="C50" s="161">
        <f>SUMIF('2. CONTRATACION DE PERSONAL'!C:C,'Cuadro Resumen'!$B$40:$B$56,'2. CONTRATACION DE PERSONAL'!D:D)</f>
        <v>0</v>
      </c>
      <c r="D50" s="529">
        <f>SUMIF('2. CONTRATACION DE PERSONAL'!$C:$C,'Cuadro Resumen'!$B$40:$B$56,'2. CONTRATACION DE PERSONAL'!$G:$G)</f>
        <v>0</v>
      </c>
    </row>
    <row r="51" spans="2:4" ht="18.75">
      <c r="B51" s="422" t="s">
        <v>95</v>
      </c>
      <c r="C51" s="161">
        <f>SUMIF('2. CONTRATACION DE PERSONAL'!C:C,'Cuadro Resumen'!$B$40:$B$56,'2. CONTRATACION DE PERSONAL'!D:D)</f>
        <v>0</v>
      </c>
      <c r="D51" s="529">
        <f>SUMIF('2. CONTRATACION DE PERSONAL'!$C:$C,'Cuadro Resumen'!$B$40:$B$56,'2. CONTRATACION DE PERSONAL'!$G:$G)</f>
        <v>0</v>
      </c>
    </row>
    <row r="52" spans="2:4" ht="18.75">
      <c r="B52" s="422" t="s">
        <v>96</v>
      </c>
      <c r="C52" s="161">
        <f>SUMIF('2. CONTRATACION DE PERSONAL'!C:C,'Cuadro Resumen'!$B$40:$B$56,'2. CONTRATACION DE PERSONAL'!D:D)</f>
        <v>0</v>
      </c>
      <c r="D52" s="529">
        <f>SUMIF('2. CONTRATACION DE PERSONAL'!$C:$C,'Cuadro Resumen'!$B$40:$B$56,'2. CONTRATACION DE PERSONAL'!$G:$G)</f>
        <v>0</v>
      </c>
    </row>
    <row r="53" spans="2:4" ht="18.75">
      <c r="B53" s="422" t="s">
        <v>97</v>
      </c>
      <c r="C53" s="161">
        <f>SUMIF('2. CONTRATACION DE PERSONAL'!C:C,'Cuadro Resumen'!$B$40:$B$56,'2. CONTRATACION DE PERSONAL'!D:D)</f>
        <v>0</v>
      </c>
      <c r="D53" s="529">
        <f>SUMIF('2. CONTRATACION DE PERSONAL'!$C:$C,'Cuadro Resumen'!$B$40:$B$56,'2. CONTRATACION DE PERSONAL'!$G:$G)</f>
        <v>0</v>
      </c>
    </row>
    <row r="54" spans="2:4" ht="18.75">
      <c r="B54" s="80" t="s">
        <v>101</v>
      </c>
      <c r="C54" s="161">
        <f>SUMIF('2. CONTRATACION DE PERSONAL'!C:C,'Cuadro Resumen'!$B$40:$B$56,'2. CONTRATACION DE PERSONAL'!D:D)</f>
        <v>0</v>
      </c>
      <c r="D54" s="529">
        <f>SUMIF('2. CONTRATACION DE PERSONAL'!$C:$C,'Cuadro Resumen'!$B$40:$B$56,'2. CONTRATACION DE PERSONAL'!$G:$G)</f>
        <v>0</v>
      </c>
    </row>
    <row r="55" spans="2:4" ht="18.75">
      <c r="B55" s="80" t="s">
        <v>102</v>
      </c>
      <c r="C55" s="161">
        <f>SUMIF('2. CONTRATACION DE PERSONAL'!C:C,'Cuadro Resumen'!$B$40:$B$56,'2. CONTRATACION DE PERSONAL'!D:D)</f>
        <v>0</v>
      </c>
      <c r="D55" s="529">
        <f>SUMIF('2. CONTRATACION DE PERSONAL'!$C:$C,'Cuadro Resumen'!$B$40:$B$56,'2. CONTRATACION DE PERSONAL'!$G:$G)</f>
        <v>0</v>
      </c>
    </row>
    <row r="56" spans="2:4" ht="18.75">
      <c r="B56" s="80" t="s">
        <v>103</v>
      </c>
      <c r="C56" s="161">
        <f>SUMIF('2. CONTRATACION DE PERSONAL'!C:C,'Cuadro Resumen'!$B$40:$B$56,'2. CONTRATACION DE PERSONAL'!D:D)</f>
        <v>1</v>
      </c>
      <c r="D56" s="529">
        <f>SUMIF('2. CONTRATACION DE PERSONAL'!$C:$C,'Cuadro Resumen'!$B$40:$B$56,'2. CONTRATACION DE PERSONAL'!$G:$G)</f>
        <v>17717.669999999998</v>
      </c>
    </row>
    <row r="57" spans="2:4" ht="23.25">
      <c r="B57" s="82" t="s">
        <v>71</v>
      </c>
      <c r="C57" s="162">
        <f>SUBTOTAL(109,C40:C56)</f>
        <v>9</v>
      </c>
      <c r="D57" s="529">
        <f>SUM(D40:D56)</f>
        <v>3114628.71</v>
      </c>
    </row>
    <row r="66" spans="2:4">
      <c r="B66" s="186" t="s">
        <v>104</v>
      </c>
      <c r="C66" s="422"/>
      <c r="D66" s="422"/>
    </row>
    <row r="68" spans="2:4" ht="18.75">
      <c r="B68" s="79" t="s">
        <v>33</v>
      </c>
      <c r="C68" s="79" t="s">
        <v>99</v>
      </c>
      <c r="D68" s="79" t="s">
        <v>100</v>
      </c>
    </row>
    <row r="69" spans="2:4" ht="18.75">
      <c r="B69" s="80" t="s">
        <v>105</v>
      </c>
      <c r="C69" s="81">
        <f>SUMIF('3. EQUIPO DE OFICINA'!C:C,'Cuadro Resumen'!$B$69:$B$78,'3. EQUIPO DE OFICINA'!D:D)</f>
        <v>1</v>
      </c>
      <c r="D69" s="81">
        <f>SUMIF('3. EQUIPO DE OFICINA'!$C:$C,'Cuadro Resumen'!$B$69:$B$78,'3. EQUIPO DE OFICINA'!$F:$F)</f>
        <v>2800</v>
      </c>
    </row>
    <row r="70" spans="2:4" ht="18.75">
      <c r="B70" s="80" t="s">
        <v>106</v>
      </c>
      <c r="C70" s="81">
        <f>SUMIF('3. EQUIPO DE OFICINA'!C:C,'Cuadro Resumen'!$B$69:$B$78,'3. EQUIPO DE OFICINA'!D:D)</f>
        <v>5</v>
      </c>
      <c r="D70" s="81">
        <f>SUMIF('3. EQUIPO DE OFICINA'!$C:$C,'Cuadro Resumen'!$B$69:$B$78,'3. EQUIPO DE OFICINA'!$F:$F)</f>
        <v>12000</v>
      </c>
    </row>
    <row r="71" spans="2:4" ht="18.75">
      <c r="B71" s="80" t="s">
        <v>107</v>
      </c>
      <c r="C71" s="81">
        <f>SUMIF('3. EQUIPO DE OFICINA'!C:C,'Cuadro Resumen'!$B$69:$B$78,'3. EQUIPO DE OFICINA'!D:D)</f>
        <v>0</v>
      </c>
      <c r="D71" s="81">
        <f>SUMIF('3. EQUIPO DE OFICINA'!$C:$C,'Cuadro Resumen'!$B$69:$B$78,'3. EQUIPO DE OFICINA'!$F:$F)</f>
        <v>0</v>
      </c>
    </row>
    <row r="72" spans="2:4" ht="18.75">
      <c r="B72" s="80" t="s">
        <v>108</v>
      </c>
      <c r="C72" s="81">
        <f>SUMIF('3. EQUIPO DE OFICINA'!C:C,'Cuadro Resumen'!$B$69:$B$78,'3. EQUIPO DE OFICINA'!D:D)</f>
        <v>0</v>
      </c>
      <c r="D72" s="81">
        <f>SUMIF('3. EQUIPO DE OFICINA'!$C:$C,'Cuadro Resumen'!$B$69:$B$78,'3. EQUIPO DE OFICINA'!$F:$F)</f>
        <v>0</v>
      </c>
    </row>
    <row r="73" spans="2:4" ht="18.75">
      <c r="B73" s="80" t="s">
        <v>109</v>
      </c>
      <c r="C73" s="81">
        <f>SUMIF('3. EQUIPO DE OFICINA'!C:C,'Cuadro Resumen'!$B$69:$B$78,'3. EQUIPO DE OFICINA'!D:D)</f>
        <v>0</v>
      </c>
      <c r="D73" s="81">
        <f>SUMIF('3. EQUIPO DE OFICINA'!$C:$C,'Cuadro Resumen'!$B$69:$B$78,'3. EQUIPO DE OFICINA'!$F:$F)</f>
        <v>0</v>
      </c>
    </row>
    <row r="74" spans="2:4" ht="18.75">
      <c r="B74" s="80" t="s">
        <v>110</v>
      </c>
      <c r="C74" s="81">
        <f>SUMIF('3. EQUIPO DE OFICINA'!C:C,'Cuadro Resumen'!$B$69:$B$78,'3. EQUIPO DE OFICINA'!D:D)</f>
        <v>0</v>
      </c>
      <c r="D74" s="81">
        <f>SUMIF('3. EQUIPO DE OFICINA'!$C:$C,'Cuadro Resumen'!$B$69:$B$78,'3. EQUIPO DE OFICINA'!$F:$F)</f>
        <v>0</v>
      </c>
    </row>
    <row r="75" spans="2:4" ht="18.75">
      <c r="B75" s="80" t="s">
        <v>111</v>
      </c>
      <c r="C75" s="81">
        <f>SUMIF('3. EQUIPO DE OFICINA'!C:C,'Cuadro Resumen'!$B$69:$B$78,'3. EQUIPO DE OFICINA'!D:D)</f>
        <v>2</v>
      </c>
      <c r="D75" s="81">
        <f>SUMIF('3. EQUIPO DE OFICINA'!$C:$C,'Cuadro Resumen'!$B$69:$B$78,'3. EQUIPO DE OFICINA'!$F:$F)</f>
        <v>16000</v>
      </c>
    </row>
    <row r="76" spans="2:4" ht="18.75">
      <c r="B76" s="80" t="s">
        <v>112</v>
      </c>
      <c r="C76" s="81">
        <f>SUMIF('3. EQUIPO DE OFICINA'!C:C,'Cuadro Resumen'!$B$69:$B$78,'3. EQUIPO DE OFICINA'!D:D)</f>
        <v>0</v>
      </c>
      <c r="D76" s="81">
        <f>SUMIF('3. EQUIPO DE OFICINA'!$C:$C,'Cuadro Resumen'!$B$69:$B$78,'3. EQUIPO DE OFICINA'!$F:$F)</f>
        <v>0</v>
      </c>
    </row>
    <row r="77" spans="2:4" ht="18.75">
      <c r="B77" s="80" t="s">
        <v>113</v>
      </c>
      <c r="C77" s="81">
        <f>SUMIF('3. EQUIPO DE OFICINA'!C:C,'Cuadro Resumen'!$B$69:$B$78,'3. EQUIPO DE OFICINA'!D:D)</f>
        <v>0</v>
      </c>
      <c r="D77" s="81">
        <f>SUMIF('3. EQUIPO DE OFICINA'!$C:$C,'Cuadro Resumen'!$B$69:$B$78,'3. EQUIPO DE OFICINA'!$F:$F)</f>
        <v>0</v>
      </c>
    </row>
    <row r="78" spans="2:4" ht="18.75">
      <c r="B78" s="80" t="s">
        <v>114</v>
      </c>
      <c r="C78" s="81">
        <f>SUMIF('3. EQUIPO DE OFICINA'!C:C,'Cuadro Resumen'!$B$69:$B$78,'3. EQUIPO DE OFICINA'!D:D)</f>
        <v>0</v>
      </c>
      <c r="D78" s="81">
        <f>SUMIF('3. EQUIPO DE OFICINA'!$C:$C,'Cuadro Resumen'!$B$69:$B$78,'3. EQUIPO DE OFICINA'!$F:$F)</f>
        <v>0</v>
      </c>
    </row>
    <row r="79" spans="2:4" ht="18.75">
      <c r="B79" s="80"/>
      <c r="C79" s="81">
        <f>SUMIF('3. EQUIPO DE OFICINA'!C:C,'Cuadro Resumen'!$B$69:$B$78,'3. EQUIPO DE OFICINA'!D:D)</f>
        <v>0</v>
      </c>
      <c r="D79" s="81">
        <f>SUMIF('3. EQUIPO DE OFICINA'!$C:$C,'Cuadro Resumen'!$B$69:$B$78,'3. EQUIPO DE OFICINA'!$F:$F)</f>
        <v>0</v>
      </c>
    </row>
    <row r="80" spans="2:4" ht="23.25">
      <c r="B80" s="82" t="s">
        <v>71</v>
      </c>
      <c r="C80" s="83">
        <f>SUM(C69:C79)</f>
        <v>8</v>
      </c>
      <c r="D80" s="530">
        <f>SUM(D69:D79)</f>
        <v>30800</v>
      </c>
    </row>
    <row r="83" spans="2:4">
      <c r="B83" s="186" t="s">
        <v>115</v>
      </c>
      <c r="C83" s="422"/>
      <c r="D83" s="422"/>
    </row>
    <row r="85" spans="2:4" ht="18.75">
      <c r="B85" s="79" t="s">
        <v>116</v>
      </c>
      <c r="C85" s="79" t="s">
        <v>99</v>
      </c>
      <c r="D85" s="79" t="s">
        <v>100</v>
      </c>
    </row>
    <row r="86" spans="2:4" ht="37.5">
      <c r="B86" s="286" t="s">
        <v>117</v>
      </c>
      <c r="C86" s="81">
        <f>SUMIF('4. EQUIPO TECNOLÓGICOS'!C:C,'Cuadro Resumen'!$B$86:$B$102,'4. EQUIPO TECNOLÓGICOS'!D:D)</f>
        <v>0</v>
      </c>
      <c r="D86" s="81">
        <f>SUMIF('4. EQUIPO TECNOLÓGICOS'!$C:$C,'Cuadro Resumen'!$B$86:$B$102,'4. EQUIPO TECNOLÓGICOS'!F:F)</f>
        <v>0</v>
      </c>
    </row>
    <row r="87" spans="2:4" ht="18.75">
      <c r="B87" s="286" t="s">
        <v>118</v>
      </c>
      <c r="C87" s="81">
        <f>SUMIF('4. EQUIPO TECNOLÓGICOS'!C:C,'Cuadro Resumen'!$B$86:$B$102,'4. EQUIPO TECNOLÓGICOS'!D:D)</f>
        <v>2</v>
      </c>
      <c r="D87" s="81">
        <f>SUMIF('4. EQUIPO TECNOLÓGICOS'!$C:$C,'Cuadro Resumen'!$B$86:$B$102,'4. EQUIPO TECNOLÓGICOS'!F:F)</f>
        <v>31000</v>
      </c>
    </row>
    <row r="88" spans="2:4" ht="37.5">
      <c r="B88" s="286" t="s">
        <v>119</v>
      </c>
      <c r="C88" s="81">
        <f>SUMIF('4. EQUIPO TECNOLÓGICOS'!C:C,'Cuadro Resumen'!$B$86:$B$102,'4. EQUIPO TECNOLÓGICOS'!D:D)</f>
        <v>0</v>
      </c>
      <c r="D88" s="81">
        <f>SUMIF('4. EQUIPO TECNOLÓGICOS'!$C:$C,'Cuadro Resumen'!$B$86:$B$102,'4. EQUIPO TECNOLÓGICOS'!F:F)</f>
        <v>0</v>
      </c>
    </row>
    <row r="89" spans="2:4" ht="37.5">
      <c r="B89" s="286" t="s">
        <v>120</v>
      </c>
      <c r="C89" s="81">
        <f>SUMIF('4. EQUIPO TECNOLÓGICOS'!C:C,'Cuadro Resumen'!$B$86:$B$102,'4. EQUIPO TECNOLÓGICOS'!D:D)</f>
        <v>5</v>
      </c>
      <c r="D89" s="81">
        <f>SUMIF('4. EQUIPO TECNOLÓGICOS'!$C:$C,'Cuadro Resumen'!$B$86:$B$102,'4. EQUIPO TECNOLÓGICOS'!F:F)</f>
        <v>95000</v>
      </c>
    </row>
    <row r="90" spans="2:4" ht="18.75">
      <c r="B90" s="80" t="s">
        <v>121</v>
      </c>
      <c r="C90" s="81">
        <f>SUMIF('4. EQUIPO TECNOLÓGICOS'!C:C,'Cuadro Resumen'!$B$86:$B$102,'4. EQUIPO TECNOLÓGICOS'!D:D)</f>
        <v>0</v>
      </c>
      <c r="D90" s="81">
        <f>SUMIF('4. EQUIPO TECNOLÓGICOS'!$C:$C,'Cuadro Resumen'!$B$86:$B$102,'4. EQUIPO TECNOLÓGICOS'!F:F)</f>
        <v>0</v>
      </c>
    </row>
    <row r="91" spans="2:4" ht="18.75">
      <c r="B91" s="80" t="s">
        <v>122</v>
      </c>
      <c r="C91" s="81">
        <f>SUMIF('4. EQUIPO TECNOLÓGICOS'!C:C,'Cuadro Resumen'!$B$86:$B$102,'4. EQUIPO TECNOLÓGICOS'!D:D)</f>
        <v>1</v>
      </c>
      <c r="D91" s="81">
        <f>SUMIF('4. EQUIPO TECNOLÓGICOS'!$C:$C,'Cuadro Resumen'!$B$86:$B$102,'4. EQUIPO TECNOLÓGICOS'!F:F)</f>
        <v>28000</v>
      </c>
    </row>
    <row r="92" spans="2:4" ht="18.75">
      <c r="B92" s="80" t="s">
        <v>123</v>
      </c>
      <c r="C92" s="81">
        <f>SUMIF('4. EQUIPO TECNOLÓGICOS'!C:C,'Cuadro Resumen'!$B$86:$B$102,'4. EQUIPO TECNOLÓGICOS'!D:D)</f>
        <v>1</v>
      </c>
      <c r="D92" s="81">
        <f>SUMIF('4. EQUIPO TECNOLÓGICOS'!$C:$C,'Cuadro Resumen'!$B$86:$B$102,'4. EQUIPO TECNOLÓGICOS'!F:F)</f>
        <v>12000</v>
      </c>
    </row>
    <row r="93" spans="2:4" ht="18.75">
      <c r="B93" s="80" t="s">
        <v>124</v>
      </c>
      <c r="C93" s="81">
        <f>SUMIF('4. EQUIPO TECNOLÓGICOS'!C:C,'Cuadro Resumen'!$B$86:$B$102,'4. EQUIPO TECNOLÓGICOS'!D:D)</f>
        <v>1</v>
      </c>
      <c r="D93" s="81">
        <f>SUMIF('4. EQUIPO TECNOLÓGICOS'!$C:$C,'Cuadro Resumen'!$B$86:$B$102,'4. EQUIPO TECNOLÓGICOS'!F:F)</f>
        <v>23500</v>
      </c>
    </row>
    <row r="94" spans="2:4" ht="18.75">
      <c r="B94" s="80" t="s">
        <v>125</v>
      </c>
      <c r="C94" s="81">
        <f>SUMIF('4. EQUIPO TECNOLÓGICOS'!C:C,'Cuadro Resumen'!$B$86:$B$102,'4. EQUIPO TECNOLÓGICOS'!D:D)</f>
        <v>2</v>
      </c>
      <c r="D94" s="81">
        <f>SUMIF('4. EQUIPO TECNOLÓGICOS'!$C:$C,'Cuadro Resumen'!$B$86:$B$102,'4. EQUIPO TECNOLÓGICOS'!F:F)</f>
        <v>26000</v>
      </c>
    </row>
    <row r="95" spans="2:4" ht="18.75">
      <c r="B95" s="80" t="s">
        <v>126</v>
      </c>
      <c r="C95" s="81">
        <f>SUMIF('4. EQUIPO TECNOLÓGICOS'!C:C,'Cuadro Resumen'!$B$86:$B$102,'4. EQUIPO TECNOLÓGICOS'!D:D)</f>
        <v>1</v>
      </c>
      <c r="D95" s="81">
        <f>SUMIF('4. EQUIPO TECNOLÓGICOS'!$C:$C,'Cuadro Resumen'!$B$86:$B$102,'4. EQUIPO TECNOLÓGICOS'!F:F)</f>
        <v>15000</v>
      </c>
    </row>
    <row r="96" spans="2:4" ht="18.75">
      <c r="B96" s="80" t="s">
        <v>127</v>
      </c>
      <c r="C96" s="81">
        <f>SUMIF('4. EQUIPO TECNOLÓGICOS'!C:C,'Cuadro Resumen'!$B$86:$B$102,'4. EQUIPO TECNOLÓGICOS'!D:D)</f>
        <v>0</v>
      </c>
      <c r="D96" s="81">
        <f>SUMIF('4. EQUIPO TECNOLÓGICOS'!$C:$C,'Cuadro Resumen'!$B$86:$B$102,'4. EQUIPO TECNOLÓGICOS'!F:F)</f>
        <v>0</v>
      </c>
    </row>
    <row r="97" spans="2:4" ht="18.75">
      <c r="B97" s="80" t="s">
        <v>128</v>
      </c>
      <c r="C97" s="81">
        <f>SUMIF('4. EQUIPO TECNOLÓGICOS'!C:C,'Cuadro Resumen'!$B$86:$B$102,'4. EQUIPO TECNOLÓGICOS'!D:D)</f>
        <v>0</v>
      </c>
      <c r="D97" s="81">
        <f>SUMIF('4. EQUIPO TECNOLÓGICOS'!$C:$C,'Cuadro Resumen'!$B$86:$B$102,'4. EQUIPO TECNOLÓGICOS'!F:F)</f>
        <v>0</v>
      </c>
    </row>
    <row r="98" spans="2:4" ht="18.75">
      <c r="B98" s="80" t="s">
        <v>129</v>
      </c>
      <c r="C98" s="81">
        <f>SUMIF('4. EQUIPO TECNOLÓGICOS'!C:C,'Cuadro Resumen'!$B$86:$B$102,'4. EQUIPO TECNOLÓGICOS'!D:D)</f>
        <v>0</v>
      </c>
      <c r="D98" s="81">
        <f>SUMIF('4. EQUIPO TECNOLÓGICOS'!$C:$C,'Cuadro Resumen'!$B$86:$B$102,'4. EQUIPO TECNOLÓGICOS'!F:F)</f>
        <v>0</v>
      </c>
    </row>
    <row r="99" spans="2:4" ht="18.75">
      <c r="B99" s="80" t="s">
        <v>130</v>
      </c>
      <c r="C99" s="81">
        <f>SUMIF('4. EQUIPO TECNOLÓGICOS'!C:C,'Cuadro Resumen'!$B$86:$B$102,'4. EQUIPO TECNOLÓGICOS'!D:D)</f>
        <v>0</v>
      </c>
      <c r="D99" s="81">
        <f>SUMIF('4. EQUIPO TECNOLÓGICOS'!$C:$C,'Cuadro Resumen'!$B$86:$B$102,'4. EQUIPO TECNOLÓGICOS'!F:F)</f>
        <v>0</v>
      </c>
    </row>
    <row r="100" spans="2:4" ht="18.75">
      <c r="B100" s="80" t="s">
        <v>131</v>
      </c>
      <c r="C100" s="81">
        <f>SUMIF('4. EQUIPO TECNOLÓGICOS'!C:C,'Cuadro Resumen'!$B$86:$B$102,'4. EQUIPO TECNOLÓGICOS'!D:D)</f>
        <v>0</v>
      </c>
      <c r="D100" s="81">
        <f>SUMIF('4. EQUIPO TECNOLÓGICOS'!$C:$C,'Cuadro Resumen'!$B$86:$B$102,'4. EQUIPO TECNOLÓGICOS'!F:F)</f>
        <v>0</v>
      </c>
    </row>
    <row r="101" spans="2:4" ht="18.75">
      <c r="B101" s="80" t="s">
        <v>132</v>
      </c>
      <c r="C101" s="81">
        <f>SUMIF('4. EQUIPO TECNOLÓGICOS'!C:C,'Cuadro Resumen'!$B$86:$B$102,'4. EQUIPO TECNOLÓGICOS'!D:D)</f>
        <v>10</v>
      </c>
      <c r="D101" s="81">
        <f>SUMIF('4. EQUIPO TECNOLÓGICOS'!$C:$C,'Cuadro Resumen'!$B$86:$B$102,'4. EQUIPO TECNOLÓGICOS'!F:F)</f>
        <v>3000</v>
      </c>
    </row>
    <row r="102" spans="2:4" ht="18.75">
      <c r="B102" s="80" t="s">
        <v>133</v>
      </c>
      <c r="C102" s="81">
        <f>SUMIF('4. EQUIPO TECNOLÓGICOS'!C:C,'Cuadro Resumen'!$B$86:$B$102,'4. EQUIPO TECNOLÓGICOS'!D:D)</f>
        <v>0</v>
      </c>
      <c r="D102" s="81">
        <f>SUMIF('4. EQUIPO TECNOLÓGICOS'!$C:$C,'Cuadro Resumen'!$B$86:$B$102,'4. EQUIPO TECNOLÓGICOS'!F:F)</f>
        <v>0</v>
      </c>
    </row>
    <row r="103" spans="2:4" ht="23.25">
      <c r="B103" s="82" t="s">
        <v>71</v>
      </c>
      <c r="C103" s="83">
        <f>SUM(C86:C102)</f>
        <v>23</v>
      </c>
      <c r="D103" s="83">
        <f>SUM(D86:D102)</f>
        <v>233500</v>
      </c>
    </row>
    <row r="107" spans="2:4">
      <c r="B107" s="186" t="s">
        <v>134</v>
      </c>
      <c r="C107" s="422"/>
      <c r="D107" s="422"/>
    </row>
    <row r="128" spans="2:2">
      <c r="B128" s="186" t="s">
        <v>135</v>
      </c>
    </row>
    <row r="129" spans="2:4">
      <c r="B129" s="422" t="s">
        <v>136</v>
      </c>
      <c r="C129" s="422" t="s">
        <v>99</v>
      </c>
      <c r="D129" s="422" t="s">
        <v>100</v>
      </c>
    </row>
    <row r="130" spans="2:4">
      <c r="B130" s="422" t="s">
        <v>137</v>
      </c>
      <c r="C130" s="422"/>
      <c r="D130" s="422"/>
    </row>
    <row r="131" spans="2:4">
      <c r="B131" s="422" t="s">
        <v>138</v>
      </c>
      <c r="C131" s="422"/>
      <c r="D131" s="422"/>
    </row>
    <row r="132" spans="2:4">
      <c r="B132" s="422" t="s">
        <v>139</v>
      </c>
      <c r="C132" s="422"/>
      <c r="D132" s="422"/>
    </row>
    <row r="145" spans="2:2">
      <c r="B145" s="186" t="s">
        <v>140</v>
      </c>
    </row>
    <row r="196" spans="2:9" s="117" customFormat="1">
      <c r="B196" s="423"/>
      <c r="C196" s="423"/>
      <c r="D196" s="423"/>
      <c r="E196" s="423"/>
      <c r="F196" s="423"/>
      <c r="G196" s="423"/>
      <c r="H196" s="423"/>
      <c r="I196" s="410"/>
    </row>
    <row r="198" spans="2:9" hidden="1">
      <c r="B198" s="609" t="s">
        <v>141</v>
      </c>
      <c r="C198" s="609"/>
      <c r="D198" s="609"/>
      <c r="E198" s="609"/>
      <c r="F198" s="609"/>
      <c r="G198" s="422"/>
      <c r="H198" s="422"/>
    </row>
    <row r="199" spans="2:9" hidden="1">
      <c r="B199" s="515" t="s">
        <v>142</v>
      </c>
      <c r="C199" s="411" t="s">
        <v>143</v>
      </c>
      <c r="D199" s="411" t="s">
        <v>143</v>
      </c>
      <c r="E199" s="411" t="s">
        <v>144</v>
      </c>
      <c r="F199" s="411" t="s">
        <v>144</v>
      </c>
      <c r="G199" s="422"/>
      <c r="H199" s="422"/>
    </row>
    <row r="200" spans="2:9" hidden="1">
      <c r="B200" s="422"/>
      <c r="C200" s="422" t="s">
        <v>145</v>
      </c>
      <c r="D200" s="422" t="s">
        <v>146</v>
      </c>
      <c r="E200" s="422" t="s">
        <v>145</v>
      </c>
      <c r="F200" s="422" t="s">
        <v>146</v>
      </c>
      <c r="G200" s="422"/>
      <c r="H200" s="422"/>
    </row>
    <row r="201" spans="2:9" hidden="1">
      <c r="B201" s="515" t="s">
        <v>28</v>
      </c>
      <c r="C201" s="421">
        <v>255</v>
      </c>
      <c r="D201" s="421">
        <v>235</v>
      </c>
      <c r="E201" s="421">
        <v>300</v>
      </c>
      <c r="F201" s="421">
        <v>280</v>
      </c>
      <c r="G201" s="422"/>
      <c r="H201" s="422"/>
    </row>
    <row r="202" spans="2:9" hidden="1">
      <c r="B202" s="515" t="s">
        <v>29</v>
      </c>
      <c r="C202" s="421">
        <v>225</v>
      </c>
      <c r="D202" s="421">
        <v>205</v>
      </c>
      <c r="E202" s="421">
        <v>270</v>
      </c>
      <c r="F202" s="421">
        <v>250</v>
      </c>
      <c r="G202" s="422"/>
      <c r="H202" s="422"/>
    </row>
    <row r="203" spans="2:9" hidden="1">
      <c r="B203" s="515" t="s">
        <v>30</v>
      </c>
      <c r="C203" s="421">
        <v>195</v>
      </c>
      <c r="D203" s="421">
        <v>180</v>
      </c>
      <c r="E203" s="421">
        <v>240</v>
      </c>
      <c r="F203" s="421">
        <v>220</v>
      </c>
      <c r="G203" s="422"/>
      <c r="H203" s="422"/>
    </row>
    <row r="204" spans="2:9" hidden="1">
      <c r="B204" s="515" t="s">
        <v>31</v>
      </c>
      <c r="C204" s="421">
        <v>165</v>
      </c>
      <c r="D204" s="421">
        <v>150</v>
      </c>
      <c r="E204" s="421">
        <v>210</v>
      </c>
      <c r="F204" s="421">
        <v>195</v>
      </c>
      <c r="G204" s="422"/>
      <c r="H204" s="422"/>
    </row>
    <row r="205" spans="2:9" hidden="1">
      <c r="B205" s="515" t="s">
        <v>147</v>
      </c>
      <c r="C205" s="421">
        <v>145</v>
      </c>
      <c r="D205" s="421">
        <v>135</v>
      </c>
      <c r="E205" s="421">
        <v>185</v>
      </c>
      <c r="F205" s="421">
        <v>170</v>
      </c>
      <c r="G205" s="422"/>
      <c r="H205" s="422"/>
    </row>
    <row r="206" spans="2:9" hidden="1">
      <c r="B206" s="422"/>
      <c r="C206" s="422"/>
      <c r="D206" s="422"/>
      <c r="E206" s="422"/>
      <c r="F206" s="422"/>
      <c r="G206" s="422"/>
      <c r="H206" s="422"/>
    </row>
    <row r="207" spans="2:9" hidden="1">
      <c r="B207" s="610" t="s">
        <v>76</v>
      </c>
      <c r="C207" s="610"/>
      <c r="D207" s="610"/>
      <c r="E207" s="433">
        <f>C20</f>
        <v>21.981300000000001</v>
      </c>
      <c r="F207" s="433" t="str">
        <f>D20</f>
        <v>Martes, 25 de Agosto del 2015 Fuente el BCH</v>
      </c>
      <c r="G207" s="422"/>
      <c r="H207" s="422"/>
    </row>
    <row r="208" spans="2:9" hidden="1">
      <c r="B208" s="422"/>
      <c r="C208" s="422"/>
      <c r="D208" s="422"/>
      <c r="E208" s="422"/>
      <c r="F208" s="422"/>
      <c r="G208" s="422"/>
      <c r="H208" s="422"/>
    </row>
    <row r="209" spans="2:9" hidden="1">
      <c r="B209" s="422"/>
      <c r="C209" s="422"/>
      <c r="D209" s="422"/>
      <c r="E209" s="422"/>
      <c r="F209" s="422"/>
      <c r="G209" s="422"/>
      <c r="H209" s="422"/>
    </row>
    <row r="210" spans="2:9" hidden="1">
      <c r="B210" s="609" t="s">
        <v>141</v>
      </c>
      <c r="C210" s="609"/>
      <c r="D210" s="609"/>
      <c r="E210" s="609"/>
      <c r="F210" s="609"/>
      <c r="G210" s="422"/>
      <c r="H210" s="422"/>
    </row>
    <row r="211" spans="2:9" hidden="1">
      <c r="B211" s="515" t="s">
        <v>142</v>
      </c>
      <c r="C211" s="411" t="s">
        <v>143</v>
      </c>
      <c r="D211" s="411" t="s">
        <v>143</v>
      </c>
      <c r="E211" s="411" t="s">
        <v>144</v>
      </c>
      <c r="F211" s="411" t="s">
        <v>144</v>
      </c>
      <c r="G211" s="422"/>
      <c r="H211" s="422"/>
    </row>
    <row r="212" spans="2:9" hidden="1">
      <c r="B212" s="422"/>
      <c r="C212" s="422" t="s">
        <v>145</v>
      </c>
      <c r="D212" s="422" t="s">
        <v>146</v>
      </c>
      <c r="E212" s="422" t="s">
        <v>145</v>
      </c>
      <c r="F212" s="422" t="s">
        <v>146</v>
      </c>
      <c r="G212" s="422"/>
      <c r="H212" s="422"/>
    </row>
    <row r="213" spans="2:9" hidden="1">
      <c r="B213" s="515" t="s">
        <v>28</v>
      </c>
      <c r="C213" s="412">
        <f>+C201*E207</f>
        <v>5605.2314999999999</v>
      </c>
      <c r="D213" s="412">
        <f>+D201*E207</f>
        <v>5165.6055000000006</v>
      </c>
      <c r="E213" s="412">
        <f>+E201*E207</f>
        <v>6594.39</v>
      </c>
      <c r="F213" s="412">
        <f>+F201*E207</f>
        <v>6154.7640000000001</v>
      </c>
      <c r="G213" s="422"/>
      <c r="H213" s="422"/>
    </row>
    <row r="214" spans="2:9" hidden="1">
      <c r="B214" s="515" t="s">
        <v>29</v>
      </c>
      <c r="C214" s="412">
        <f>+C202*E207</f>
        <v>4945.7925000000005</v>
      </c>
      <c r="D214" s="412">
        <f>+D202*E207</f>
        <v>4506.1665000000003</v>
      </c>
      <c r="E214" s="412">
        <f>+E202*E207</f>
        <v>5934.951</v>
      </c>
      <c r="F214" s="412">
        <f>+F202*E207</f>
        <v>5495.3249999999998</v>
      </c>
      <c r="G214" s="422"/>
      <c r="H214" s="422"/>
    </row>
    <row r="215" spans="2:9" hidden="1">
      <c r="B215" s="515" t="s">
        <v>30</v>
      </c>
      <c r="C215" s="412">
        <f>+C203*E207</f>
        <v>4286.3535000000002</v>
      </c>
      <c r="D215" s="412">
        <f>+D203*E207</f>
        <v>3956.634</v>
      </c>
      <c r="E215" s="412">
        <f>+E203*E207</f>
        <v>5275.5120000000006</v>
      </c>
      <c r="F215" s="412">
        <f>+F203*E207</f>
        <v>4835.8860000000004</v>
      </c>
      <c r="G215" s="422"/>
      <c r="H215" s="422"/>
    </row>
    <row r="216" spans="2:9" hidden="1">
      <c r="B216" s="515" t="s">
        <v>31</v>
      </c>
      <c r="C216" s="412">
        <f>+C204*E207</f>
        <v>3626.9145000000003</v>
      </c>
      <c r="D216" s="412">
        <f>+D204*E207</f>
        <v>3297.1950000000002</v>
      </c>
      <c r="E216" s="412">
        <f>+E204*E207</f>
        <v>4616.0730000000003</v>
      </c>
      <c r="F216" s="412">
        <f>+F204*E207</f>
        <v>4286.3535000000002</v>
      </c>
      <c r="G216" s="422"/>
      <c r="H216" s="422"/>
    </row>
    <row r="217" spans="2:9" hidden="1">
      <c r="B217" s="515" t="s">
        <v>147</v>
      </c>
      <c r="C217" s="412">
        <f>+C205*E207</f>
        <v>3187.2885000000001</v>
      </c>
      <c r="D217" s="412">
        <f>+D205*E207</f>
        <v>2967.4755</v>
      </c>
      <c r="E217" s="412">
        <f>+E205*E207</f>
        <v>4066.5405000000001</v>
      </c>
      <c r="F217" s="412">
        <f>+F205*E207</f>
        <v>3736.8210000000004</v>
      </c>
      <c r="G217" s="422"/>
      <c r="H217" s="422"/>
    </row>
    <row r="218" spans="2:9" hidden="1">
      <c r="B218" s="422"/>
      <c r="C218" s="422"/>
      <c r="D218" s="422"/>
      <c r="E218" s="422"/>
      <c r="F218" s="422"/>
      <c r="G218" s="422"/>
      <c r="H218" s="422"/>
    </row>
    <row r="220" spans="2:9" s="117" customFormat="1">
      <c r="B220" s="423"/>
      <c r="C220" s="423"/>
      <c r="D220" s="423"/>
      <c r="E220" s="423"/>
      <c r="F220" s="423"/>
      <c r="G220" s="423"/>
      <c r="H220" s="423"/>
      <c r="I220" s="41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V29"/>
  <sheetViews>
    <sheetView topLeftCell="H1" zoomScale="80" zoomScaleNormal="80" workbookViewId="0">
      <pane ySplit="6" topLeftCell="A7" activePane="bottomLeft" state="frozen"/>
      <selection activeCell="A7" sqref="A7"/>
      <selection pane="bottomLeft" activeCell="Q11" sqref="Q11"/>
    </sheetView>
  </sheetViews>
  <sheetFormatPr baseColWidth="10" defaultColWidth="11.42578125" defaultRowHeight="15"/>
  <cols>
    <col min="1" max="2" width="21.7109375" customWidth="1"/>
    <col min="3" max="3" width="21.7109375" style="421" customWidth="1"/>
    <col min="4" max="7" width="27.42578125" customWidth="1"/>
    <col min="8" max="8" width="15.28515625" customWidth="1"/>
    <col min="9" max="9" width="13.7109375" style="220" bestFit="1" customWidth="1"/>
    <col min="10" max="10" width="15.28515625" customWidth="1"/>
    <col min="11" max="11" width="18.85546875" style="220" customWidth="1"/>
    <col min="13" max="13" width="13.7109375" style="220" bestFit="1" customWidth="1"/>
    <col min="15" max="15" width="13.7109375" style="220" bestFit="1" customWidth="1"/>
    <col min="16" max="16" width="15.28515625" customWidth="1"/>
    <col min="17" max="17" width="18.28515625" style="220" customWidth="1"/>
    <col min="18" max="18" width="14.140625" hidden="1" customWidth="1"/>
    <col min="19" max="21" width="14.140625" customWidth="1"/>
    <col min="22" max="22" width="17" customWidth="1"/>
  </cols>
  <sheetData>
    <row r="1" spans="1:22" ht="18.75">
      <c r="A1" s="421"/>
      <c r="B1" s="264"/>
      <c r="C1" s="264"/>
      <c r="D1" s="264"/>
      <c r="E1" s="264"/>
      <c r="F1" s="264"/>
      <c r="G1" s="264"/>
      <c r="H1" s="264" t="s">
        <v>1488</v>
      </c>
      <c r="J1" s="421"/>
      <c r="K1" s="264"/>
      <c r="L1" s="264"/>
      <c r="M1" s="264"/>
      <c r="N1" s="264"/>
      <c r="O1" s="264"/>
      <c r="P1" s="264"/>
      <c r="Q1" s="264"/>
      <c r="R1" s="264"/>
      <c r="S1" s="264"/>
      <c r="T1" s="264"/>
      <c r="U1" s="264"/>
      <c r="V1" s="264"/>
    </row>
    <row r="2" spans="1:22" ht="18.75">
      <c r="A2" s="250" t="s">
        <v>1429</v>
      </c>
      <c r="B2" s="264"/>
      <c r="C2" s="264"/>
      <c r="D2" s="264"/>
      <c r="E2" s="264"/>
      <c r="F2" s="264"/>
      <c r="G2" s="264"/>
      <c r="H2" s="264"/>
      <c r="J2" s="421"/>
      <c r="K2" s="264"/>
      <c r="L2" s="264"/>
      <c r="M2" s="264"/>
      <c r="N2" s="264"/>
      <c r="O2" s="264"/>
      <c r="P2" s="264"/>
      <c r="Q2" s="264"/>
      <c r="R2" s="264"/>
      <c r="S2" s="264"/>
      <c r="T2" s="264"/>
      <c r="U2" s="264"/>
      <c r="V2" s="264"/>
    </row>
    <row r="3" spans="1:22">
      <c r="A3" s="657" t="s">
        <v>1489</v>
      </c>
      <c r="B3" s="657"/>
      <c r="C3" s="657"/>
      <c r="D3" s="657"/>
      <c r="E3" s="657"/>
      <c r="F3" s="657"/>
      <c r="G3" s="657"/>
      <c r="H3" s="657"/>
      <c r="I3" s="657"/>
      <c r="J3" s="657"/>
      <c r="K3" s="657"/>
      <c r="L3" s="657"/>
      <c r="M3" s="657"/>
      <c r="N3" s="657"/>
      <c r="O3" s="657"/>
      <c r="P3" s="657"/>
      <c r="Q3" s="657"/>
      <c r="R3" s="657"/>
      <c r="S3" s="657"/>
      <c r="T3" s="657"/>
      <c r="U3" s="657"/>
      <c r="V3" s="657"/>
    </row>
    <row r="4" spans="1:22" ht="15" customHeight="1">
      <c r="A4" s="633" t="s">
        <v>1353</v>
      </c>
      <c r="B4" s="635" t="s">
        <v>1354</v>
      </c>
      <c r="C4" s="615" t="s">
        <v>1706</v>
      </c>
      <c r="D4" s="615" t="s">
        <v>1355</v>
      </c>
      <c r="E4" s="615" t="s">
        <v>1356</v>
      </c>
      <c r="F4" s="615" t="s">
        <v>1309</v>
      </c>
      <c r="G4" s="615" t="s">
        <v>1357</v>
      </c>
      <c r="H4" s="620" t="s">
        <v>1358</v>
      </c>
      <c r="I4" s="636"/>
      <c r="J4" s="636"/>
      <c r="K4" s="636"/>
      <c r="L4" s="636"/>
      <c r="M4" s="636"/>
      <c r="N4" s="636"/>
      <c r="O4" s="621"/>
      <c r="P4" s="622" t="s">
        <v>1359</v>
      </c>
      <c r="Q4" s="623"/>
      <c r="R4" s="635" t="s">
        <v>1360</v>
      </c>
      <c r="S4" s="635" t="s">
        <v>1361</v>
      </c>
      <c r="T4" s="635" t="s">
        <v>1362</v>
      </c>
      <c r="U4" s="635" t="s">
        <v>1363</v>
      </c>
      <c r="V4" s="637" t="s">
        <v>1364</v>
      </c>
    </row>
    <row r="5" spans="1:22" ht="15" customHeight="1">
      <c r="A5" s="633"/>
      <c r="B5" s="633"/>
      <c r="C5" s="616"/>
      <c r="D5" s="616"/>
      <c r="E5" s="616"/>
      <c r="F5" s="616"/>
      <c r="G5" s="616"/>
      <c r="H5" s="620" t="s">
        <v>1365</v>
      </c>
      <c r="I5" s="621"/>
      <c r="J5" s="620" t="s">
        <v>1366</v>
      </c>
      <c r="K5" s="621"/>
      <c r="L5" s="620" t="s">
        <v>1367</v>
      </c>
      <c r="M5" s="621"/>
      <c r="N5" s="620" t="s">
        <v>1368</v>
      </c>
      <c r="O5" s="621"/>
      <c r="P5" s="624"/>
      <c r="Q5" s="625"/>
      <c r="R5" s="633"/>
      <c r="S5" s="633"/>
      <c r="T5" s="633"/>
      <c r="U5" s="633"/>
      <c r="V5" s="638"/>
    </row>
    <row r="6" spans="1:22" ht="25.5">
      <c r="A6" s="634"/>
      <c r="B6" s="634"/>
      <c r="C6" s="617"/>
      <c r="D6" s="617"/>
      <c r="E6" s="617"/>
      <c r="F6" s="617"/>
      <c r="G6" s="617"/>
      <c r="H6" s="402" t="s">
        <v>1369</v>
      </c>
      <c r="I6" s="402" t="s">
        <v>35</v>
      </c>
      <c r="J6" s="402" t="s">
        <v>1369</v>
      </c>
      <c r="K6" s="402" t="s">
        <v>35</v>
      </c>
      <c r="L6" s="402" t="s">
        <v>1369</v>
      </c>
      <c r="M6" s="402" t="s">
        <v>35</v>
      </c>
      <c r="N6" s="402" t="s">
        <v>1369</v>
      </c>
      <c r="O6" s="402" t="s">
        <v>35</v>
      </c>
      <c r="P6" s="402" t="s">
        <v>1369</v>
      </c>
      <c r="Q6" s="402" t="s">
        <v>35</v>
      </c>
      <c r="R6" s="634"/>
      <c r="S6" s="634"/>
      <c r="T6" s="634"/>
      <c r="U6" s="634"/>
      <c r="V6" s="639"/>
    </row>
    <row r="7" spans="1:22" s="340" customFormat="1" ht="15.75">
      <c r="A7" s="403"/>
      <c r="B7" s="404"/>
      <c r="C7" s="404"/>
      <c r="D7" s="405"/>
      <c r="E7" s="405"/>
      <c r="F7" s="406"/>
      <c r="G7" s="405"/>
      <c r="H7" s="407"/>
      <c r="I7" s="407"/>
      <c r="J7" s="407"/>
      <c r="K7" s="407"/>
      <c r="L7" s="407"/>
      <c r="M7" s="407"/>
      <c r="N7" s="407"/>
      <c r="O7" s="407"/>
      <c r="P7" s="407"/>
      <c r="Q7" s="407"/>
      <c r="R7" s="408"/>
      <c r="S7" s="408"/>
      <c r="T7" s="408"/>
      <c r="U7" s="408"/>
      <c r="V7" s="409"/>
    </row>
    <row r="8" spans="1:22" ht="184.5" customHeight="1">
      <c r="A8" s="658" t="s">
        <v>1489</v>
      </c>
      <c r="B8" s="658" t="s">
        <v>1490</v>
      </c>
      <c r="C8" s="568"/>
      <c r="D8" s="261" t="s">
        <v>1647</v>
      </c>
      <c r="E8" s="261" t="s">
        <v>1699</v>
      </c>
      <c r="F8" s="485">
        <v>9.1</v>
      </c>
      <c r="G8" s="261" t="s">
        <v>1698</v>
      </c>
      <c r="H8" s="261">
        <v>30</v>
      </c>
      <c r="I8" s="334">
        <v>36989.42</v>
      </c>
      <c r="J8" s="261">
        <v>36</v>
      </c>
      <c r="K8" s="334">
        <v>44387.28</v>
      </c>
      <c r="L8" s="261">
        <v>60</v>
      </c>
      <c r="M8" s="334">
        <v>73978.8</v>
      </c>
      <c r="N8" s="261">
        <v>30</v>
      </c>
      <c r="O8" s="334">
        <v>36989.42</v>
      </c>
      <c r="P8" s="472">
        <f>H8+J8+L8+N8</f>
        <v>156</v>
      </c>
      <c r="Q8" s="367">
        <f>I8+K8+M8+O8</f>
        <v>192344.91999999998</v>
      </c>
      <c r="R8" s="261"/>
      <c r="S8" s="261" t="s">
        <v>1491</v>
      </c>
      <c r="T8" s="261" t="s">
        <v>1492</v>
      </c>
      <c r="U8" s="261" t="s">
        <v>1493</v>
      </c>
      <c r="V8" s="261" t="s">
        <v>1387</v>
      </c>
    </row>
    <row r="9" spans="1:22" s="421" customFormat="1" ht="109.5" customHeight="1">
      <c r="A9" s="659"/>
      <c r="B9" s="659"/>
      <c r="C9" s="569"/>
      <c r="D9" s="261" t="s">
        <v>1648</v>
      </c>
      <c r="E9" s="261" t="s">
        <v>1700</v>
      </c>
      <c r="F9" s="485">
        <v>9.1999999999999993</v>
      </c>
      <c r="G9" s="261" t="s">
        <v>1663</v>
      </c>
      <c r="H9" s="261">
        <v>15</v>
      </c>
      <c r="I9" s="334">
        <v>3600</v>
      </c>
      <c r="J9" s="261">
        <v>30</v>
      </c>
      <c r="K9" s="334">
        <v>7200</v>
      </c>
      <c r="L9" s="261">
        <v>30</v>
      </c>
      <c r="M9" s="334">
        <v>7200</v>
      </c>
      <c r="N9" s="261">
        <v>25</v>
      </c>
      <c r="O9" s="334">
        <v>6000</v>
      </c>
      <c r="P9" s="472">
        <f>H9+J9+L9+N9</f>
        <v>100</v>
      </c>
      <c r="Q9" s="367">
        <f>SUM(I9+K9+M9+O9)</f>
        <v>24000</v>
      </c>
      <c r="R9" s="261"/>
      <c r="S9" s="261"/>
      <c r="T9" s="261"/>
      <c r="U9" s="261"/>
      <c r="V9" s="261" t="s">
        <v>1664</v>
      </c>
    </row>
    <row r="10" spans="1:22" ht="141.75">
      <c r="A10" s="659"/>
      <c r="B10" s="659"/>
      <c r="C10" s="569"/>
      <c r="D10" s="261" t="s">
        <v>1711</v>
      </c>
      <c r="E10" s="261" t="s">
        <v>1662</v>
      </c>
      <c r="F10" s="485">
        <v>9.3000000000000007</v>
      </c>
      <c r="G10" s="261" t="s">
        <v>1649</v>
      </c>
      <c r="H10" s="261">
        <v>0</v>
      </c>
      <c r="I10" s="334">
        <v>0</v>
      </c>
      <c r="J10" s="261">
        <v>2</v>
      </c>
      <c r="K10" s="334">
        <v>845</v>
      </c>
      <c r="L10" s="261">
        <v>2</v>
      </c>
      <c r="M10" s="334">
        <v>845</v>
      </c>
      <c r="N10" s="261">
        <v>2</v>
      </c>
      <c r="O10" s="334">
        <v>845</v>
      </c>
      <c r="P10" s="472">
        <f>H10+J10+L10+N10</f>
        <v>6</v>
      </c>
      <c r="Q10" s="367">
        <f t="shared" ref="Q10" si="0">I10+K10+M10+O10</f>
        <v>2535</v>
      </c>
      <c r="R10" s="261"/>
      <c r="S10" s="261" t="s">
        <v>1494</v>
      </c>
      <c r="T10" s="261" t="s">
        <v>1495</v>
      </c>
      <c r="U10" s="261" t="s">
        <v>1493</v>
      </c>
      <c r="V10" s="261" t="s">
        <v>1387</v>
      </c>
    </row>
    <row r="11" spans="1:22" ht="15.75">
      <c r="A11" s="272"/>
      <c r="B11" s="273"/>
      <c r="C11" s="273"/>
      <c r="D11" s="272" t="s">
        <v>1496</v>
      </c>
      <c r="E11" s="273"/>
      <c r="F11" s="273"/>
      <c r="G11" s="274"/>
      <c r="H11" s="262">
        <f t="shared" ref="H11:Q11" si="1">SUM(H8:H10)</f>
        <v>45</v>
      </c>
      <c r="I11" s="263">
        <f t="shared" si="1"/>
        <v>40589.42</v>
      </c>
      <c r="J11" s="262">
        <f t="shared" si="1"/>
        <v>68</v>
      </c>
      <c r="K11" s="263">
        <f t="shared" si="1"/>
        <v>52432.28</v>
      </c>
      <c r="L11" s="262">
        <f t="shared" si="1"/>
        <v>92</v>
      </c>
      <c r="M11" s="263">
        <f t="shared" si="1"/>
        <v>82023.8</v>
      </c>
      <c r="N11" s="262">
        <f t="shared" si="1"/>
        <v>57</v>
      </c>
      <c r="O11" s="263">
        <f t="shared" si="1"/>
        <v>43834.42</v>
      </c>
      <c r="P11" s="263">
        <f t="shared" si="1"/>
        <v>262</v>
      </c>
      <c r="Q11" s="263">
        <f t="shared" si="1"/>
        <v>218879.91999999998</v>
      </c>
      <c r="R11" s="244"/>
      <c r="S11" s="244"/>
      <c r="T11" s="244"/>
      <c r="U11" s="244"/>
      <c r="V11" s="244"/>
    </row>
    <row r="17" spans="1:22">
      <c r="A17" s="421"/>
      <c r="B17" s="421"/>
      <c r="D17" s="421"/>
      <c r="E17" s="421"/>
      <c r="F17" s="421"/>
      <c r="G17" s="421"/>
      <c r="H17" s="421"/>
      <c r="I17" s="421"/>
      <c r="J17" s="421"/>
      <c r="K17" s="421"/>
      <c r="L17" s="421"/>
      <c r="M17" s="421"/>
      <c r="N17" s="421"/>
      <c r="O17" s="421"/>
      <c r="P17" s="421"/>
      <c r="Q17" s="421"/>
      <c r="R17" s="421"/>
      <c r="S17" s="421"/>
      <c r="T17" s="421"/>
      <c r="U17" s="421"/>
      <c r="V17" s="421"/>
    </row>
    <row r="18" spans="1:22">
      <c r="A18" s="421"/>
      <c r="B18" s="421"/>
      <c r="D18" s="421"/>
      <c r="E18" s="421"/>
      <c r="F18" s="421"/>
      <c r="G18" s="421"/>
      <c r="H18" s="421"/>
      <c r="I18" s="421"/>
      <c r="J18" s="421"/>
      <c r="K18" s="421"/>
      <c r="L18" s="421"/>
      <c r="M18" s="421"/>
      <c r="N18" s="421"/>
      <c r="O18" s="421"/>
      <c r="P18" s="421"/>
      <c r="Q18" s="421"/>
      <c r="R18" s="421"/>
      <c r="S18" s="421"/>
      <c r="T18" s="421"/>
      <c r="U18" s="421"/>
      <c r="V18" s="421"/>
    </row>
    <row r="19" spans="1:22">
      <c r="A19" s="421"/>
      <c r="B19" s="421"/>
      <c r="D19" s="421"/>
      <c r="E19" s="421"/>
      <c r="F19" s="421"/>
      <c r="G19" s="421"/>
      <c r="H19" s="421"/>
      <c r="I19" s="421"/>
      <c r="J19" s="421"/>
      <c r="K19" s="421"/>
      <c r="L19" s="421"/>
      <c r="M19" s="421"/>
      <c r="N19" s="421"/>
      <c r="O19" s="421"/>
      <c r="P19" s="421"/>
      <c r="Q19" s="421"/>
      <c r="R19" s="421"/>
      <c r="S19" s="421"/>
      <c r="T19" s="421"/>
      <c r="U19" s="421"/>
      <c r="V19" s="421"/>
    </row>
    <row r="20" spans="1:22">
      <c r="A20" s="421"/>
      <c r="B20" s="421"/>
      <c r="D20" s="421"/>
      <c r="E20" s="421"/>
      <c r="F20" s="421"/>
      <c r="G20" s="421"/>
      <c r="H20" s="421"/>
      <c r="I20" s="421"/>
      <c r="J20" s="421"/>
      <c r="K20" s="421"/>
      <c r="L20" s="421"/>
      <c r="M20" s="421"/>
      <c r="N20" s="421"/>
      <c r="O20" s="421"/>
      <c r="P20" s="421"/>
      <c r="Q20" s="421"/>
      <c r="R20" s="421"/>
      <c r="S20" s="421"/>
      <c r="T20" s="421"/>
      <c r="U20" s="421"/>
      <c r="V20" s="421"/>
    </row>
    <row r="21" spans="1:22">
      <c r="A21" s="421"/>
      <c r="B21" s="421"/>
      <c r="D21" s="421"/>
      <c r="E21" s="421"/>
      <c r="F21" s="421"/>
      <c r="G21" s="421"/>
      <c r="H21" s="421"/>
      <c r="I21" s="421"/>
      <c r="J21" s="421"/>
      <c r="K21" s="421"/>
      <c r="L21" s="421"/>
      <c r="M21" s="421"/>
      <c r="N21" s="421"/>
      <c r="O21" s="421"/>
      <c r="P21" s="421"/>
      <c r="Q21" s="421"/>
      <c r="R21" s="421"/>
      <c r="S21" s="421"/>
      <c r="T21" s="421"/>
      <c r="U21" s="421"/>
      <c r="V21" s="421"/>
    </row>
    <row r="22" spans="1:22">
      <c r="A22" s="421"/>
      <c r="B22" s="421"/>
      <c r="D22" s="421"/>
      <c r="E22" s="421"/>
      <c r="F22" s="421"/>
      <c r="G22" s="421"/>
      <c r="H22" s="421"/>
      <c r="I22" s="421"/>
      <c r="J22" s="421"/>
      <c r="K22" s="421"/>
      <c r="L22" s="421"/>
      <c r="M22" s="421"/>
      <c r="N22" s="421"/>
      <c r="O22" s="421"/>
      <c r="P22" s="421"/>
      <c r="Q22" s="421"/>
      <c r="R22" s="421"/>
      <c r="S22" s="421"/>
      <c r="T22" s="421"/>
      <c r="U22" s="421"/>
      <c r="V22" s="421"/>
    </row>
    <row r="23" spans="1:22">
      <c r="I23" s="421"/>
      <c r="J23" s="421"/>
      <c r="K23" s="421"/>
      <c r="L23" s="421"/>
      <c r="M23" s="421"/>
      <c r="N23" s="421"/>
      <c r="O23" s="421"/>
      <c r="P23" s="421"/>
      <c r="Q23" s="421"/>
    </row>
    <row r="24" spans="1:22">
      <c r="I24" s="421"/>
      <c r="J24" s="421"/>
      <c r="K24" s="421"/>
      <c r="L24" s="421"/>
      <c r="M24" s="421"/>
      <c r="N24" s="421"/>
      <c r="O24" s="421"/>
      <c r="P24" s="421"/>
      <c r="Q24" s="421"/>
    </row>
    <row r="25" spans="1:22">
      <c r="I25" s="421"/>
      <c r="J25" s="421"/>
      <c r="K25" s="421"/>
      <c r="L25" s="421"/>
      <c r="M25" s="421"/>
      <c r="N25" s="421"/>
      <c r="O25" s="421"/>
      <c r="P25" s="421"/>
      <c r="Q25" s="421"/>
    </row>
    <row r="26" spans="1:22">
      <c r="I26" s="421"/>
      <c r="J26" s="421"/>
      <c r="K26" s="421"/>
      <c r="L26" s="421"/>
      <c r="M26" s="421"/>
      <c r="N26" s="421"/>
      <c r="O26" s="421"/>
      <c r="P26" s="421"/>
      <c r="Q26" s="421"/>
    </row>
    <row r="27" spans="1:22">
      <c r="I27" s="421"/>
      <c r="J27" s="421"/>
      <c r="K27" s="421"/>
      <c r="L27" s="421"/>
      <c r="M27" s="421"/>
      <c r="N27" s="421"/>
      <c r="O27" s="421"/>
      <c r="P27" s="421"/>
      <c r="Q27" s="421"/>
    </row>
    <row r="28" spans="1:22">
      <c r="I28" s="421"/>
      <c r="J28" s="421"/>
      <c r="K28" s="421"/>
      <c r="L28" s="421"/>
      <c r="M28" s="421"/>
      <c r="N28" s="421"/>
      <c r="O28" s="421"/>
      <c r="P28" s="421"/>
      <c r="Q28" s="421"/>
    </row>
    <row r="29" spans="1:22">
      <c r="I29" s="421"/>
      <c r="J29" s="421"/>
      <c r="K29" s="421"/>
      <c r="L29" s="421"/>
      <c r="M29" s="421"/>
      <c r="N29" s="421"/>
      <c r="O29" s="421"/>
      <c r="P29" s="421"/>
      <c r="Q29" s="421"/>
    </row>
  </sheetData>
  <mergeCells count="21">
    <mergeCell ref="B8:B10"/>
    <mergeCell ref="A8:A10"/>
    <mergeCell ref="R4:R6"/>
    <mergeCell ref="S4:S6"/>
    <mergeCell ref="T4:T6"/>
    <mergeCell ref="A3:V3"/>
    <mergeCell ref="A4:A6"/>
    <mergeCell ref="B4:B6"/>
    <mergeCell ref="D4:D6"/>
    <mergeCell ref="E4:E6"/>
    <mergeCell ref="F4:F6"/>
    <mergeCell ref="G4:G6"/>
    <mergeCell ref="H4:O4"/>
    <mergeCell ref="P4:Q5"/>
    <mergeCell ref="U4:U6"/>
    <mergeCell ref="V4:V6"/>
    <mergeCell ref="H5:I5"/>
    <mergeCell ref="J5:K5"/>
    <mergeCell ref="L5:M5"/>
    <mergeCell ref="N5:O5"/>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s>
  <pageMargins left="0.7" right="0.7" top="0.75" bottom="0.75" header="0.3" footer="0.3"/>
  <pageSetup paperSize="9" orientation="portrait" r:id="rId1"/>
  <ignoredErrors>
    <ignoredError sqref="Q9" formula="1"/>
  </ignoredErrors>
</worksheet>
</file>

<file path=xl/worksheets/sheet21.xml><?xml version="1.0" encoding="utf-8"?>
<worksheet xmlns="http://schemas.openxmlformats.org/spreadsheetml/2006/main" xmlns:r="http://schemas.openxmlformats.org/officeDocument/2006/relationships">
  <dimension ref="A1:U61"/>
  <sheetViews>
    <sheetView topLeftCell="B1" zoomScale="90" zoomScaleNormal="90" workbookViewId="0">
      <pane ySplit="6" topLeftCell="A7" activePane="bottomLeft" state="frozen"/>
      <selection activeCell="A7" sqref="A7"/>
      <selection pane="bottomLeft" activeCell="D1" sqref="D1"/>
    </sheetView>
  </sheetViews>
  <sheetFormatPr baseColWidth="10" defaultColWidth="11.42578125" defaultRowHeight="15"/>
  <cols>
    <col min="1" max="1" width="21.7109375" style="340" customWidth="1"/>
    <col min="2" max="2" width="24.28515625" style="340" customWidth="1"/>
    <col min="3" max="6" width="27.42578125" style="340" customWidth="1"/>
    <col min="7" max="7" width="15.28515625" style="340" customWidth="1"/>
    <col min="8" max="8" width="13.7109375" style="220" bestFit="1" customWidth="1"/>
    <col min="9" max="9" width="15.28515625" style="340" customWidth="1"/>
    <col min="10" max="10" width="18.85546875" style="220" customWidth="1"/>
    <col min="11" max="11" width="11.42578125" style="340"/>
    <col min="12" max="12" width="13.7109375" style="220" bestFit="1" customWidth="1"/>
    <col min="13" max="13" width="11.42578125" style="340"/>
    <col min="14" max="14" width="13.7109375" style="220" bestFit="1" customWidth="1"/>
    <col min="15" max="15" width="15.28515625" style="340" customWidth="1"/>
    <col min="16" max="16" width="18.28515625" style="220" customWidth="1"/>
    <col min="17" max="17" width="14.140625" style="340" hidden="1" customWidth="1"/>
    <col min="18" max="20" width="14.140625" style="340" customWidth="1"/>
    <col min="21" max="21" width="17" style="340" customWidth="1"/>
    <col min="22" max="16384" width="11.42578125" style="340"/>
  </cols>
  <sheetData>
    <row r="1" spans="1:21" ht="18.75">
      <c r="A1" s="421"/>
      <c r="B1" s="264"/>
      <c r="C1" s="264"/>
      <c r="D1" s="264"/>
      <c r="E1" s="264"/>
      <c r="F1" s="264"/>
      <c r="G1" s="264" t="s">
        <v>1497</v>
      </c>
      <c r="I1" s="421"/>
      <c r="J1" s="264"/>
      <c r="K1" s="264"/>
      <c r="L1" s="264"/>
      <c r="M1" s="264"/>
      <c r="N1" s="264"/>
      <c r="O1" s="264"/>
      <c r="P1" s="264"/>
      <c r="Q1" s="264"/>
      <c r="R1" s="264"/>
      <c r="S1" s="264"/>
      <c r="T1" s="264"/>
      <c r="U1" s="264"/>
    </row>
    <row r="2" spans="1:21" ht="18.75">
      <c r="A2" s="250" t="s">
        <v>1429</v>
      </c>
      <c r="B2" s="264"/>
      <c r="C2" s="264"/>
      <c r="D2" s="264"/>
      <c r="E2" s="264"/>
      <c r="F2" s="264"/>
      <c r="G2" s="264"/>
      <c r="I2" s="421"/>
      <c r="J2" s="264"/>
      <c r="K2" s="264"/>
      <c r="L2" s="264"/>
      <c r="M2" s="264"/>
      <c r="N2" s="264"/>
      <c r="O2" s="264"/>
      <c r="P2" s="264"/>
      <c r="Q2" s="264"/>
      <c r="R2" s="264"/>
      <c r="S2" s="264"/>
      <c r="T2" s="264"/>
      <c r="U2" s="264"/>
    </row>
    <row r="3" spans="1:21">
      <c r="A3" s="657" t="s">
        <v>1498</v>
      </c>
      <c r="B3" s="657"/>
      <c r="C3" s="657"/>
      <c r="D3" s="657"/>
      <c r="E3" s="657"/>
      <c r="F3" s="657"/>
      <c r="G3" s="657"/>
      <c r="H3" s="657"/>
      <c r="I3" s="657"/>
      <c r="J3" s="657"/>
      <c r="K3" s="657"/>
      <c r="L3" s="657"/>
      <c r="M3" s="657"/>
      <c r="N3" s="657"/>
      <c r="O3" s="657"/>
      <c r="P3" s="657"/>
      <c r="Q3" s="657"/>
      <c r="R3" s="657"/>
      <c r="S3" s="657"/>
      <c r="T3" s="657"/>
      <c r="U3" s="657"/>
    </row>
    <row r="4" spans="1:21" ht="15" customHeight="1">
      <c r="A4" s="633" t="s">
        <v>1353</v>
      </c>
      <c r="B4" s="635" t="s">
        <v>1354</v>
      </c>
      <c r="C4" s="615" t="s">
        <v>1355</v>
      </c>
      <c r="D4" s="615" t="s">
        <v>1356</v>
      </c>
      <c r="E4" s="615" t="s">
        <v>1309</v>
      </c>
      <c r="F4" s="615" t="s">
        <v>1357</v>
      </c>
      <c r="G4" s="620" t="s">
        <v>1358</v>
      </c>
      <c r="H4" s="636"/>
      <c r="I4" s="636"/>
      <c r="J4" s="636"/>
      <c r="K4" s="636"/>
      <c r="L4" s="636"/>
      <c r="M4" s="636"/>
      <c r="N4" s="621"/>
      <c r="O4" s="622" t="s">
        <v>1359</v>
      </c>
      <c r="P4" s="623"/>
      <c r="Q4" s="635" t="s">
        <v>1360</v>
      </c>
      <c r="R4" s="635" t="s">
        <v>1361</v>
      </c>
      <c r="S4" s="635" t="s">
        <v>1362</v>
      </c>
      <c r="T4" s="635" t="s">
        <v>1363</v>
      </c>
      <c r="U4" s="637" t="s">
        <v>1364</v>
      </c>
    </row>
    <row r="5" spans="1:21" ht="15" customHeight="1">
      <c r="A5" s="633"/>
      <c r="B5" s="633"/>
      <c r="C5" s="616"/>
      <c r="D5" s="616"/>
      <c r="E5" s="616"/>
      <c r="F5" s="616"/>
      <c r="G5" s="620" t="s">
        <v>1365</v>
      </c>
      <c r="H5" s="621"/>
      <c r="I5" s="620" t="s">
        <v>1366</v>
      </c>
      <c r="J5" s="621"/>
      <c r="K5" s="620" t="s">
        <v>1367</v>
      </c>
      <c r="L5" s="621"/>
      <c r="M5" s="620" t="s">
        <v>1368</v>
      </c>
      <c r="N5" s="621"/>
      <c r="O5" s="624"/>
      <c r="P5" s="625"/>
      <c r="Q5" s="633"/>
      <c r="R5" s="633"/>
      <c r="S5" s="633"/>
      <c r="T5" s="633"/>
      <c r="U5" s="638"/>
    </row>
    <row r="6" spans="1:21" ht="25.5">
      <c r="A6" s="634"/>
      <c r="B6" s="634"/>
      <c r="C6" s="617"/>
      <c r="D6" s="617"/>
      <c r="E6" s="617"/>
      <c r="F6" s="617"/>
      <c r="G6" s="402" t="s">
        <v>1369</v>
      </c>
      <c r="H6" s="402" t="s">
        <v>35</v>
      </c>
      <c r="I6" s="402" t="s">
        <v>1369</v>
      </c>
      <c r="J6" s="402" t="s">
        <v>35</v>
      </c>
      <c r="K6" s="402" t="s">
        <v>1369</v>
      </c>
      <c r="L6" s="402" t="s">
        <v>35</v>
      </c>
      <c r="M6" s="402" t="s">
        <v>1369</v>
      </c>
      <c r="N6" s="402" t="s">
        <v>35</v>
      </c>
      <c r="O6" s="402" t="s">
        <v>1369</v>
      </c>
      <c r="P6" s="402" t="s">
        <v>35</v>
      </c>
      <c r="Q6" s="634"/>
      <c r="R6" s="634"/>
      <c r="S6" s="634"/>
      <c r="T6" s="634"/>
      <c r="U6" s="639"/>
    </row>
    <row r="7" spans="1:21" ht="15.75">
      <c r="A7" s="403"/>
      <c r="B7" s="404"/>
      <c r="C7" s="405"/>
      <c r="D7" s="405"/>
      <c r="E7" s="406"/>
      <c r="F7" s="405"/>
      <c r="G7" s="407"/>
      <c r="H7" s="407"/>
      <c r="I7" s="407"/>
      <c r="J7" s="407"/>
      <c r="K7" s="407"/>
      <c r="L7" s="407"/>
      <c r="M7" s="407"/>
      <c r="N7" s="407"/>
      <c r="O7" s="407"/>
      <c r="P7" s="407"/>
      <c r="Q7" s="408"/>
      <c r="R7" s="408"/>
      <c r="S7" s="408"/>
      <c r="T7" s="408"/>
      <c r="U7" s="409"/>
    </row>
    <row r="8" spans="1:21" ht="15.75">
      <c r="A8" s="658" t="s">
        <v>1499</v>
      </c>
      <c r="B8" s="660" t="s">
        <v>1500</v>
      </c>
      <c r="C8" s="519"/>
      <c r="D8" s="519"/>
      <c r="E8" s="519"/>
      <c r="F8" s="261"/>
      <c r="G8" s="261"/>
      <c r="H8" s="334"/>
      <c r="I8" s="261"/>
      <c r="J8" s="334"/>
      <c r="K8" s="261"/>
      <c r="L8" s="334"/>
      <c r="M8" s="261"/>
      <c r="N8" s="334"/>
      <c r="O8" s="368">
        <f t="shared" ref="O8:O22" si="0">G8+I8+K8+M8</f>
        <v>0</v>
      </c>
      <c r="P8" s="367">
        <f t="shared" ref="P8:P22" si="1">H8+J8+L8+N8</f>
        <v>0</v>
      </c>
      <c r="Q8" s="261"/>
      <c r="R8" s="261"/>
      <c r="S8" s="261"/>
      <c r="T8" s="261"/>
      <c r="U8" s="261"/>
    </row>
    <row r="9" spans="1:21" ht="15.75">
      <c r="A9" s="659"/>
      <c r="B9" s="660"/>
      <c r="C9" s="519"/>
      <c r="D9" s="519"/>
      <c r="E9" s="519"/>
      <c r="F9" s="261"/>
      <c r="G9" s="261"/>
      <c r="H9" s="334"/>
      <c r="I9" s="261"/>
      <c r="J9" s="334"/>
      <c r="K9" s="261"/>
      <c r="L9" s="334"/>
      <c r="M9" s="261"/>
      <c r="N9" s="334"/>
      <c r="O9" s="368">
        <f t="shared" si="0"/>
        <v>0</v>
      </c>
      <c r="P9" s="367">
        <f t="shared" si="1"/>
        <v>0</v>
      </c>
      <c r="Q9" s="261"/>
      <c r="R9" s="261"/>
      <c r="S9" s="261"/>
      <c r="T9" s="261"/>
      <c r="U9" s="261"/>
    </row>
    <row r="10" spans="1:21" ht="15.75">
      <c r="A10" s="659"/>
      <c r="B10" s="660"/>
      <c r="C10" s="519"/>
      <c r="D10" s="519"/>
      <c r="E10" s="519"/>
      <c r="F10" s="261"/>
      <c r="G10" s="261"/>
      <c r="H10" s="334"/>
      <c r="I10" s="261"/>
      <c r="J10" s="334"/>
      <c r="K10" s="261"/>
      <c r="L10" s="334"/>
      <c r="M10" s="261"/>
      <c r="N10" s="334"/>
      <c r="O10" s="368">
        <f t="shared" si="0"/>
        <v>0</v>
      </c>
      <c r="P10" s="367">
        <f t="shared" si="1"/>
        <v>0</v>
      </c>
      <c r="Q10" s="261"/>
      <c r="R10" s="261"/>
      <c r="S10" s="261"/>
      <c r="T10" s="261"/>
      <c r="U10" s="261"/>
    </row>
    <row r="11" spans="1:21" ht="15.75">
      <c r="A11" s="659"/>
      <c r="B11" s="660"/>
      <c r="C11" s="519"/>
      <c r="D11" s="519"/>
      <c r="E11" s="519"/>
      <c r="F11" s="261"/>
      <c r="G11" s="261"/>
      <c r="H11" s="334"/>
      <c r="I11" s="261"/>
      <c r="J11" s="334"/>
      <c r="K11" s="261"/>
      <c r="L11" s="334"/>
      <c r="M11" s="261"/>
      <c r="N11" s="334"/>
      <c r="O11" s="368">
        <f t="shared" si="0"/>
        <v>0</v>
      </c>
      <c r="P11" s="367">
        <f t="shared" si="1"/>
        <v>0</v>
      </c>
      <c r="Q11" s="261"/>
      <c r="R11" s="261"/>
      <c r="S11" s="261"/>
      <c r="T11" s="261"/>
      <c r="U11" s="261"/>
    </row>
    <row r="12" spans="1:21" ht="15.75">
      <c r="A12" s="659"/>
      <c r="B12" s="660"/>
      <c r="C12" s="519"/>
      <c r="D12" s="519"/>
      <c r="E12" s="519"/>
      <c r="F12" s="261"/>
      <c r="G12" s="261"/>
      <c r="H12" s="334"/>
      <c r="I12" s="261"/>
      <c r="J12" s="334"/>
      <c r="K12" s="261"/>
      <c r="L12" s="334"/>
      <c r="M12" s="261"/>
      <c r="N12" s="334"/>
      <c r="O12" s="368">
        <f t="shared" si="0"/>
        <v>0</v>
      </c>
      <c r="P12" s="367">
        <f t="shared" si="1"/>
        <v>0</v>
      </c>
      <c r="Q12" s="261"/>
      <c r="R12" s="261"/>
      <c r="S12" s="261"/>
      <c r="T12" s="261"/>
      <c r="U12" s="261"/>
    </row>
    <row r="13" spans="1:21" ht="15.75">
      <c r="A13" s="659"/>
      <c r="B13" s="660" t="s">
        <v>1501</v>
      </c>
      <c r="C13" s="519"/>
      <c r="D13" s="519"/>
      <c r="E13" s="519"/>
      <c r="F13" s="261"/>
      <c r="G13" s="261"/>
      <c r="H13" s="334"/>
      <c r="I13" s="261"/>
      <c r="J13" s="334"/>
      <c r="K13" s="261"/>
      <c r="L13" s="334"/>
      <c r="M13" s="261"/>
      <c r="N13" s="334"/>
      <c r="O13" s="368">
        <f t="shared" si="0"/>
        <v>0</v>
      </c>
      <c r="P13" s="367">
        <f t="shared" si="1"/>
        <v>0</v>
      </c>
      <c r="Q13" s="261"/>
      <c r="R13" s="261"/>
      <c r="S13" s="261"/>
      <c r="T13" s="261"/>
      <c r="U13" s="261"/>
    </row>
    <row r="14" spans="1:21" ht="15.75">
      <c r="A14" s="659"/>
      <c r="B14" s="660"/>
      <c r="C14" s="519"/>
      <c r="D14" s="519"/>
      <c r="E14" s="519"/>
      <c r="F14" s="261"/>
      <c r="G14" s="261"/>
      <c r="H14" s="334"/>
      <c r="I14" s="261"/>
      <c r="J14" s="334"/>
      <c r="K14" s="261"/>
      <c r="L14" s="334"/>
      <c r="M14" s="261"/>
      <c r="N14" s="334"/>
      <c r="O14" s="368">
        <f t="shared" si="0"/>
        <v>0</v>
      </c>
      <c r="P14" s="367">
        <f t="shared" si="1"/>
        <v>0</v>
      </c>
      <c r="Q14" s="261"/>
      <c r="R14" s="261"/>
      <c r="S14" s="261"/>
      <c r="T14" s="261"/>
      <c r="U14" s="335"/>
    </row>
    <row r="15" spans="1:21" ht="15.75">
      <c r="A15" s="659"/>
      <c r="B15" s="660"/>
      <c r="C15" s="519"/>
      <c r="D15" s="519"/>
      <c r="E15" s="519"/>
      <c r="F15" s="261"/>
      <c r="G15" s="261"/>
      <c r="H15" s="334"/>
      <c r="I15" s="261"/>
      <c r="J15" s="334"/>
      <c r="K15" s="261"/>
      <c r="L15" s="334"/>
      <c r="M15" s="261"/>
      <c r="N15" s="334"/>
      <c r="O15" s="368">
        <f t="shared" si="0"/>
        <v>0</v>
      </c>
      <c r="P15" s="367">
        <f t="shared" si="1"/>
        <v>0</v>
      </c>
      <c r="Q15" s="261"/>
      <c r="R15" s="261"/>
      <c r="S15" s="261"/>
      <c r="T15" s="261"/>
      <c r="U15" s="335"/>
    </row>
    <row r="16" spans="1:21" ht="15.75">
      <c r="A16" s="659"/>
      <c r="B16" s="660"/>
      <c r="C16" s="519"/>
      <c r="D16" s="519"/>
      <c r="E16" s="519"/>
      <c r="F16" s="261"/>
      <c r="G16" s="261"/>
      <c r="H16" s="334"/>
      <c r="I16" s="261"/>
      <c r="J16" s="334"/>
      <c r="K16" s="261"/>
      <c r="L16" s="334"/>
      <c r="M16" s="261"/>
      <c r="N16" s="334"/>
      <c r="O16" s="368">
        <f t="shared" si="0"/>
        <v>0</v>
      </c>
      <c r="P16" s="367">
        <f t="shared" si="1"/>
        <v>0</v>
      </c>
      <c r="Q16" s="261"/>
      <c r="R16" s="261"/>
      <c r="S16" s="261"/>
      <c r="T16" s="261"/>
      <c r="U16" s="335"/>
    </row>
    <row r="17" spans="1:21" ht="15.75">
      <c r="A17" s="659"/>
      <c r="B17" s="660"/>
      <c r="C17" s="519"/>
      <c r="D17" s="519"/>
      <c r="E17" s="519"/>
      <c r="F17" s="261"/>
      <c r="G17" s="261"/>
      <c r="H17" s="334"/>
      <c r="I17" s="261"/>
      <c r="J17" s="334"/>
      <c r="K17" s="336"/>
      <c r="L17" s="334"/>
      <c r="M17" s="261"/>
      <c r="N17" s="334"/>
      <c r="O17" s="368">
        <f t="shared" si="0"/>
        <v>0</v>
      </c>
      <c r="P17" s="367">
        <f t="shared" si="1"/>
        <v>0</v>
      </c>
      <c r="Q17" s="261"/>
      <c r="R17" s="261"/>
      <c r="S17" s="261"/>
      <c r="T17" s="261"/>
      <c r="U17" s="261"/>
    </row>
    <row r="18" spans="1:21" ht="15.75">
      <c r="A18" s="659"/>
      <c r="B18" s="660" t="s">
        <v>1502</v>
      </c>
      <c r="C18" s="519"/>
      <c r="D18" s="519"/>
      <c r="E18" s="519"/>
      <c r="F18" s="261"/>
      <c r="G18" s="261"/>
      <c r="H18" s="334"/>
      <c r="I18" s="261"/>
      <c r="J18" s="334"/>
      <c r="K18" s="336"/>
      <c r="L18" s="334"/>
      <c r="M18" s="261"/>
      <c r="N18" s="334"/>
      <c r="O18" s="368">
        <f t="shared" si="0"/>
        <v>0</v>
      </c>
      <c r="P18" s="367">
        <f t="shared" si="1"/>
        <v>0</v>
      </c>
      <c r="Q18" s="261"/>
      <c r="R18" s="261"/>
      <c r="S18" s="261"/>
      <c r="T18" s="261"/>
      <c r="U18" s="261"/>
    </row>
    <row r="19" spans="1:21" ht="15.75">
      <c r="A19" s="659"/>
      <c r="B19" s="660"/>
      <c r="C19" s="519"/>
      <c r="D19" s="519"/>
      <c r="E19" s="519"/>
      <c r="F19" s="261"/>
      <c r="G19" s="261"/>
      <c r="H19" s="334"/>
      <c r="I19" s="261"/>
      <c r="J19" s="334"/>
      <c r="K19" s="336"/>
      <c r="L19" s="334"/>
      <c r="M19" s="261"/>
      <c r="N19" s="334"/>
      <c r="O19" s="368">
        <f t="shared" si="0"/>
        <v>0</v>
      </c>
      <c r="P19" s="367">
        <f t="shared" si="1"/>
        <v>0</v>
      </c>
      <c r="Q19" s="261"/>
      <c r="R19" s="261"/>
      <c r="S19" s="261"/>
      <c r="T19" s="261"/>
      <c r="U19" s="261"/>
    </row>
    <row r="20" spans="1:21" ht="15.75">
      <c r="A20" s="659"/>
      <c r="B20" s="660"/>
      <c r="C20" s="519"/>
      <c r="D20" s="519"/>
      <c r="E20" s="519"/>
      <c r="F20" s="261"/>
      <c r="G20" s="261"/>
      <c r="H20" s="334"/>
      <c r="I20" s="261"/>
      <c r="J20" s="334"/>
      <c r="K20" s="336"/>
      <c r="L20" s="334"/>
      <c r="M20" s="261"/>
      <c r="N20" s="334"/>
      <c r="O20" s="368">
        <f t="shared" si="0"/>
        <v>0</v>
      </c>
      <c r="P20" s="367">
        <f t="shared" si="1"/>
        <v>0</v>
      </c>
      <c r="Q20" s="261"/>
      <c r="R20" s="261"/>
      <c r="S20" s="261"/>
      <c r="T20" s="261"/>
      <c r="U20" s="261"/>
    </row>
    <row r="21" spans="1:21" ht="15.75">
      <c r="A21" s="659"/>
      <c r="B21" s="660"/>
      <c r="C21" s="519"/>
      <c r="D21" s="519"/>
      <c r="E21" s="519"/>
      <c r="F21" s="261"/>
      <c r="G21" s="261"/>
      <c r="H21" s="334"/>
      <c r="I21" s="261"/>
      <c r="J21" s="334"/>
      <c r="K21" s="336"/>
      <c r="L21" s="334"/>
      <c r="M21" s="261"/>
      <c r="N21" s="334"/>
      <c r="O21" s="368">
        <f t="shared" si="0"/>
        <v>0</v>
      </c>
      <c r="P21" s="367">
        <f t="shared" si="1"/>
        <v>0</v>
      </c>
      <c r="Q21" s="261"/>
      <c r="R21" s="261"/>
      <c r="S21" s="261"/>
      <c r="T21" s="261"/>
      <c r="U21" s="261"/>
    </row>
    <row r="22" spans="1:21" ht="15.75">
      <c r="A22" s="659"/>
      <c r="B22" s="660"/>
      <c r="C22" s="519"/>
      <c r="D22" s="519"/>
      <c r="E22" s="519"/>
      <c r="F22" s="261"/>
      <c r="G22" s="261"/>
      <c r="H22" s="334"/>
      <c r="I22" s="261"/>
      <c r="J22" s="334"/>
      <c r="K22" s="336"/>
      <c r="L22" s="334"/>
      <c r="M22" s="261"/>
      <c r="N22" s="334"/>
      <c r="O22" s="368">
        <f t="shared" si="0"/>
        <v>0</v>
      </c>
      <c r="P22" s="367">
        <f t="shared" si="1"/>
        <v>0</v>
      </c>
      <c r="Q22" s="261"/>
      <c r="R22" s="261"/>
      <c r="S22" s="261"/>
      <c r="T22" s="261"/>
      <c r="U22" s="261"/>
    </row>
    <row r="23" spans="1:21" ht="15.75">
      <c r="A23" s="659"/>
      <c r="B23" s="658" t="s">
        <v>1503</v>
      </c>
      <c r="C23" s="519"/>
      <c r="D23" s="519"/>
      <c r="E23" s="519"/>
      <c r="F23" s="261"/>
      <c r="G23" s="261"/>
      <c r="H23" s="334"/>
      <c r="I23" s="261"/>
      <c r="J23" s="334"/>
      <c r="K23" s="336"/>
      <c r="L23" s="334"/>
      <c r="M23" s="261"/>
      <c r="N23" s="334"/>
      <c r="O23" s="368">
        <f>G23+I23+K23+M23</f>
        <v>0</v>
      </c>
      <c r="P23" s="367">
        <f>H23+J23+L23+N23</f>
        <v>0</v>
      </c>
      <c r="Q23" s="261"/>
      <c r="R23" s="261"/>
      <c r="S23" s="261"/>
      <c r="T23" s="261"/>
      <c r="U23" s="261"/>
    </row>
    <row r="24" spans="1:21" ht="15.75">
      <c r="A24" s="659"/>
      <c r="B24" s="659"/>
      <c r="C24" s="519"/>
      <c r="D24" s="519"/>
      <c r="E24" s="519"/>
      <c r="F24" s="261"/>
      <c r="G24" s="261"/>
      <c r="H24" s="334"/>
      <c r="I24" s="261"/>
      <c r="J24" s="334"/>
      <c r="K24" s="336"/>
      <c r="L24" s="334"/>
      <c r="M24" s="261"/>
      <c r="N24" s="334"/>
      <c r="O24" s="368">
        <f t="shared" ref="O24:O42" si="2">G24+I24+K24+M24</f>
        <v>0</v>
      </c>
      <c r="P24" s="367">
        <f t="shared" ref="P24:P42" si="3">H24+J24+L24+N24</f>
        <v>0</v>
      </c>
      <c r="Q24" s="261"/>
      <c r="R24" s="261"/>
      <c r="S24" s="261"/>
      <c r="T24" s="261"/>
      <c r="U24" s="261"/>
    </row>
    <row r="25" spans="1:21" ht="15.75">
      <c r="A25" s="659"/>
      <c r="B25" s="659"/>
      <c r="C25" s="519"/>
      <c r="D25" s="519"/>
      <c r="E25" s="519"/>
      <c r="F25" s="261"/>
      <c r="G25" s="261"/>
      <c r="H25" s="334"/>
      <c r="I25" s="261"/>
      <c r="J25" s="334"/>
      <c r="K25" s="336"/>
      <c r="L25" s="334"/>
      <c r="M25" s="261"/>
      <c r="N25" s="334"/>
      <c r="O25" s="368">
        <f t="shared" si="2"/>
        <v>0</v>
      </c>
      <c r="P25" s="367">
        <f t="shared" si="3"/>
        <v>0</v>
      </c>
      <c r="Q25" s="261"/>
      <c r="R25" s="261"/>
      <c r="S25" s="261"/>
      <c r="T25" s="261"/>
      <c r="U25" s="261"/>
    </row>
    <row r="26" spans="1:21" ht="15.75">
      <c r="A26" s="659"/>
      <c r="B26" s="659"/>
      <c r="C26" s="519"/>
      <c r="D26" s="519"/>
      <c r="E26" s="519"/>
      <c r="F26" s="261"/>
      <c r="G26" s="261"/>
      <c r="H26" s="334"/>
      <c r="I26" s="261"/>
      <c r="J26" s="334"/>
      <c r="K26" s="336"/>
      <c r="L26" s="334"/>
      <c r="M26" s="261"/>
      <c r="N26" s="334"/>
      <c r="O26" s="368">
        <f t="shared" si="2"/>
        <v>0</v>
      </c>
      <c r="P26" s="367">
        <f t="shared" si="3"/>
        <v>0</v>
      </c>
      <c r="Q26" s="261"/>
      <c r="R26" s="261"/>
      <c r="S26" s="261"/>
      <c r="T26" s="261"/>
      <c r="U26" s="261"/>
    </row>
    <row r="27" spans="1:21" ht="15.75">
      <c r="A27" s="659"/>
      <c r="B27" s="661"/>
      <c r="C27" s="519"/>
      <c r="D27" s="519"/>
      <c r="E27" s="519"/>
      <c r="F27" s="261"/>
      <c r="G27" s="261"/>
      <c r="H27" s="334"/>
      <c r="I27" s="261"/>
      <c r="J27" s="334"/>
      <c r="K27" s="336"/>
      <c r="L27" s="334"/>
      <c r="M27" s="261"/>
      <c r="N27" s="334"/>
      <c r="O27" s="368">
        <f t="shared" si="2"/>
        <v>0</v>
      </c>
      <c r="P27" s="367">
        <f t="shared" si="3"/>
        <v>0</v>
      </c>
      <c r="Q27" s="261"/>
      <c r="R27" s="261"/>
      <c r="S27" s="261"/>
      <c r="T27" s="261"/>
      <c r="U27" s="261"/>
    </row>
    <row r="28" spans="1:21" ht="15.75">
      <c r="A28" s="659"/>
      <c r="B28" s="658" t="s">
        <v>1504</v>
      </c>
      <c r="C28" s="519"/>
      <c r="D28" s="519"/>
      <c r="E28" s="519"/>
      <c r="F28" s="261"/>
      <c r="G28" s="261"/>
      <c r="H28" s="334"/>
      <c r="I28" s="261"/>
      <c r="J28" s="334"/>
      <c r="K28" s="336"/>
      <c r="L28" s="334"/>
      <c r="M28" s="261"/>
      <c r="N28" s="334"/>
      <c r="O28" s="368">
        <f t="shared" si="2"/>
        <v>0</v>
      </c>
      <c r="P28" s="367">
        <f t="shared" si="3"/>
        <v>0</v>
      </c>
      <c r="Q28" s="261"/>
      <c r="R28" s="261"/>
      <c r="S28" s="261"/>
      <c r="T28" s="261"/>
      <c r="U28" s="261"/>
    </row>
    <row r="29" spans="1:21" ht="15.75">
      <c r="A29" s="659"/>
      <c r="B29" s="659"/>
      <c r="C29" s="519"/>
      <c r="D29" s="519"/>
      <c r="E29" s="519"/>
      <c r="F29" s="261"/>
      <c r="G29" s="261"/>
      <c r="H29" s="334"/>
      <c r="I29" s="261"/>
      <c r="J29" s="334"/>
      <c r="K29" s="336"/>
      <c r="L29" s="334"/>
      <c r="M29" s="261"/>
      <c r="N29" s="334"/>
      <c r="O29" s="368">
        <f t="shared" si="2"/>
        <v>0</v>
      </c>
      <c r="P29" s="367">
        <f t="shared" si="3"/>
        <v>0</v>
      </c>
      <c r="Q29" s="261"/>
      <c r="R29" s="261"/>
      <c r="S29" s="261"/>
      <c r="T29" s="261"/>
      <c r="U29" s="261"/>
    </row>
    <row r="30" spans="1:21" ht="15.75">
      <c r="A30" s="659"/>
      <c r="B30" s="659"/>
      <c r="C30" s="519"/>
      <c r="D30" s="519"/>
      <c r="E30" s="519"/>
      <c r="F30" s="261"/>
      <c r="G30" s="261"/>
      <c r="H30" s="334"/>
      <c r="I30" s="261"/>
      <c r="J30" s="334"/>
      <c r="K30" s="336"/>
      <c r="L30" s="334"/>
      <c r="M30" s="261"/>
      <c r="N30" s="334"/>
      <c r="O30" s="368">
        <f t="shared" si="2"/>
        <v>0</v>
      </c>
      <c r="P30" s="367">
        <f t="shared" si="3"/>
        <v>0</v>
      </c>
      <c r="Q30" s="261"/>
      <c r="R30" s="261"/>
      <c r="S30" s="261"/>
      <c r="T30" s="261"/>
      <c r="U30" s="261"/>
    </row>
    <row r="31" spans="1:21" ht="15.75">
      <c r="A31" s="659"/>
      <c r="B31" s="659"/>
      <c r="C31" s="519"/>
      <c r="D31" s="519"/>
      <c r="E31" s="519"/>
      <c r="F31" s="261"/>
      <c r="G31" s="261"/>
      <c r="H31" s="334"/>
      <c r="I31" s="261"/>
      <c r="J31" s="334"/>
      <c r="K31" s="336"/>
      <c r="L31" s="334"/>
      <c r="M31" s="261"/>
      <c r="N31" s="334"/>
      <c r="O31" s="368">
        <f t="shared" si="2"/>
        <v>0</v>
      </c>
      <c r="P31" s="367">
        <f t="shared" si="3"/>
        <v>0</v>
      </c>
      <c r="Q31" s="261"/>
      <c r="R31" s="261"/>
      <c r="S31" s="261"/>
      <c r="T31" s="261"/>
      <c r="U31" s="261"/>
    </row>
    <row r="32" spans="1:21" ht="15.75">
      <c r="A32" s="659"/>
      <c r="B32" s="661"/>
      <c r="C32" s="519"/>
      <c r="D32" s="519"/>
      <c r="E32" s="519"/>
      <c r="F32" s="261"/>
      <c r="G32" s="261"/>
      <c r="H32" s="334"/>
      <c r="I32" s="261"/>
      <c r="J32" s="334"/>
      <c r="K32" s="336"/>
      <c r="L32" s="334"/>
      <c r="M32" s="261"/>
      <c r="N32" s="334"/>
      <c r="O32" s="368">
        <f t="shared" si="2"/>
        <v>0</v>
      </c>
      <c r="P32" s="367">
        <f t="shared" si="3"/>
        <v>0</v>
      </c>
      <c r="Q32" s="261"/>
      <c r="R32" s="261"/>
      <c r="S32" s="261"/>
      <c r="T32" s="261"/>
      <c r="U32" s="261"/>
    </row>
    <row r="33" spans="1:21" ht="15.75">
      <c r="A33" s="659"/>
      <c r="B33" s="660" t="s">
        <v>1505</v>
      </c>
      <c r="C33" s="521"/>
      <c r="D33" s="519"/>
      <c r="E33" s="519"/>
      <c r="F33" s="261"/>
      <c r="G33" s="261"/>
      <c r="H33" s="334"/>
      <c r="I33" s="261"/>
      <c r="J33" s="334"/>
      <c r="K33" s="336"/>
      <c r="L33" s="334"/>
      <c r="M33" s="261"/>
      <c r="N33" s="334"/>
      <c r="O33" s="368">
        <f t="shared" si="2"/>
        <v>0</v>
      </c>
      <c r="P33" s="367">
        <f t="shared" si="3"/>
        <v>0</v>
      </c>
      <c r="Q33" s="261"/>
      <c r="R33" s="261"/>
      <c r="S33" s="261"/>
      <c r="T33" s="261"/>
      <c r="U33" s="261"/>
    </row>
    <row r="34" spans="1:21" ht="15.75">
      <c r="A34" s="659"/>
      <c r="B34" s="660"/>
      <c r="C34" s="521"/>
      <c r="D34" s="519"/>
      <c r="E34" s="519"/>
      <c r="F34" s="261"/>
      <c r="G34" s="261"/>
      <c r="H34" s="334"/>
      <c r="I34" s="261"/>
      <c r="J34" s="334"/>
      <c r="K34" s="336"/>
      <c r="L34" s="334"/>
      <c r="M34" s="261"/>
      <c r="N34" s="334"/>
      <c r="O34" s="368">
        <f t="shared" si="2"/>
        <v>0</v>
      </c>
      <c r="P34" s="367">
        <f t="shared" si="3"/>
        <v>0</v>
      </c>
      <c r="Q34" s="261"/>
      <c r="R34" s="261"/>
      <c r="S34" s="261"/>
      <c r="T34" s="261"/>
      <c r="U34" s="261"/>
    </row>
    <row r="35" spans="1:21" ht="15.75">
      <c r="A35" s="659"/>
      <c r="B35" s="660"/>
      <c r="C35" s="521"/>
      <c r="D35" s="519"/>
      <c r="E35" s="519"/>
      <c r="F35" s="261"/>
      <c r="G35" s="261"/>
      <c r="H35" s="334"/>
      <c r="I35" s="261"/>
      <c r="J35" s="334"/>
      <c r="K35" s="336"/>
      <c r="L35" s="334"/>
      <c r="M35" s="261"/>
      <c r="N35" s="334"/>
      <c r="O35" s="368">
        <f t="shared" si="2"/>
        <v>0</v>
      </c>
      <c r="P35" s="367">
        <f t="shared" si="3"/>
        <v>0</v>
      </c>
      <c r="Q35" s="261"/>
      <c r="R35" s="261"/>
      <c r="S35" s="261"/>
      <c r="T35" s="261"/>
      <c r="U35" s="261"/>
    </row>
    <row r="36" spans="1:21" ht="15.75">
      <c r="A36" s="659"/>
      <c r="B36" s="660"/>
      <c r="C36" s="521"/>
      <c r="D36" s="519"/>
      <c r="E36" s="519"/>
      <c r="F36" s="261"/>
      <c r="G36" s="261"/>
      <c r="H36" s="334"/>
      <c r="I36" s="261"/>
      <c r="J36" s="334"/>
      <c r="K36" s="336"/>
      <c r="L36" s="334"/>
      <c r="M36" s="261"/>
      <c r="N36" s="334"/>
      <c r="O36" s="368">
        <f t="shared" si="2"/>
        <v>0</v>
      </c>
      <c r="P36" s="367">
        <f t="shared" si="3"/>
        <v>0</v>
      </c>
      <c r="Q36" s="261"/>
      <c r="R36" s="261"/>
      <c r="S36" s="261"/>
      <c r="T36" s="261"/>
      <c r="U36" s="261"/>
    </row>
    <row r="37" spans="1:21" ht="15.75">
      <c r="A37" s="659"/>
      <c r="B37" s="660"/>
      <c r="C37" s="521"/>
      <c r="D37" s="519"/>
      <c r="E37" s="519"/>
      <c r="F37" s="261"/>
      <c r="G37" s="261"/>
      <c r="H37" s="334"/>
      <c r="I37" s="261"/>
      <c r="J37" s="334"/>
      <c r="K37" s="336"/>
      <c r="L37" s="334"/>
      <c r="M37" s="261"/>
      <c r="N37" s="334"/>
      <c r="O37" s="368">
        <f t="shared" si="2"/>
        <v>0</v>
      </c>
      <c r="P37" s="367">
        <f t="shared" si="3"/>
        <v>0</v>
      </c>
      <c r="Q37" s="261"/>
      <c r="R37" s="261"/>
      <c r="S37" s="261"/>
      <c r="T37" s="261"/>
      <c r="U37" s="261"/>
    </row>
    <row r="38" spans="1:21" ht="15.75">
      <c r="A38" s="659"/>
      <c r="B38" s="660" t="s">
        <v>1506</v>
      </c>
      <c r="C38" s="521"/>
      <c r="D38" s="519"/>
      <c r="E38" s="519"/>
      <c r="F38" s="261"/>
      <c r="G38" s="261"/>
      <c r="H38" s="334"/>
      <c r="I38" s="261"/>
      <c r="J38" s="334"/>
      <c r="K38" s="336"/>
      <c r="L38" s="334"/>
      <c r="M38" s="261"/>
      <c r="N38" s="334"/>
      <c r="O38" s="368">
        <f t="shared" si="2"/>
        <v>0</v>
      </c>
      <c r="P38" s="367">
        <f t="shared" si="3"/>
        <v>0</v>
      </c>
      <c r="Q38" s="261"/>
      <c r="R38" s="261"/>
      <c r="S38" s="261"/>
      <c r="T38" s="261"/>
      <c r="U38" s="261"/>
    </row>
    <row r="39" spans="1:21" ht="15.75">
      <c r="A39" s="659"/>
      <c r="B39" s="660"/>
      <c r="C39" s="521"/>
      <c r="D39" s="519"/>
      <c r="E39" s="519"/>
      <c r="F39" s="261"/>
      <c r="G39" s="261"/>
      <c r="H39" s="334"/>
      <c r="I39" s="261"/>
      <c r="J39" s="334"/>
      <c r="K39" s="336"/>
      <c r="L39" s="334"/>
      <c r="M39" s="261"/>
      <c r="N39" s="334"/>
      <c r="O39" s="368">
        <f t="shared" si="2"/>
        <v>0</v>
      </c>
      <c r="P39" s="367">
        <f t="shared" si="3"/>
        <v>0</v>
      </c>
      <c r="Q39" s="261"/>
      <c r="R39" s="261"/>
      <c r="S39" s="261"/>
      <c r="T39" s="261"/>
      <c r="U39" s="261"/>
    </row>
    <row r="40" spans="1:21" ht="15.75">
      <c r="A40" s="659"/>
      <c r="B40" s="660"/>
      <c r="C40" s="521"/>
      <c r="D40" s="519"/>
      <c r="E40" s="519"/>
      <c r="F40" s="261"/>
      <c r="G40" s="261"/>
      <c r="H40" s="334"/>
      <c r="I40" s="261"/>
      <c r="J40" s="334"/>
      <c r="K40" s="336"/>
      <c r="L40" s="334"/>
      <c r="M40" s="261"/>
      <c r="N40" s="334"/>
      <c r="O40" s="368">
        <f t="shared" si="2"/>
        <v>0</v>
      </c>
      <c r="P40" s="367">
        <f t="shared" si="3"/>
        <v>0</v>
      </c>
      <c r="Q40" s="261"/>
      <c r="R40" s="261"/>
      <c r="S40" s="261"/>
      <c r="T40" s="261"/>
      <c r="U40" s="261"/>
    </row>
    <row r="41" spans="1:21" ht="15.75">
      <c r="A41" s="659"/>
      <c r="B41" s="660"/>
      <c r="C41" s="521"/>
      <c r="D41" s="519"/>
      <c r="E41" s="519"/>
      <c r="F41" s="261"/>
      <c r="G41" s="261"/>
      <c r="H41" s="334"/>
      <c r="I41" s="261"/>
      <c r="J41" s="334"/>
      <c r="K41" s="336"/>
      <c r="L41" s="334"/>
      <c r="M41" s="261"/>
      <c r="N41" s="334"/>
      <c r="O41" s="368">
        <f t="shared" si="2"/>
        <v>0</v>
      </c>
      <c r="P41" s="367">
        <f t="shared" si="3"/>
        <v>0</v>
      </c>
      <c r="Q41" s="261"/>
      <c r="R41" s="261"/>
      <c r="S41" s="261"/>
      <c r="T41" s="261"/>
      <c r="U41" s="261"/>
    </row>
    <row r="42" spans="1:21" ht="15.75">
      <c r="A42" s="659"/>
      <c r="B42" s="660"/>
      <c r="C42" s="521"/>
      <c r="D42" s="519"/>
      <c r="E42" s="519"/>
      <c r="F42" s="261"/>
      <c r="G42" s="261"/>
      <c r="H42" s="334"/>
      <c r="I42" s="261"/>
      <c r="J42" s="334"/>
      <c r="K42" s="336"/>
      <c r="L42" s="334"/>
      <c r="M42" s="261"/>
      <c r="N42" s="334"/>
      <c r="O42" s="368">
        <f t="shared" si="2"/>
        <v>0</v>
      </c>
      <c r="P42" s="367">
        <f t="shared" si="3"/>
        <v>0</v>
      </c>
      <c r="Q42" s="261"/>
      <c r="R42" s="261"/>
      <c r="S42" s="261"/>
      <c r="T42" s="261"/>
      <c r="U42" s="261"/>
    </row>
    <row r="43" spans="1:21" ht="15.75">
      <c r="A43" s="272"/>
      <c r="B43" s="273"/>
      <c r="C43" s="272" t="s">
        <v>1507</v>
      </c>
      <c r="D43" s="273"/>
      <c r="E43" s="273"/>
      <c r="F43" s="274"/>
      <c r="G43" s="262">
        <f t="shared" ref="G43:P43" si="4">SUM(G8:G42)</f>
        <v>0</v>
      </c>
      <c r="H43" s="263">
        <f t="shared" si="4"/>
        <v>0</v>
      </c>
      <c r="I43" s="262">
        <f t="shared" si="4"/>
        <v>0</v>
      </c>
      <c r="J43" s="263">
        <f t="shared" si="4"/>
        <v>0</v>
      </c>
      <c r="K43" s="262">
        <f t="shared" si="4"/>
        <v>0</v>
      </c>
      <c r="L43" s="263">
        <f t="shared" si="4"/>
        <v>0</v>
      </c>
      <c r="M43" s="262">
        <f t="shared" si="4"/>
        <v>0</v>
      </c>
      <c r="N43" s="263">
        <f t="shared" si="4"/>
        <v>0</v>
      </c>
      <c r="O43" s="263">
        <f t="shared" si="4"/>
        <v>0</v>
      </c>
      <c r="P43" s="263">
        <f t="shared" si="4"/>
        <v>0</v>
      </c>
      <c r="Q43" s="244"/>
      <c r="R43" s="244"/>
      <c r="S43" s="244"/>
      <c r="T43" s="244"/>
      <c r="U43" s="244"/>
    </row>
    <row r="49" spans="8:16">
      <c r="H49" s="421"/>
      <c r="I49" s="421"/>
      <c r="J49" s="421"/>
      <c r="K49" s="421"/>
      <c r="L49" s="421"/>
      <c r="M49" s="421"/>
      <c r="N49" s="421"/>
      <c r="O49" s="421"/>
      <c r="P49" s="421"/>
    </row>
    <row r="50" spans="8:16">
      <c r="H50" s="421"/>
      <c r="I50" s="421"/>
      <c r="J50" s="421"/>
      <c r="K50" s="421"/>
      <c r="L50" s="421"/>
      <c r="M50" s="421"/>
      <c r="N50" s="421"/>
      <c r="O50" s="421"/>
      <c r="P50" s="421"/>
    </row>
    <row r="51" spans="8:16">
      <c r="H51" s="421"/>
      <c r="I51" s="421"/>
      <c r="J51" s="421"/>
      <c r="K51" s="421"/>
      <c r="L51" s="421"/>
      <c r="M51" s="421"/>
      <c r="N51" s="421"/>
      <c r="O51" s="421"/>
      <c r="P51" s="421"/>
    </row>
    <row r="52" spans="8:16">
      <c r="H52" s="421"/>
      <c r="I52" s="421"/>
      <c r="J52" s="421"/>
      <c r="K52" s="421"/>
      <c r="L52" s="421"/>
      <c r="M52" s="421"/>
      <c r="N52" s="421"/>
      <c r="O52" s="421"/>
      <c r="P52" s="421"/>
    </row>
    <row r="53" spans="8:16">
      <c r="H53" s="421"/>
      <c r="I53" s="421"/>
      <c r="J53" s="421"/>
      <c r="K53" s="421"/>
      <c r="L53" s="421"/>
      <c r="M53" s="421"/>
      <c r="N53" s="421"/>
      <c r="O53" s="421"/>
      <c r="P53" s="421"/>
    </row>
    <row r="54" spans="8:16">
      <c r="H54" s="421"/>
      <c r="I54" s="421"/>
      <c r="J54" s="421"/>
      <c r="K54" s="421"/>
      <c r="L54" s="421"/>
      <c r="M54" s="421"/>
      <c r="N54" s="421"/>
      <c r="O54" s="421"/>
      <c r="P54" s="421"/>
    </row>
    <row r="55" spans="8:16">
      <c r="H55" s="421"/>
      <c r="I55" s="421"/>
      <c r="J55" s="421"/>
      <c r="K55" s="421"/>
      <c r="L55" s="421"/>
      <c r="M55" s="421"/>
      <c r="N55" s="421"/>
      <c r="O55" s="421"/>
      <c r="P55" s="421"/>
    </row>
    <row r="56" spans="8:16">
      <c r="H56" s="421"/>
      <c r="I56" s="421"/>
      <c r="J56" s="421"/>
      <c r="K56" s="421"/>
      <c r="L56" s="421"/>
      <c r="M56" s="421"/>
      <c r="N56" s="421"/>
      <c r="O56" s="421"/>
      <c r="P56" s="421"/>
    </row>
    <row r="57" spans="8:16">
      <c r="H57" s="421"/>
      <c r="I57" s="421"/>
      <c r="J57" s="421"/>
      <c r="K57" s="421"/>
      <c r="L57" s="421"/>
      <c r="M57" s="421"/>
      <c r="N57" s="421"/>
      <c r="O57" s="421"/>
      <c r="P57" s="421"/>
    </row>
    <row r="58" spans="8:16">
      <c r="H58" s="421"/>
      <c r="I58" s="421"/>
      <c r="J58" s="421"/>
      <c r="K58" s="421"/>
      <c r="L58" s="421"/>
      <c r="M58" s="421"/>
      <c r="N58" s="421"/>
      <c r="O58" s="421"/>
      <c r="P58" s="421"/>
    </row>
    <row r="59" spans="8:16">
      <c r="H59" s="421"/>
      <c r="I59" s="421"/>
      <c r="J59" s="421"/>
      <c r="K59" s="421"/>
      <c r="L59" s="421"/>
      <c r="M59" s="421"/>
      <c r="N59" s="421"/>
      <c r="O59" s="421"/>
      <c r="P59" s="421"/>
    </row>
    <row r="60" spans="8:16">
      <c r="H60" s="421"/>
      <c r="I60" s="421"/>
      <c r="J60" s="421"/>
      <c r="K60" s="421"/>
      <c r="L60" s="421"/>
      <c r="M60" s="421"/>
      <c r="N60" s="421"/>
      <c r="O60" s="421"/>
      <c r="P60" s="421"/>
    </row>
    <row r="61" spans="8:16">
      <c r="H61" s="421"/>
      <c r="I61" s="421"/>
      <c r="J61" s="421"/>
      <c r="K61" s="421"/>
      <c r="L61" s="421"/>
      <c r="M61" s="421"/>
      <c r="N61" s="421"/>
      <c r="O61" s="421"/>
      <c r="P61" s="421"/>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1:V48"/>
  <sheetViews>
    <sheetView topLeftCell="H1" zoomScale="70" zoomScaleNormal="70" workbookViewId="0">
      <pane ySplit="7" topLeftCell="A8" activePane="bottomLeft" state="frozen"/>
      <selection activeCell="Q6" sqref="Q6"/>
      <selection pane="bottomLeft" activeCell="Q13" sqref="Q13"/>
    </sheetView>
  </sheetViews>
  <sheetFormatPr baseColWidth="10" defaultColWidth="12.5703125" defaultRowHeight="15"/>
  <cols>
    <col min="1" max="2" width="21.7109375" customWidth="1"/>
    <col min="3" max="3" width="21.7109375" style="421" customWidth="1"/>
    <col min="4"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14.28515625" hidden="1" customWidth="1"/>
    <col min="19" max="21" width="14.28515625" customWidth="1"/>
    <col min="22" max="22" width="15.7109375" customWidth="1"/>
  </cols>
  <sheetData>
    <row r="1" spans="1:22" s="257" customFormat="1" ht="18.75">
      <c r="H1" s="260" t="s">
        <v>1508</v>
      </c>
      <c r="M1" s="260"/>
      <c r="N1" s="260"/>
      <c r="O1" s="260"/>
      <c r="P1" s="260"/>
      <c r="Q1" s="260"/>
      <c r="R1" s="260"/>
      <c r="S1" s="260"/>
      <c r="T1" s="260"/>
      <c r="U1" s="260"/>
      <c r="V1" s="260"/>
    </row>
    <row r="2" spans="1:22" s="257" customFormat="1" ht="18.75">
      <c r="A2" s="300" t="s">
        <v>1509</v>
      </c>
      <c r="H2" s="260"/>
      <c r="M2" s="260"/>
      <c r="N2" s="260"/>
      <c r="O2" s="260"/>
      <c r="P2" s="260"/>
      <c r="Q2" s="260"/>
      <c r="R2" s="260"/>
      <c r="S2" s="260"/>
      <c r="T2" s="260"/>
      <c r="U2" s="260"/>
      <c r="V2" s="260"/>
    </row>
    <row r="3" spans="1:22" s="257" customFormat="1" ht="27.75" customHeight="1">
      <c r="A3" s="662" t="s">
        <v>1510</v>
      </c>
      <c r="B3" s="662"/>
      <c r="C3" s="662"/>
      <c r="D3" s="662"/>
      <c r="E3" s="662"/>
      <c r="F3" s="662"/>
      <c r="G3" s="662"/>
      <c r="H3" s="662"/>
      <c r="I3" s="662"/>
      <c r="J3" s="662"/>
      <c r="K3" s="662"/>
      <c r="L3" s="662"/>
      <c r="M3" s="662"/>
      <c r="N3" s="662"/>
      <c r="O3" s="662"/>
      <c r="P3" s="662"/>
      <c r="Q3" s="662"/>
      <c r="R3" s="662"/>
      <c r="S3" s="662"/>
      <c r="T3" s="662"/>
      <c r="U3" s="662"/>
      <c r="V3" s="662"/>
    </row>
    <row r="4" spans="1:22" s="299" customFormat="1">
      <c r="A4" s="663" t="s">
        <v>1511</v>
      </c>
      <c r="B4" s="663"/>
      <c r="C4" s="663"/>
      <c r="D4" s="663"/>
      <c r="E4" s="663"/>
      <c r="F4" s="663"/>
      <c r="G4" s="663"/>
      <c r="H4" s="663"/>
      <c r="I4" s="663"/>
      <c r="J4" s="663"/>
      <c r="K4" s="663"/>
      <c r="L4" s="663"/>
      <c r="M4" s="663"/>
      <c r="N4" s="663"/>
      <c r="O4" s="663"/>
      <c r="P4" s="663"/>
      <c r="Q4" s="663"/>
      <c r="R4" s="663"/>
      <c r="S4" s="663"/>
      <c r="T4" s="663"/>
      <c r="U4" s="663"/>
      <c r="V4" s="663"/>
    </row>
    <row r="5" spans="1:22" s="65" customFormat="1" ht="23.25" customHeight="1">
      <c r="A5" s="633" t="s">
        <v>1353</v>
      </c>
      <c r="B5" s="635" t="s">
        <v>1354</v>
      </c>
      <c r="C5" s="615" t="s">
        <v>1706</v>
      </c>
      <c r="D5" s="615" t="s">
        <v>1355</v>
      </c>
      <c r="E5" s="615" t="s">
        <v>1356</v>
      </c>
      <c r="F5" s="615" t="s">
        <v>1309</v>
      </c>
      <c r="G5" s="615" t="s">
        <v>1357</v>
      </c>
      <c r="H5" s="620" t="s">
        <v>1358</v>
      </c>
      <c r="I5" s="636"/>
      <c r="J5" s="636"/>
      <c r="K5" s="636"/>
      <c r="L5" s="636"/>
      <c r="M5" s="636"/>
      <c r="N5" s="636"/>
      <c r="O5" s="621"/>
      <c r="P5" s="622" t="s">
        <v>1359</v>
      </c>
      <c r="Q5" s="623"/>
      <c r="R5" s="635" t="s">
        <v>1360</v>
      </c>
      <c r="S5" s="635" t="s">
        <v>1361</v>
      </c>
      <c r="T5" s="635" t="s">
        <v>1362</v>
      </c>
      <c r="U5" s="635" t="s">
        <v>1363</v>
      </c>
      <c r="V5" s="637" t="s">
        <v>1364</v>
      </c>
    </row>
    <row r="6" spans="1:22" s="65" customFormat="1" ht="15" customHeight="1">
      <c r="A6" s="633"/>
      <c r="B6" s="633"/>
      <c r="C6" s="616"/>
      <c r="D6" s="616"/>
      <c r="E6" s="616"/>
      <c r="F6" s="616"/>
      <c r="G6" s="616"/>
      <c r="H6" s="620" t="s">
        <v>1365</v>
      </c>
      <c r="I6" s="621"/>
      <c r="J6" s="620" t="s">
        <v>1366</v>
      </c>
      <c r="K6" s="621"/>
      <c r="L6" s="620" t="s">
        <v>1367</v>
      </c>
      <c r="M6" s="621"/>
      <c r="N6" s="620" t="s">
        <v>1368</v>
      </c>
      <c r="O6" s="621"/>
      <c r="P6" s="624"/>
      <c r="Q6" s="625"/>
      <c r="R6" s="633"/>
      <c r="S6" s="633"/>
      <c r="T6" s="633"/>
      <c r="U6" s="633"/>
      <c r="V6" s="638"/>
    </row>
    <row r="7" spans="1:22" s="66" customFormat="1" ht="24" customHeight="1">
      <c r="A7" s="634"/>
      <c r="B7" s="634"/>
      <c r="C7" s="617"/>
      <c r="D7" s="617"/>
      <c r="E7" s="617"/>
      <c r="F7" s="617"/>
      <c r="G7" s="617"/>
      <c r="H7" s="402" t="s">
        <v>1369</v>
      </c>
      <c r="I7" s="402" t="s">
        <v>35</v>
      </c>
      <c r="J7" s="402" t="s">
        <v>1369</v>
      </c>
      <c r="K7" s="402" t="s">
        <v>35</v>
      </c>
      <c r="L7" s="402" t="s">
        <v>1369</v>
      </c>
      <c r="M7" s="402" t="s">
        <v>35</v>
      </c>
      <c r="N7" s="402" t="s">
        <v>1369</v>
      </c>
      <c r="O7" s="402" t="s">
        <v>35</v>
      </c>
      <c r="P7" s="402" t="s">
        <v>1369</v>
      </c>
      <c r="Q7" s="402" t="s">
        <v>35</v>
      </c>
      <c r="R7" s="634"/>
      <c r="S7" s="634"/>
      <c r="T7" s="634"/>
      <c r="U7" s="634"/>
      <c r="V7" s="639"/>
    </row>
    <row r="8" spans="1:22" s="241" customFormat="1" ht="15.75">
      <c r="A8" s="403"/>
      <c r="B8" s="404"/>
      <c r="C8" s="404"/>
      <c r="D8" s="405"/>
      <c r="E8" s="405"/>
      <c r="F8" s="406"/>
      <c r="G8" s="405"/>
      <c r="H8" s="407"/>
      <c r="I8" s="407"/>
      <c r="J8" s="407"/>
      <c r="K8" s="407"/>
      <c r="L8" s="407"/>
      <c r="M8" s="407"/>
      <c r="N8" s="407"/>
      <c r="O8" s="407"/>
      <c r="P8" s="407"/>
      <c r="Q8" s="407"/>
      <c r="R8" s="408"/>
      <c r="S8" s="408"/>
      <c r="T8" s="408"/>
      <c r="U8" s="408"/>
      <c r="V8" s="409"/>
    </row>
    <row r="9" spans="1:22" s="340" customFormat="1" ht="122.25" customHeight="1">
      <c r="A9" s="640" t="s">
        <v>1512</v>
      </c>
      <c r="B9" s="516" t="s">
        <v>1513</v>
      </c>
      <c r="C9" s="559"/>
      <c r="D9" s="474" t="s">
        <v>1514</v>
      </c>
      <c r="E9" s="474" t="s">
        <v>1515</v>
      </c>
      <c r="F9" s="258">
        <v>11.1</v>
      </c>
      <c r="G9" s="258" t="s">
        <v>1516</v>
      </c>
      <c r="H9" s="475">
        <v>1</v>
      </c>
      <c r="I9" s="339">
        <v>114</v>
      </c>
      <c r="J9" s="258">
        <v>1</v>
      </c>
      <c r="K9" s="339">
        <v>114</v>
      </c>
      <c r="L9" s="258">
        <v>1</v>
      </c>
      <c r="M9" s="339">
        <v>114</v>
      </c>
      <c r="N9" s="258">
        <v>1</v>
      </c>
      <c r="O9" s="339">
        <v>114</v>
      </c>
      <c r="P9" s="472">
        <f t="shared" ref="P9:P10" si="0">H9+J9+L9+N9</f>
        <v>4</v>
      </c>
      <c r="Q9" s="367">
        <f t="shared" ref="Q9:Q10" si="1">I9+K9+M9+O9</f>
        <v>456</v>
      </c>
      <c r="R9" s="258"/>
      <c r="S9" s="258" t="s">
        <v>1517</v>
      </c>
      <c r="T9" s="258" t="s">
        <v>1518</v>
      </c>
      <c r="U9" s="258" t="s">
        <v>1519</v>
      </c>
      <c r="V9" s="258" t="s">
        <v>1520</v>
      </c>
    </row>
    <row r="10" spans="1:22" s="340" customFormat="1" ht="94.5" customHeight="1">
      <c r="A10" s="641"/>
      <c r="B10" s="527" t="s">
        <v>1521</v>
      </c>
      <c r="C10" s="527"/>
      <c r="D10" s="586" t="s">
        <v>1522</v>
      </c>
      <c r="E10" s="586" t="s">
        <v>1627</v>
      </c>
      <c r="F10" s="258">
        <v>11.2</v>
      </c>
      <c r="G10" s="258" t="s">
        <v>1650</v>
      </c>
      <c r="H10" s="475">
        <v>1</v>
      </c>
      <c r="I10" s="339">
        <v>3633.25</v>
      </c>
      <c r="J10" s="258">
        <v>1</v>
      </c>
      <c r="K10" s="339">
        <v>3633.25</v>
      </c>
      <c r="L10" s="258">
        <v>1</v>
      </c>
      <c r="M10" s="339">
        <v>3633.25</v>
      </c>
      <c r="N10" s="258">
        <v>1</v>
      </c>
      <c r="O10" s="339">
        <v>3633.25</v>
      </c>
      <c r="P10" s="472">
        <f t="shared" si="0"/>
        <v>4</v>
      </c>
      <c r="Q10" s="367">
        <f t="shared" si="1"/>
        <v>14533</v>
      </c>
      <c r="R10" s="258"/>
      <c r="S10" s="258" t="s">
        <v>1523</v>
      </c>
      <c r="T10" s="258" t="s">
        <v>1524</v>
      </c>
      <c r="U10" s="258" t="s">
        <v>1519</v>
      </c>
      <c r="V10" s="258" t="s">
        <v>1525</v>
      </c>
    </row>
    <row r="11" spans="1:22" s="421" customFormat="1" ht="111.75" customHeight="1">
      <c r="A11" s="641"/>
      <c r="B11" s="640" t="s">
        <v>1526</v>
      </c>
      <c r="C11" s="558"/>
      <c r="D11" s="586" t="s">
        <v>1527</v>
      </c>
      <c r="E11" s="586" t="s">
        <v>1528</v>
      </c>
      <c r="F11" s="258">
        <v>11.3</v>
      </c>
      <c r="G11" s="258" t="s">
        <v>1529</v>
      </c>
      <c r="H11" s="475">
        <v>15</v>
      </c>
      <c r="I11" s="339">
        <v>554.78499999999997</v>
      </c>
      <c r="J11" s="258">
        <v>20</v>
      </c>
      <c r="K11" s="339">
        <v>739.71</v>
      </c>
      <c r="L11" s="258">
        <v>20</v>
      </c>
      <c r="M11" s="339">
        <v>739.71</v>
      </c>
      <c r="N11" s="258">
        <v>15</v>
      </c>
      <c r="O11" s="339">
        <v>554.79</v>
      </c>
      <c r="P11" s="472">
        <f t="shared" ref="P11" si="2">H11+J11+L11+N11</f>
        <v>70</v>
      </c>
      <c r="Q11" s="367">
        <f t="shared" ref="Q11" si="3">I11+K11+M11+O11</f>
        <v>2588.9949999999999</v>
      </c>
      <c r="R11" s="258"/>
      <c r="S11" s="258" t="s">
        <v>1530</v>
      </c>
      <c r="T11" s="258" t="s">
        <v>1531</v>
      </c>
      <c r="U11" s="258" t="s">
        <v>1532</v>
      </c>
      <c r="V11" s="258" t="s">
        <v>1533</v>
      </c>
    </row>
    <row r="12" spans="1:22" s="340" customFormat="1" ht="105" customHeight="1">
      <c r="A12" s="641"/>
      <c r="B12" s="642"/>
      <c r="C12" s="560"/>
      <c r="D12" s="446" t="s">
        <v>1668</v>
      </c>
      <c r="E12" s="446" t="s">
        <v>1669</v>
      </c>
      <c r="F12" s="258">
        <v>11.4</v>
      </c>
      <c r="G12" s="337" t="s">
        <v>1667</v>
      </c>
      <c r="H12" s="475"/>
      <c r="I12" s="339"/>
      <c r="J12" s="258">
        <v>8</v>
      </c>
      <c r="K12" s="339">
        <v>30800</v>
      </c>
      <c r="L12" s="258"/>
      <c r="M12" s="339"/>
      <c r="N12" s="258"/>
      <c r="O12" s="339"/>
      <c r="P12" s="472">
        <f>H12+J12+L12+N12</f>
        <v>8</v>
      </c>
      <c r="Q12" s="367">
        <f>I12+K12+M12+O12</f>
        <v>30800</v>
      </c>
      <c r="R12" s="258"/>
      <c r="S12" s="337" t="s">
        <v>1618</v>
      </c>
      <c r="T12" s="337" t="s">
        <v>1619</v>
      </c>
      <c r="U12" s="337" t="s">
        <v>1620</v>
      </c>
      <c r="V12" s="337" t="s">
        <v>1670</v>
      </c>
    </row>
    <row r="13" spans="1:22" ht="15.75">
      <c r="A13" s="278"/>
      <c r="B13" s="279"/>
      <c r="C13" s="279"/>
      <c r="D13" s="278" t="s">
        <v>1534</v>
      </c>
      <c r="E13" s="279"/>
      <c r="F13" s="279"/>
      <c r="G13" s="280"/>
      <c r="H13" s="245">
        <f t="shared" ref="H13:Q13" si="4">SUM(H9:H12)</f>
        <v>17</v>
      </c>
      <c r="I13" s="219">
        <f t="shared" si="4"/>
        <v>4302.0349999999999</v>
      </c>
      <c r="J13" s="245">
        <f t="shared" si="4"/>
        <v>30</v>
      </c>
      <c r="K13" s="219">
        <f t="shared" si="4"/>
        <v>35286.959999999999</v>
      </c>
      <c r="L13" s="245">
        <f t="shared" si="4"/>
        <v>22</v>
      </c>
      <c r="M13" s="219">
        <f t="shared" si="4"/>
        <v>4486.96</v>
      </c>
      <c r="N13" s="245">
        <f t="shared" si="4"/>
        <v>17</v>
      </c>
      <c r="O13" s="219">
        <f t="shared" si="4"/>
        <v>4302.04</v>
      </c>
      <c r="P13" s="219">
        <f t="shared" si="4"/>
        <v>86</v>
      </c>
      <c r="Q13" s="219">
        <f t="shared" si="4"/>
        <v>48377.994999999995</v>
      </c>
      <c r="R13" s="245"/>
      <c r="S13" s="245"/>
      <c r="T13" s="245"/>
      <c r="U13" s="245"/>
      <c r="V13" s="259"/>
    </row>
    <row r="33" s="241" customFormat="1" ht="12"/>
    <row r="34" s="241" customFormat="1" ht="12"/>
    <row r="47" s="241" customFormat="1" ht="12"/>
    <row r="48" s="241" customFormat="1" ht="12"/>
  </sheetData>
  <mergeCells count="22">
    <mergeCell ref="T5:T7"/>
    <mergeCell ref="U5:U7"/>
    <mergeCell ref="A9:A12"/>
    <mergeCell ref="A3:V3"/>
    <mergeCell ref="A5:A7"/>
    <mergeCell ref="B5:B7"/>
    <mergeCell ref="D5:D7"/>
    <mergeCell ref="E5:E7"/>
    <mergeCell ref="A4:V4"/>
    <mergeCell ref="F5:F7"/>
    <mergeCell ref="J6:K6"/>
    <mergeCell ref="L6:M6"/>
    <mergeCell ref="N6:O6"/>
    <mergeCell ref="V5:V7"/>
    <mergeCell ref="P5:Q6"/>
    <mergeCell ref="B11:B12"/>
    <mergeCell ref="C5:C7"/>
    <mergeCell ref="R5:R7"/>
    <mergeCell ref="S5:S7"/>
    <mergeCell ref="G5:G7"/>
    <mergeCell ref="H5:O5"/>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C5:C7"/>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1:V11"/>
  <sheetViews>
    <sheetView topLeftCell="G1" zoomScale="70" zoomScaleNormal="70" workbookViewId="0">
      <pane ySplit="6" topLeftCell="A7" activePane="bottomLeft" state="frozen"/>
      <selection activeCell="R5" sqref="R5"/>
      <selection pane="bottomLeft" activeCell="Q11" sqref="Q11"/>
    </sheetView>
  </sheetViews>
  <sheetFormatPr baseColWidth="10" defaultColWidth="11.42578125" defaultRowHeight="15"/>
  <cols>
    <col min="1" max="2" width="21.7109375" customWidth="1"/>
    <col min="3" max="3" width="21.7109375" style="421" customWidth="1"/>
    <col min="4" max="4" width="27.42578125" customWidth="1"/>
    <col min="5" max="5" width="37.140625" customWidth="1"/>
    <col min="6" max="7" width="27.42578125" customWidth="1"/>
    <col min="8" max="8" width="15.28515625" customWidth="1"/>
    <col min="9" max="9" width="16.85546875" style="220" customWidth="1"/>
    <col min="10" max="10" width="15.28515625" customWidth="1"/>
    <col min="11" max="11" width="18.85546875" style="220" customWidth="1"/>
    <col min="13" max="13" width="13.140625" style="220" bestFit="1" customWidth="1"/>
    <col min="15" max="15" width="13.140625" style="220" bestFit="1" customWidth="1"/>
    <col min="16" max="16" width="15.28515625" customWidth="1"/>
    <col min="17" max="17" width="18.28515625" style="220" customWidth="1"/>
    <col min="18" max="18" width="14.140625" hidden="1" customWidth="1"/>
    <col min="19" max="19" width="20.42578125" customWidth="1"/>
    <col min="20" max="21" width="14.140625" customWidth="1"/>
    <col min="22" max="22" width="17" customWidth="1"/>
  </cols>
  <sheetData>
    <row r="1" spans="1:22" ht="18.75">
      <c r="A1" s="665" t="s">
        <v>1535</v>
      </c>
      <c r="B1" s="665"/>
      <c r="C1" s="665"/>
      <c r="D1" s="665"/>
      <c r="E1" s="665"/>
      <c r="F1" s="665"/>
      <c r="G1" s="665"/>
      <c r="H1" s="665"/>
      <c r="I1" s="665"/>
      <c r="J1" s="264"/>
      <c r="K1" s="264"/>
      <c r="L1" s="264"/>
      <c r="M1" s="264"/>
      <c r="N1" s="264"/>
      <c r="O1" s="264"/>
      <c r="P1" s="264"/>
      <c r="Q1" s="264"/>
      <c r="R1" s="264"/>
      <c r="S1" s="264"/>
      <c r="T1" s="264"/>
      <c r="U1" s="264"/>
      <c r="V1" s="264"/>
    </row>
    <row r="2" spans="1:22" s="340" customFormat="1" ht="18.75">
      <c r="A2" s="421" t="s">
        <v>1400</v>
      </c>
      <c r="B2" s="264"/>
      <c r="C2" s="264"/>
      <c r="D2" s="264"/>
      <c r="E2" s="264"/>
      <c r="F2" s="264"/>
      <c r="G2" s="421"/>
      <c r="H2" s="264"/>
      <c r="I2" s="220"/>
      <c r="J2" s="264"/>
      <c r="K2" s="264"/>
      <c r="L2" s="264"/>
      <c r="M2" s="264"/>
      <c r="N2" s="264"/>
      <c r="O2" s="264"/>
      <c r="P2" s="264"/>
      <c r="Q2" s="264"/>
      <c r="R2" s="264"/>
      <c r="S2" s="264"/>
      <c r="T2" s="264"/>
      <c r="U2" s="264"/>
      <c r="V2" s="264"/>
    </row>
    <row r="3" spans="1:22">
      <c r="A3" s="664" t="s">
        <v>1536</v>
      </c>
      <c r="B3" s="664"/>
      <c r="C3" s="664"/>
      <c r="D3" s="664"/>
      <c r="E3" s="664"/>
      <c r="F3" s="664"/>
      <c r="G3" s="664"/>
      <c r="H3" s="664"/>
      <c r="I3" s="664"/>
      <c r="J3" s="664"/>
      <c r="K3" s="664"/>
      <c r="L3" s="664"/>
      <c r="M3" s="664"/>
      <c r="N3" s="664"/>
      <c r="O3" s="664"/>
      <c r="P3" s="664"/>
      <c r="Q3" s="664"/>
      <c r="R3" s="664"/>
      <c r="S3" s="664"/>
      <c r="T3" s="664"/>
      <c r="U3" s="664"/>
      <c r="V3" s="664"/>
    </row>
    <row r="4" spans="1:22" ht="15" customHeight="1">
      <c r="A4" s="633" t="s">
        <v>1353</v>
      </c>
      <c r="B4" s="635" t="s">
        <v>1354</v>
      </c>
      <c r="C4" s="615" t="s">
        <v>1706</v>
      </c>
      <c r="D4" s="615" t="s">
        <v>1355</v>
      </c>
      <c r="E4" s="615" t="s">
        <v>1356</v>
      </c>
      <c r="F4" s="615" t="s">
        <v>1309</v>
      </c>
      <c r="G4" s="615" t="s">
        <v>1357</v>
      </c>
      <c r="H4" s="620" t="s">
        <v>1358</v>
      </c>
      <c r="I4" s="636"/>
      <c r="J4" s="636"/>
      <c r="K4" s="636"/>
      <c r="L4" s="636"/>
      <c r="M4" s="636"/>
      <c r="N4" s="636"/>
      <c r="O4" s="621"/>
      <c r="P4" s="622" t="s">
        <v>1359</v>
      </c>
      <c r="Q4" s="623"/>
      <c r="R4" s="635" t="s">
        <v>1360</v>
      </c>
      <c r="S4" s="635" t="s">
        <v>1361</v>
      </c>
      <c r="T4" s="635" t="s">
        <v>1362</v>
      </c>
      <c r="U4" s="635" t="s">
        <v>1363</v>
      </c>
      <c r="V4" s="637" t="s">
        <v>1364</v>
      </c>
    </row>
    <row r="5" spans="1:22" ht="15" customHeight="1">
      <c r="A5" s="633"/>
      <c r="B5" s="633"/>
      <c r="C5" s="616"/>
      <c r="D5" s="616"/>
      <c r="E5" s="616"/>
      <c r="F5" s="616"/>
      <c r="G5" s="616"/>
      <c r="H5" s="620" t="s">
        <v>1365</v>
      </c>
      <c r="I5" s="621"/>
      <c r="J5" s="620" t="s">
        <v>1366</v>
      </c>
      <c r="K5" s="621"/>
      <c r="L5" s="620" t="s">
        <v>1367</v>
      </c>
      <c r="M5" s="621"/>
      <c r="N5" s="620" t="s">
        <v>1368</v>
      </c>
      <c r="O5" s="621"/>
      <c r="P5" s="624"/>
      <c r="Q5" s="625"/>
      <c r="R5" s="633"/>
      <c r="S5" s="633"/>
      <c r="T5" s="633"/>
      <c r="U5" s="633"/>
      <c r="V5" s="638"/>
    </row>
    <row r="6" spans="1:22" ht="25.5">
      <c r="A6" s="634"/>
      <c r="B6" s="634"/>
      <c r="C6" s="617"/>
      <c r="D6" s="617"/>
      <c r="E6" s="617"/>
      <c r="F6" s="617"/>
      <c r="G6" s="617"/>
      <c r="H6" s="402" t="s">
        <v>1369</v>
      </c>
      <c r="I6" s="402" t="s">
        <v>35</v>
      </c>
      <c r="J6" s="402" t="s">
        <v>1369</v>
      </c>
      <c r="K6" s="402" t="s">
        <v>35</v>
      </c>
      <c r="L6" s="402" t="s">
        <v>1369</v>
      </c>
      <c r="M6" s="402" t="s">
        <v>35</v>
      </c>
      <c r="N6" s="402" t="s">
        <v>1369</v>
      </c>
      <c r="O6" s="402" t="s">
        <v>35</v>
      </c>
      <c r="P6" s="402" t="s">
        <v>1369</v>
      </c>
      <c r="Q6" s="402" t="s">
        <v>35</v>
      </c>
      <c r="R6" s="634"/>
      <c r="S6" s="634"/>
      <c r="T6" s="634"/>
      <c r="U6" s="634"/>
      <c r="V6" s="639"/>
    </row>
    <row r="7" spans="1:22" s="340" customFormat="1" ht="15.75">
      <c r="A7" s="403"/>
      <c r="B7" s="404"/>
      <c r="C7" s="404"/>
      <c r="D7" s="405"/>
      <c r="E7" s="405"/>
      <c r="F7" s="406"/>
      <c r="G7" s="405"/>
      <c r="H7" s="407"/>
      <c r="I7" s="407"/>
      <c r="J7" s="407"/>
      <c r="K7" s="407"/>
      <c r="L7" s="407"/>
      <c r="M7" s="407"/>
      <c r="N7" s="407"/>
      <c r="O7" s="407"/>
      <c r="P7" s="407"/>
      <c r="Q7" s="407"/>
      <c r="R7" s="408"/>
      <c r="S7" s="408"/>
      <c r="T7" s="408"/>
      <c r="U7" s="408"/>
      <c r="V7" s="409"/>
    </row>
    <row r="8" spans="1:22" s="340" customFormat="1" ht="99.75" customHeight="1">
      <c r="A8" s="640" t="s">
        <v>1537</v>
      </c>
      <c r="B8" s="640" t="s">
        <v>1538</v>
      </c>
      <c r="C8" s="558"/>
      <c r="D8" s="592" t="s">
        <v>1703</v>
      </c>
      <c r="E8" s="592" t="s">
        <v>1702</v>
      </c>
      <c r="F8" s="587">
        <v>12.1</v>
      </c>
      <c r="G8" s="587" t="s">
        <v>1701</v>
      </c>
      <c r="H8" s="534"/>
      <c r="I8" s="535"/>
      <c r="J8" s="541">
        <v>8</v>
      </c>
      <c r="K8" s="542">
        <v>3484024.92</v>
      </c>
      <c r="L8" s="541">
        <v>0</v>
      </c>
      <c r="M8" s="535"/>
      <c r="N8" s="536"/>
      <c r="O8" s="535"/>
      <c r="P8" s="551">
        <f t="shared" ref="P8" si="0">H8+J8+L8+N8</f>
        <v>8</v>
      </c>
      <c r="Q8" s="367">
        <f t="shared" ref="Q8" si="1">I8+K8+M8+O8</f>
        <v>3484024.92</v>
      </c>
      <c r="R8" s="533"/>
      <c r="S8" s="446" t="s">
        <v>1542</v>
      </c>
      <c r="T8" s="446" t="s">
        <v>1543</v>
      </c>
      <c r="U8" s="446" t="s">
        <v>1544</v>
      </c>
      <c r="V8" s="446" t="s">
        <v>1387</v>
      </c>
    </row>
    <row r="9" spans="1:22" s="340" customFormat="1" ht="137.25" customHeight="1">
      <c r="A9" s="641"/>
      <c r="B9" s="641"/>
      <c r="C9" s="559"/>
      <c r="D9" s="668" t="s">
        <v>1539</v>
      </c>
      <c r="E9" s="589" t="s">
        <v>1677</v>
      </c>
      <c r="F9" s="587">
        <v>12.3</v>
      </c>
      <c r="G9" s="588" t="s">
        <v>1651</v>
      </c>
      <c r="H9" s="541">
        <v>3</v>
      </c>
      <c r="I9" s="333">
        <v>156000</v>
      </c>
      <c r="J9" s="473">
        <v>5</v>
      </c>
      <c r="K9" s="542">
        <v>264250</v>
      </c>
      <c r="L9" s="473">
        <v>4</v>
      </c>
      <c r="M9" s="333">
        <v>208000</v>
      </c>
      <c r="N9" s="473">
        <v>4</v>
      </c>
      <c r="O9" s="333">
        <v>208000</v>
      </c>
      <c r="P9" s="472">
        <f>H9+J9+L9+N9</f>
        <v>16</v>
      </c>
      <c r="Q9" s="367">
        <f>I9+K9+M9+O9</f>
        <v>836250</v>
      </c>
      <c r="R9" s="304"/>
      <c r="S9" s="666" t="s">
        <v>1652</v>
      </c>
      <c r="T9" s="666" t="s">
        <v>1653</v>
      </c>
      <c r="U9" s="666" t="s">
        <v>1654</v>
      </c>
      <c r="V9" s="304" t="s">
        <v>1540</v>
      </c>
    </row>
    <row r="10" spans="1:22" s="340" customFormat="1" ht="102.75" customHeight="1">
      <c r="A10" s="641"/>
      <c r="B10" s="641"/>
      <c r="C10" s="559"/>
      <c r="D10" s="669"/>
      <c r="E10" s="589" t="s">
        <v>1678</v>
      </c>
      <c r="F10" s="587">
        <v>12.4</v>
      </c>
      <c r="G10" s="587" t="s">
        <v>1541</v>
      </c>
      <c r="H10" s="541"/>
      <c r="I10" s="550">
        <v>0</v>
      </c>
      <c r="J10" s="541">
        <v>2</v>
      </c>
      <c r="K10" s="333">
        <v>4070</v>
      </c>
      <c r="L10" s="541">
        <v>2</v>
      </c>
      <c r="M10" s="333">
        <v>4070</v>
      </c>
      <c r="N10" s="473">
        <f>J10+L10</f>
        <v>4</v>
      </c>
      <c r="O10" s="333">
        <v>0</v>
      </c>
      <c r="P10" s="541">
        <f>H10+J10+L10+N10</f>
        <v>8</v>
      </c>
      <c r="Q10" s="367">
        <f>I10+K10+M10+O10</f>
        <v>8140</v>
      </c>
      <c r="R10" s="304"/>
      <c r="S10" s="667"/>
      <c r="T10" s="667"/>
      <c r="U10" s="667"/>
      <c r="V10" s="304" t="s">
        <v>1628</v>
      </c>
    </row>
    <row r="11" spans="1:22" ht="15.6" customHeight="1">
      <c r="A11" s="272"/>
      <c r="B11" s="273"/>
      <c r="C11" s="273"/>
      <c r="D11" s="272" t="s">
        <v>1545</v>
      </c>
      <c r="E11" s="273"/>
      <c r="F11" s="273"/>
      <c r="G11" s="274"/>
      <c r="H11" s="267">
        <f t="shared" ref="H11:Q11" si="2">SUM(H8:H10)</f>
        <v>3</v>
      </c>
      <c r="I11" s="222">
        <f t="shared" si="2"/>
        <v>156000</v>
      </c>
      <c r="J11" s="267">
        <f t="shared" si="2"/>
        <v>15</v>
      </c>
      <c r="K11" s="222">
        <f t="shared" si="2"/>
        <v>3752344.92</v>
      </c>
      <c r="L11" s="267">
        <f t="shared" si="2"/>
        <v>6</v>
      </c>
      <c r="M11" s="222">
        <f t="shared" si="2"/>
        <v>212070</v>
      </c>
      <c r="N11" s="267">
        <f t="shared" si="2"/>
        <v>8</v>
      </c>
      <c r="O11" s="222">
        <f t="shared" si="2"/>
        <v>208000</v>
      </c>
      <c r="P11" s="222">
        <f t="shared" si="2"/>
        <v>32</v>
      </c>
      <c r="Q11" s="222">
        <f t="shared" si="2"/>
        <v>4328414.92</v>
      </c>
      <c r="R11" s="245"/>
      <c r="S11" s="245"/>
      <c r="T11" s="245"/>
      <c r="U11" s="245"/>
      <c r="V11" s="245"/>
    </row>
  </sheetData>
  <mergeCells count="26">
    <mergeCell ref="A3:V3"/>
    <mergeCell ref="A1:I1"/>
    <mergeCell ref="U9:U10"/>
    <mergeCell ref="D9:D10"/>
    <mergeCell ref="S9:S10"/>
    <mergeCell ref="T9:T10"/>
    <mergeCell ref="A8:A10"/>
    <mergeCell ref="B8:B10"/>
    <mergeCell ref="A4:A6"/>
    <mergeCell ref="B4:B6"/>
    <mergeCell ref="D4:D6"/>
    <mergeCell ref="E4:E6"/>
    <mergeCell ref="G4:G6"/>
    <mergeCell ref="F4:F6"/>
    <mergeCell ref="V4:V6"/>
    <mergeCell ref="H5:I5"/>
    <mergeCell ref="C4:C6"/>
    <mergeCell ref="R4:R6"/>
    <mergeCell ref="S4:S6"/>
    <mergeCell ref="T4:T6"/>
    <mergeCell ref="U4:U6"/>
    <mergeCell ref="J5:K5"/>
    <mergeCell ref="L5:M5"/>
    <mergeCell ref="N5:O5"/>
    <mergeCell ref="H4:O4"/>
    <mergeCell ref="P4:Q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s>
  <pageMargins left="0.7" right="0.7" top="0.75" bottom="0.75" header="0.3" footer="0.3"/>
  <pageSetup paperSize="5" scale="85" orientation="landscape" r:id="rId1"/>
  <legacyDrawing r:id="rId2"/>
</worksheet>
</file>

<file path=xl/worksheets/sheet24.xml><?xml version="1.0" encoding="utf-8"?>
<worksheet xmlns="http://schemas.openxmlformats.org/spreadsheetml/2006/main" xmlns:r="http://schemas.openxmlformats.org/officeDocument/2006/relationships">
  <dimension ref="A1:V11"/>
  <sheetViews>
    <sheetView topLeftCell="G1" zoomScale="70" zoomScaleNormal="70" workbookViewId="0">
      <pane ySplit="7" topLeftCell="A8" activePane="bottomLeft" state="frozen"/>
      <selection activeCell="A7" sqref="A7"/>
      <selection pane="bottomLeft" activeCell="C9" sqref="C9"/>
    </sheetView>
  </sheetViews>
  <sheetFormatPr baseColWidth="10" defaultColWidth="11.42578125" defaultRowHeight="15"/>
  <cols>
    <col min="1" max="1" width="21.7109375" customWidth="1"/>
    <col min="2" max="2" width="26.28515625" customWidth="1"/>
    <col min="3" max="3" width="26.28515625" style="421" customWidth="1"/>
    <col min="4" max="7" width="27.42578125" customWidth="1"/>
    <col min="8" max="8" width="15.28515625" customWidth="1"/>
    <col min="9" max="9" width="14.85546875" style="220" bestFit="1" customWidth="1"/>
    <col min="10" max="10" width="15.28515625" customWidth="1"/>
    <col min="11" max="11" width="18.85546875" style="220" customWidth="1"/>
    <col min="13" max="13" width="14.85546875" style="220" bestFit="1" customWidth="1"/>
    <col min="15" max="15" width="14.85546875" style="220" bestFit="1" customWidth="1"/>
    <col min="16" max="16" width="15.28515625" customWidth="1"/>
    <col min="17" max="17" width="18.28515625" style="220" customWidth="1"/>
    <col min="18" max="18" width="14.140625" hidden="1" customWidth="1"/>
    <col min="19" max="21" width="14.140625" customWidth="1"/>
    <col min="22" max="22" width="17" customWidth="1"/>
  </cols>
  <sheetData>
    <row r="1" spans="1:22" ht="18" customHeight="1">
      <c r="A1" s="421"/>
      <c r="B1" s="224"/>
      <c r="C1" s="224"/>
      <c r="D1" s="224"/>
      <c r="E1" s="224"/>
      <c r="F1" s="224"/>
      <c r="G1" s="224"/>
      <c r="H1" s="271" t="s">
        <v>1546</v>
      </c>
      <c r="J1" s="421"/>
      <c r="K1" s="224"/>
      <c r="L1" s="224"/>
      <c r="M1" s="224"/>
      <c r="N1" s="224"/>
      <c r="O1" s="224"/>
      <c r="P1" s="224"/>
      <c r="Q1" s="224"/>
      <c r="R1" s="224"/>
      <c r="S1" s="224"/>
      <c r="T1" s="224"/>
      <c r="U1" s="224"/>
      <c r="V1" s="224"/>
    </row>
    <row r="2" spans="1:22" ht="18" customHeight="1">
      <c r="A2" s="421"/>
      <c r="B2" s="224"/>
      <c r="C2" s="224"/>
      <c r="D2" s="224"/>
      <c r="E2" s="224"/>
      <c r="F2" s="224"/>
      <c r="G2" s="224"/>
      <c r="H2" s="271"/>
      <c r="J2" s="421"/>
      <c r="K2" s="224"/>
      <c r="L2" s="224"/>
      <c r="M2" s="224"/>
      <c r="N2" s="224"/>
      <c r="O2" s="224"/>
      <c r="P2" s="224"/>
      <c r="Q2" s="224"/>
      <c r="R2" s="224"/>
      <c r="S2" s="224"/>
      <c r="T2" s="224"/>
      <c r="U2" s="224"/>
      <c r="V2" s="224"/>
    </row>
    <row r="3" spans="1:22" ht="18" customHeight="1">
      <c r="A3" s="295" t="s">
        <v>1429</v>
      </c>
      <c r="B3" s="224"/>
      <c r="C3" s="224"/>
      <c r="D3" s="224"/>
      <c r="E3" s="224"/>
      <c r="F3" s="224"/>
      <c r="G3" s="224"/>
      <c r="H3" s="271"/>
      <c r="J3" s="421"/>
      <c r="K3" s="224"/>
      <c r="L3" s="224"/>
      <c r="M3" s="224"/>
      <c r="N3" s="224"/>
      <c r="O3" s="224"/>
      <c r="P3" s="224"/>
      <c r="Q3" s="224"/>
      <c r="R3" s="224"/>
      <c r="S3" s="224"/>
      <c r="T3" s="224"/>
      <c r="U3" s="224"/>
      <c r="V3" s="224"/>
    </row>
    <row r="4" spans="1:22" ht="33" customHeight="1">
      <c r="A4" s="674" t="s">
        <v>1547</v>
      </c>
      <c r="B4" s="674"/>
      <c r="C4" s="674"/>
      <c r="D4" s="674"/>
      <c r="E4" s="674"/>
      <c r="F4" s="674"/>
      <c r="G4" s="674"/>
      <c r="H4" s="674"/>
      <c r="I4" s="674"/>
      <c r="J4" s="674"/>
      <c r="K4" s="674"/>
      <c r="L4" s="674"/>
      <c r="M4" s="674"/>
      <c r="N4" s="674"/>
      <c r="O4" s="674"/>
      <c r="P4" s="674"/>
      <c r="Q4" s="674"/>
      <c r="R4" s="674"/>
      <c r="S4" s="674"/>
      <c r="T4" s="674"/>
      <c r="U4" s="674"/>
      <c r="V4" s="674"/>
    </row>
    <row r="5" spans="1:22" ht="14.45" customHeight="1">
      <c r="A5" s="633" t="s">
        <v>1353</v>
      </c>
      <c r="B5" s="635" t="s">
        <v>1354</v>
      </c>
      <c r="C5" s="615" t="s">
        <v>1706</v>
      </c>
      <c r="D5" s="615" t="s">
        <v>1355</v>
      </c>
      <c r="E5" s="615" t="s">
        <v>1356</v>
      </c>
      <c r="F5" s="615" t="s">
        <v>1309</v>
      </c>
      <c r="G5" s="615" t="s">
        <v>1357</v>
      </c>
      <c r="H5" s="620" t="s">
        <v>1358</v>
      </c>
      <c r="I5" s="636"/>
      <c r="J5" s="636"/>
      <c r="K5" s="636"/>
      <c r="L5" s="636"/>
      <c r="M5" s="636"/>
      <c r="N5" s="636"/>
      <c r="O5" s="621"/>
      <c r="P5" s="622" t="s">
        <v>1359</v>
      </c>
      <c r="Q5" s="623"/>
      <c r="R5" s="635" t="s">
        <v>1360</v>
      </c>
      <c r="S5" s="635" t="s">
        <v>1361</v>
      </c>
      <c r="T5" s="635" t="s">
        <v>1362</v>
      </c>
      <c r="U5" s="635" t="s">
        <v>1363</v>
      </c>
      <c r="V5" s="637" t="s">
        <v>1364</v>
      </c>
    </row>
    <row r="6" spans="1:22" ht="14.45" customHeight="1">
      <c r="A6" s="633"/>
      <c r="B6" s="633"/>
      <c r="C6" s="616"/>
      <c r="D6" s="616"/>
      <c r="E6" s="616"/>
      <c r="F6" s="616"/>
      <c r="G6" s="616"/>
      <c r="H6" s="620" t="s">
        <v>1365</v>
      </c>
      <c r="I6" s="621"/>
      <c r="J6" s="620" t="s">
        <v>1366</v>
      </c>
      <c r="K6" s="621"/>
      <c r="L6" s="620" t="s">
        <v>1367</v>
      </c>
      <c r="M6" s="621"/>
      <c r="N6" s="620" t="s">
        <v>1368</v>
      </c>
      <c r="O6" s="621"/>
      <c r="P6" s="624"/>
      <c r="Q6" s="625"/>
      <c r="R6" s="633"/>
      <c r="S6" s="633"/>
      <c r="T6" s="633"/>
      <c r="U6" s="633"/>
      <c r="V6" s="638"/>
    </row>
    <row r="7" spans="1:22" ht="25.5">
      <c r="A7" s="634"/>
      <c r="B7" s="634"/>
      <c r="C7" s="617"/>
      <c r="D7" s="617"/>
      <c r="E7" s="617"/>
      <c r="F7" s="617"/>
      <c r="G7" s="617"/>
      <c r="H7" s="402" t="s">
        <v>1369</v>
      </c>
      <c r="I7" s="402" t="s">
        <v>35</v>
      </c>
      <c r="J7" s="402" t="s">
        <v>1369</v>
      </c>
      <c r="K7" s="402" t="s">
        <v>35</v>
      </c>
      <c r="L7" s="402" t="s">
        <v>1369</v>
      </c>
      <c r="M7" s="402" t="s">
        <v>35</v>
      </c>
      <c r="N7" s="402" t="s">
        <v>1369</v>
      </c>
      <c r="O7" s="402" t="s">
        <v>35</v>
      </c>
      <c r="P7" s="402" t="s">
        <v>1369</v>
      </c>
      <c r="Q7" s="402" t="s">
        <v>35</v>
      </c>
      <c r="R7" s="634"/>
      <c r="S7" s="634"/>
      <c r="T7" s="634"/>
      <c r="U7" s="634"/>
      <c r="V7" s="639"/>
    </row>
    <row r="8" spans="1:22" ht="15.6" customHeight="1">
      <c r="A8" s="403"/>
      <c r="B8" s="404"/>
      <c r="C8" s="404"/>
      <c r="D8" s="405"/>
      <c r="E8" s="405"/>
      <c r="F8" s="406"/>
      <c r="G8" s="405"/>
      <c r="H8" s="407"/>
      <c r="I8" s="407"/>
      <c r="J8" s="407"/>
      <c r="K8" s="407"/>
      <c r="L8" s="407"/>
      <c r="M8" s="407"/>
      <c r="N8" s="407"/>
      <c r="O8" s="407"/>
      <c r="P8" s="407"/>
      <c r="Q8" s="407"/>
      <c r="R8" s="408"/>
      <c r="S8" s="408"/>
      <c r="T8" s="408"/>
      <c r="U8" s="408"/>
      <c r="V8" s="409"/>
    </row>
    <row r="9" spans="1:22" ht="141" customHeight="1">
      <c r="A9" s="670" t="s">
        <v>1548</v>
      </c>
      <c r="B9" s="672" t="s">
        <v>1486</v>
      </c>
      <c r="C9" s="553"/>
      <c r="D9" s="304" t="s">
        <v>1553</v>
      </c>
      <c r="E9" s="304" t="s">
        <v>1655</v>
      </c>
      <c r="F9" s="304"/>
      <c r="G9" s="258" t="s">
        <v>1704</v>
      </c>
      <c r="H9" s="477">
        <v>25</v>
      </c>
      <c r="I9" s="331">
        <v>0</v>
      </c>
      <c r="J9" s="477">
        <v>25</v>
      </c>
      <c r="K9" s="331">
        <v>0</v>
      </c>
      <c r="L9" s="477">
        <v>25</v>
      </c>
      <c r="M9" s="331">
        <v>0</v>
      </c>
      <c r="N9" s="477">
        <v>25</v>
      </c>
      <c r="O9" s="331">
        <v>0</v>
      </c>
      <c r="P9" s="476">
        <f>H9+J9+L9+N9</f>
        <v>100</v>
      </c>
      <c r="Q9" s="367">
        <f t="shared" ref="P9:Q10" si="0">I9+K9+M9+O9</f>
        <v>0</v>
      </c>
      <c r="R9" s="304"/>
      <c r="S9" s="304" t="s">
        <v>1549</v>
      </c>
      <c r="T9" s="304" t="s">
        <v>1550</v>
      </c>
      <c r="U9" s="304" t="s">
        <v>1551</v>
      </c>
      <c r="V9" s="258" t="s">
        <v>1552</v>
      </c>
    </row>
    <row r="10" spans="1:22" ht="111" customHeight="1">
      <c r="A10" s="671"/>
      <c r="B10" s="673"/>
      <c r="C10" s="555"/>
      <c r="D10" s="304" t="s">
        <v>1553</v>
      </c>
      <c r="E10" s="304" t="s">
        <v>1656</v>
      </c>
      <c r="F10" s="304">
        <v>13.1</v>
      </c>
      <c r="G10" s="304" t="s">
        <v>1554</v>
      </c>
      <c r="H10" s="328">
        <v>5</v>
      </c>
      <c r="I10" s="331">
        <v>0</v>
      </c>
      <c r="J10" s="328">
        <v>5</v>
      </c>
      <c r="K10" s="331">
        <v>0</v>
      </c>
      <c r="L10" s="328">
        <v>5</v>
      </c>
      <c r="M10" s="331">
        <v>0</v>
      </c>
      <c r="N10" s="328">
        <v>5</v>
      </c>
      <c r="O10" s="331">
        <v>0</v>
      </c>
      <c r="P10" s="476">
        <f t="shared" si="0"/>
        <v>20</v>
      </c>
      <c r="Q10" s="367">
        <f t="shared" si="0"/>
        <v>0</v>
      </c>
      <c r="R10" s="304"/>
      <c r="S10" s="304" t="s">
        <v>1555</v>
      </c>
      <c r="T10" s="304" t="s">
        <v>1556</v>
      </c>
      <c r="U10" s="304" t="s">
        <v>1557</v>
      </c>
      <c r="V10" s="304" t="s">
        <v>1387</v>
      </c>
    </row>
    <row r="11" spans="1:22" ht="26.25" customHeight="1">
      <c r="A11" s="281"/>
      <c r="B11" s="223"/>
      <c r="C11" s="223"/>
      <c r="D11" s="281" t="s">
        <v>1558</v>
      </c>
      <c r="E11" s="223"/>
      <c r="F11" s="223"/>
      <c r="G11" s="223"/>
      <c r="H11" s="78">
        <f t="shared" ref="H11:Q11" si="1">SUM(H9:H10)</f>
        <v>30</v>
      </c>
      <c r="I11" s="221">
        <f t="shared" si="1"/>
        <v>0</v>
      </c>
      <c r="J11" s="78">
        <f t="shared" si="1"/>
        <v>30</v>
      </c>
      <c r="K11" s="221">
        <f t="shared" si="1"/>
        <v>0</v>
      </c>
      <c r="L11" s="78">
        <f t="shared" si="1"/>
        <v>30</v>
      </c>
      <c r="M11" s="221">
        <f t="shared" si="1"/>
        <v>0</v>
      </c>
      <c r="N11" s="78">
        <f t="shared" si="1"/>
        <v>30</v>
      </c>
      <c r="O11" s="221">
        <f t="shared" si="1"/>
        <v>0</v>
      </c>
      <c r="P11" s="221">
        <f t="shared" si="1"/>
        <v>120</v>
      </c>
      <c r="Q11" s="221">
        <f t="shared" si="1"/>
        <v>0</v>
      </c>
      <c r="R11" s="67"/>
      <c r="S11" s="67"/>
      <c r="T11" s="67"/>
      <c r="U11" s="67"/>
      <c r="V11" s="67"/>
    </row>
  </sheetData>
  <mergeCells count="21">
    <mergeCell ref="A4:V4"/>
    <mergeCell ref="G5:G7"/>
    <mergeCell ref="E5:E7"/>
    <mergeCell ref="D5:D7"/>
    <mergeCell ref="B5:B7"/>
    <mergeCell ref="A5:A7"/>
    <mergeCell ref="F5:F7"/>
    <mergeCell ref="H5:O5"/>
    <mergeCell ref="R5:R7"/>
    <mergeCell ref="S5:S7"/>
    <mergeCell ref="T5:T7"/>
    <mergeCell ref="U5:U7"/>
    <mergeCell ref="V5:V7"/>
    <mergeCell ref="P5:Q6"/>
    <mergeCell ref="H6:I6"/>
    <mergeCell ref="J6:K6"/>
    <mergeCell ref="L6:M6"/>
    <mergeCell ref="N6:O6"/>
    <mergeCell ref="A9:A10"/>
    <mergeCell ref="B9:B10"/>
    <mergeCell ref="C5:C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10;"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1:U36"/>
  <sheetViews>
    <sheetView workbookViewId="0">
      <pane ySplit="6" topLeftCell="A7" activePane="bottomLeft" state="frozen"/>
      <selection activeCell="R7" sqref="R7"/>
      <selection pane="bottomLeft" activeCell="D20" sqref="D20"/>
    </sheetView>
  </sheetViews>
  <sheetFormatPr baseColWidth="10" defaultColWidth="11.42578125"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79" t="s">
        <v>1559</v>
      </c>
      <c r="B1" s="679"/>
      <c r="C1" s="679"/>
      <c r="D1" s="679"/>
      <c r="E1" s="679"/>
      <c r="F1" s="679"/>
      <c r="G1" s="679"/>
      <c r="H1" s="679"/>
      <c r="I1" s="679"/>
      <c r="J1" s="679"/>
      <c r="K1" s="679"/>
      <c r="L1" s="679"/>
      <c r="M1" s="679"/>
      <c r="N1" s="679"/>
      <c r="O1" s="679"/>
      <c r="P1" s="679"/>
      <c r="Q1" s="679"/>
      <c r="R1" s="679"/>
      <c r="S1" s="679"/>
      <c r="T1" s="679"/>
      <c r="U1" s="679"/>
    </row>
    <row r="2" spans="1:21">
      <c r="A2" s="680" t="s">
        <v>1560</v>
      </c>
      <c r="B2" s="680"/>
      <c r="C2" s="680"/>
      <c r="D2" s="680"/>
      <c r="E2" s="680"/>
      <c r="F2" s="680"/>
      <c r="G2" s="680"/>
      <c r="H2" s="680"/>
      <c r="I2" s="680"/>
      <c r="J2" s="680"/>
      <c r="K2" s="680"/>
      <c r="L2" s="680"/>
      <c r="M2" s="680"/>
      <c r="N2" s="680"/>
      <c r="O2" s="680"/>
      <c r="P2" s="680"/>
      <c r="Q2" s="680"/>
      <c r="R2" s="680"/>
      <c r="S2" s="680"/>
      <c r="T2" s="680"/>
      <c r="U2" s="680"/>
    </row>
    <row r="3" spans="1:21" ht="13.5" customHeight="1">
      <c r="A3" s="523" t="s">
        <v>1561</v>
      </c>
      <c r="B3" s="293"/>
      <c r="C3" s="293"/>
      <c r="D3" s="293"/>
      <c r="E3" s="293"/>
      <c r="F3" s="293"/>
      <c r="G3" s="293"/>
      <c r="H3" s="293"/>
      <c r="I3" s="293"/>
      <c r="J3" s="293"/>
      <c r="K3" s="293"/>
      <c r="L3" s="293"/>
      <c r="M3" s="293"/>
      <c r="N3" s="293"/>
      <c r="O3" s="293"/>
      <c r="P3" s="293"/>
      <c r="Q3" s="293"/>
      <c r="R3" s="293"/>
      <c r="S3" s="293"/>
      <c r="T3" s="293"/>
      <c r="U3" s="293"/>
    </row>
    <row r="4" spans="1:21" ht="15" customHeight="1">
      <c r="A4" s="633" t="s">
        <v>1353</v>
      </c>
      <c r="B4" s="635" t="s">
        <v>1354</v>
      </c>
      <c r="C4" s="615" t="s">
        <v>1355</v>
      </c>
      <c r="D4" s="615" t="s">
        <v>1356</v>
      </c>
      <c r="E4" s="615" t="s">
        <v>1309</v>
      </c>
      <c r="F4" s="615" t="s">
        <v>1357</v>
      </c>
      <c r="G4" s="620" t="s">
        <v>1358</v>
      </c>
      <c r="H4" s="636"/>
      <c r="I4" s="636"/>
      <c r="J4" s="636"/>
      <c r="K4" s="636"/>
      <c r="L4" s="636"/>
      <c r="M4" s="636"/>
      <c r="N4" s="621"/>
      <c r="O4" s="622" t="s">
        <v>1359</v>
      </c>
      <c r="P4" s="623"/>
      <c r="Q4" s="635" t="s">
        <v>1360</v>
      </c>
      <c r="R4" s="635" t="s">
        <v>1361</v>
      </c>
      <c r="S4" s="635" t="s">
        <v>1362</v>
      </c>
      <c r="T4" s="635" t="s">
        <v>1363</v>
      </c>
      <c r="U4" s="637" t="s">
        <v>1364</v>
      </c>
    </row>
    <row r="5" spans="1:21" ht="15" customHeight="1">
      <c r="A5" s="633"/>
      <c r="B5" s="633"/>
      <c r="C5" s="616"/>
      <c r="D5" s="616"/>
      <c r="E5" s="616"/>
      <c r="F5" s="616"/>
      <c r="G5" s="620" t="s">
        <v>1365</v>
      </c>
      <c r="H5" s="621"/>
      <c r="I5" s="620" t="s">
        <v>1366</v>
      </c>
      <c r="J5" s="621"/>
      <c r="K5" s="620" t="s">
        <v>1367</v>
      </c>
      <c r="L5" s="621"/>
      <c r="M5" s="620" t="s">
        <v>1368</v>
      </c>
      <c r="N5" s="621"/>
      <c r="O5" s="624"/>
      <c r="P5" s="625"/>
      <c r="Q5" s="633"/>
      <c r="R5" s="633"/>
      <c r="S5" s="633"/>
      <c r="T5" s="633"/>
      <c r="U5" s="638"/>
    </row>
    <row r="6" spans="1:21" ht="25.5">
      <c r="A6" s="634"/>
      <c r="B6" s="634"/>
      <c r="C6" s="617"/>
      <c r="D6" s="617"/>
      <c r="E6" s="617"/>
      <c r="F6" s="617"/>
      <c r="G6" s="402" t="s">
        <v>1369</v>
      </c>
      <c r="H6" s="402" t="s">
        <v>35</v>
      </c>
      <c r="I6" s="402" t="s">
        <v>1369</v>
      </c>
      <c r="J6" s="402" t="s">
        <v>35</v>
      </c>
      <c r="K6" s="402" t="s">
        <v>1369</v>
      </c>
      <c r="L6" s="402" t="s">
        <v>35</v>
      </c>
      <c r="M6" s="402" t="s">
        <v>1369</v>
      </c>
      <c r="N6" s="402" t="s">
        <v>35</v>
      </c>
      <c r="O6" s="402" t="s">
        <v>1369</v>
      </c>
      <c r="P6" s="402" t="s">
        <v>35</v>
      </c>
      <c r="Q6" s="634"/>
      <c r="R6" s="634"/>
      <c r="S6" s="634"/>
      <c r="T6" s="634"/>
      <c r="U6" s="639"/>
    </row>
    <row r="7" spans="1:21" ht="15.75">
      <c r="A7" s="403"/>
      <c r="B7" s="404"/>
      <c r="C7" s="405"/>
      <c r="D7" s="405"/>
      <c r="E7" s="406"/>
      <c r="F7" s="405"/>
      <c r="G7" s="407"/>
      <c r="H7" s="407"/>
      <c r="I7" s="407"/>
      <c r="J7" s="407"/>
      <c r="K7" s="407"/>
      <c r="L7" s="407"/>
      <c r="M7" s="407"/>
      <c r="N7" s="407"/>
      <c r="O7" s="407"/>
      <c r="P7" s="407"/>
      <c r="Q7" s="408"/>
      <c r="R7" s="408"/>
      <c r="S7" s="408"/>
      <c r="T7" s="408"/>
      <c r="U7" s="409"/>
    </row>
    <row r="8" spans="1:21" ht="15.75">
      <c r="A8" s="629" t="s">
        <v>1562</v>
      </c>
      <c r="B8" s="681" t="s">
        <v>1563</v>
      </c>
      <c r="C8" s="258"/>
      <c r="D8" s="258"/>
      <c r="E8" s="289"/>
      <c r="F8" s="258"/>
      <c r="G8" s="338"/>
      <c r="H8" s="339"/>
      <c r="I8" s="258"/>
      <c r="J8" s="339"/>
      <c r="K8" s="258"/>
      <c r="L8" s="339"/>
      <c r="M8" s="258"/>
      <c r="N8" s="339"/>
      <c r="O8" s="366">
        <f>G8+I8+K8+M8</f>
        <v>0</v>
      </c>
      <c r="P8" s="367">
        <f>H8+J8+L8+N8</f>
        <v>0</v>
      </c>
      <c r="Q8" s="258"/>
      <c r="R8" s="258"/>
      <c r="S8" s="258"/>
      <c r="T8" s="258"/>
      <c r="U8" s="258"/>
    </row>
    <row r="9" spans="1:21" s="340" customFormat="1" ht="15.75">
      <c r="A9" s="630"/>
      <c r="B9" s="681"/>
      <c r="C9" s="258"/>
      <c r="D9" s="258"/>
      <c r="E9" s="289"/>
      <c r="F9" s="258"/>
      <c r="G9" s="338"/>
      <c r="H9" s="339"/>
      <c r="I9" s="258"/>
      <c r="J9" s="339"/>
      <c r="K9" s="258"/>
      <c r="L9" s="339"/>
      <c r="M9" s="258"/>
      <c r="N9" s="339"/>
      <c r="O9" s="366">
        <f t="shared" ref="O9:O35" si="0">G9+I9+K9+M9</f>
        <v>0</v>
      </c>
      <c r="P9" s="367">
        <f t="shared" ref="P9:P35" si="1">H9+J9+L9+N9</f>
        <v>0</v>
      </c>
      <c r="Q9" s="258"/>
      <c r="R9" s="258"/>
      <c r="S9" s="258"/>
      <c r="T9" s="258"/>
      <c r="U9" s="258"/>
    </row>
    <row r="10" spans="1:21" s="340" customFormat="1" ht="15.75">
      <c r="A10" s="630"/>
      <c r="B10" s="681"/>
      <c r="C10" s="258"/>
      <c r="D10" s="258"/>
      <c r="E10" s="289"/>
      <c r="F10" s="258"/>
      <c r="G10" s="338"/>
      <c r="H10" s="339"/>
      <c r="I10" s="258"/>
      <c r="J10" s="339"/>
      <c r="K10" s="258"/>
      <c r="L10" s="339"/>
      <c r="M10" s="258"/>
      <c r="N10" s="339"/>
      <c r="O10" s="366">
        <f t="shared" si="0"/>
        <v>0</v>
      </c>
      <c r="P10" s="367">
        <f t="shared" si="1"/>
        <v>0</v>
      </c>
      <c r="Q10" s="258"/>
      <c r="R10" s="258"/>
      <c r="S10" s="258"/>
      <c r="T10" s="258"/>
      <c r="U10" s="258"/>
    </row>
    <row r="11" spans="1:21" s="421" customFormat="1" ht="15.75">
      <c r="A11" s="630"/>
      <c r="B11" s="681"/>
      <c r="C11" s="258"/>
      <c r="D11" s="258"/>
      <c r="E11" s="289"/>
      <c r="F11" s="258"/>
      <c r="G11" s="338"/>
      <c r="H11" s="339"/>
      <c r="I11" s="258"/>
      <c r="J11" s="339"/>
      <c r="K11" s="258"/>
      <c r="L11" s="339"/>
      <c r="M11" s="258"/>
      <c r="N11" s="339"/>
      <c r="O11" s="366"/>
      <c r="P11" s="367"/>
      <c r="Q11" s="258"/>
      <c r="R11" s="258"/>
      <c r="S11" s="258"/>
      <c r="T11" s="258"/>
      <c r="U11" s="258"/>
    </row>
    <row r="12" spans="1:21" s="340" customFormat="1" ht="15.75">
      <c r="A12" s="630"/>
      <c r="B12" s="681"/>
      <c r="C12" s="258"/>
      <c r="D12" s="258"/>
      <c r="E12" s="289"/>
      <c r="F12" s="258"/>
      <c r="G12" s="338"/>
      <c r="H12" s="339"/>
      <c r="I12" s="258"/>
      <c r="J12" s="339"/>
      <c r="K12" s="258"/>
      <c r="L12" s="339"/>
      <c r="M12" s="258"/>
      <c r="N12" s="339"/>
      <c r="O12" s="366">
        <f t="shared" si="0"/>
        <v>0</v>
      </c>
      <c r="P12" s="367">
        <f t="shared" si="1"/>
        <v>0</v>
      </c>
      <c r="Q12" s="258"/>
      <c r="R12" s="258"/>
      <c r="S12" s="258"/>
      <c r="T12" s="258"/>
      <c r="U12" s="258"/>
    </row>
    <row r="13" spans="1:21" s="421" customFormat="1" ht="15.75">
      <c r="A13" s="630"/>
      <c r="B13" s="681"/>
      <c r="C13" s="258"/>
      <c r="D13" s="258"/>
      <c r="E13" s="289"/>
      <c r="F13" s="258"/>
      <c r="G13" s="338"/>
      <c r="H13" s="339"/>
      <c r="I13" s="258"/>
      <c r="J13" s="339"/>
      <c r="K13" s="258"/>
      <c r="L13" s="339"/>
      <c r="M13" s="258"/>
      <c r="N13" s="339"/>
      <c r="O13" s="366"/>
      <c r="P13" s="367"/>
      <c r="Q13" s="258"/>
      <c r="R13" s="258"/>
      <c r="S13" s="258"/>
      <c r="T13" s="258"/>
      <c r="U13" s="258"/>
    </row>
    <row r="14" spans="1:21" s="421" customFormat="1" ht="15.75">
      <c r="A14" s="630"/>
      <c r="B14" s="681"/>
      <c r="C14" s="258"/>
      <c r="D14" s="258"/>
      <c r="E14" s="289"/>
      <c r="F14" s="258"/>
      <c r="G14" s="338"/>
      <c r="H14" s="339"/>
      <c r="I14" s="258"/>
      <c r="J14" s="339"/>
      <c r="K14" s="258"/>
      <c r="L14" s="339"/>
      <c r="M14" s="258"/>
      <c r="N14" s="339"/>
      <c r="O14" s="366"/>
      <c r="P14" s="367"/>
      <c r="Q14" s="258"/>
      <c r="R14" s="258"/>
      <c r="S14" s="258"/>
      <c r="T14" s="258"/>
      <c r="U14" s="258"/>
    </row>
    <row r="15" spans="1:21" s="340" customFormat="1" ht="15.75">
      <c r="A15" s="630"/>
      <c r="B15" s="681"/>
      <c r="C15" s="258"/>
      <c r="D15" s="258"/>
      <c r="E15" s="289"/>
      <c r="F15" s="258"/>
      <c r="G15" s="338"/>
      <c r="H15" s="339"/>
      <c r="I15" s="258"/>
      <c r="J15" s="339"/>
      <c r="K15" s="258"/>
      <c r="L15" s="339"/>
      <c r="M15" s="258"/>
      <c r="N15" s="339"/>
      <c r="O15" s="366">
        <f t="shared" si="0"/>
        <v>0</v>
      </c>
      <c r="P15" s="367">
        <f t="shared" si="1"/>
        <v>0</v>
      </c>
      <c r="Q15" s="258"/>
      <c r="R15" s="258"/>
      <c r="S15" s="258"/>
      <c r="T15" s="258"/>
      <c r="U15" s="258"/>
    </row>
    <row r="16" spans="1:21" s="421" customFormat="1" ht="15.75">
      <c r="A16" s="630"/>
      <c r="B16" s="681"/>
      <c r="C16" s="258"/>
      <c r="D16" s="258"/>
      <c r="E16" s="289"/>
      <c r="F16" s="258"/>
      <c r="G16" s="338"/>
      <c r="H16" s="339"/>
      <c r="I16" s="258"/>
      <c r="J16" s="339"/>
      <c r="K16" s="258"/>
      <c r="L16" s="339"/>
      <c r="M16" s="258"/>
      <c r="N16" s="339"/>
      <c r="O16" s="366"/>
      <c r="P16" s="367"/>
      <c r="Q16" s="258"/>
      <c r="R16" s="258"/>
      <c r="S16" s="258"/>
      <c r="T16" s="258"/>
      <c r="U16" s="258"/>
    </row>
    <row r="17" spans="1:21" s="340" customFormat="1" ht="15.75">
      <c r="A17" s="630"/>
      <c r="B17" s="681"/>
      <c r="C17" s="258"/>
      <c r="D17" s="258"/>
      <c r="E17" s="289"/>
      <c r="F17" s="258"/>
      <c r="G17" s="338"/>
      <c r="H17" s="339"/>
      <c r="I17" s="258"/>
      <c r="J17" s="339"/>
      <c r="K17" s="258"/>
      <c r="L17" s="339"/>
      <c r="M17" s="258"/>
      <c r="N17" s="339"/>
      <c r="O17" s="366">
        <f t="shared" si="0"/>
        <v>0</v>
      </c>
      <c r="P17" s="367">
        <f t="shared" si="1"/>
        <v>0</v>
      </c>
      <c r="Q17" s="258"/>
      <c r="R17" s="258"/>
      <c r="S17" s="258"/>
      <c r="T17" s="258"/>
      <c r="U17" s="258"/>
    </row>
    <row r="18" spans="1:21" ht="15.75">
      <c r="A18" s="630"/>
      <c r="B18" s="681"/>
      <c r="C18" s="258"/>
      <c r="D18" s="258"/>
      <c r="E18" s="289"/>
      <c r="F18" s="258"/>
      <c r="G18" s="338"/>
      <c r="H18" s="339"/>
      <c r="I18" s="258"/>
      <c r="J18" s="339"/>
      <c r="K18" s="258"/>
      <c r="L18" s="339"/>
      <c r="M18" s="258"/>
      <c r="N18" s="339"/>
      <c r="O18" s="366">
        <f t="shared" si="0"/>
        <v>0</v>
      </c>
      <c r="P18" s="367">
        <f t="shared" si="1"/>
        <v>0</v>
      </c>
      <c r="Q18" s="258"/>
      <c r="R18" s="258"/>
      <c r="S18" s="258"/>
      <c r="T18" s="258"/>
      <c r="U18" s="258"/>
    </row>
    <row r="19" spans="1:21" ht="15.75">
      <c r="A19" s="630"/>
      <c r="B19" s="675" t="s">
        <v>1564</v>
      </c>
      <c r="C19" s="258"/>
      <c r="D19" s="258"/>
      <c r="E19" s="258"/>
      <c r="F19" s="258"/>
      <c r="G19" s="258"/>
      <c r="H19" s="339"/>
      <c r="I19" s="258"/>
      <c r="J19" s="339"/>
      <c r="K19" s="258"/>
      <c r="L19" s="339"/>
      <c r="M19" s="258"/>
      <c r="N19" s="339"/>
      <c r="O19" s="366">
        <f t="shared" si="0"/>
        <v>0</v>
      </c>
      <c r="P19" s="367">
        <f t="shared" si="1"/>
        <v>0</v>
      </c>
      <c r="Q19" s="258"/>
      <c r="R19" s="258"/>
      <c r="S19" s="258"/>
      <c r="T19" s="258"/>
      <c r="U19" s="258"/>
    </row>
    <row r="20" spans="1:21" ht="15.75">
      <c r="A20" s="630"/>
      <c r="B20" s="675"/>
      <c r="C20" s="258"/>
      <c r="D20" s="258"/>
      <c r="E20" s="258"/>
      <c r="F20" s="258"/>
      <c r="G20" s="338"/>
      <c r="H20" s="339"/>
      <c r="I20" s="258"/>
      <c r="J20" s="339"/>
      <c r="K20" s="258"/>
      <c r="L20" s="339"/>
      <c r="M20" s="258"/>
      <c r="N20" s="339"/>
      <c r="O20" s="366">
        <f t="shared" si="0"/>
        <v>0</v>
      </c>
      <c r="P20" s="367">
        <f t="shared" si="1"/>
        <v>0</v>
      </c>
      <c r="Q20" s="258"/>
      <c r="R20" s="258"/>
      <c r="S20" s="258"/>
      <c r="T20" s="258"/>
      <c r="U20" s="258"/>
    </row>
    <row r="21" spans="1:21" s="340" customFormat="1" ht="15.75">
      <c r="A21" s="630"/>
      <c r="B21" s="675"/>
      <c r="C21" s="258"/>
      <c r="D21" s="258"/>
      <c r="E21" s="258"/>
      <c r="F21" s="258"/>
      <c r="G21" s="338"/>
      <c r="H21" s="339"/>
      <c r="I21" s="258"/>
      <c r="J21" s="339"/>
      <c r="K21" s="258"/>
      <c r="L21" s="339"/>
      <c r="M21" s="258"/>
      <c r="N21" s="339"/>
      <c r="O21" s="366">
        <f t="shared" si="0"/>
        <v>0</v>
      </c>
      <c r="P21" s="367">
        <f t="shared" si="1"/>
        <v>0</v>
      </c>
      <c r="Q21" s="258"/>
      <c r="R21" s="258"/>
      <c r="S21" s="258"/>
      <c r="T21" s="258"/>
      <c r="U21" s="258"/>
    </row>
    <row r="22" spans="1:21" s="340" customFormat="1" ht="15.75">
      <c r="A22" s="630"/>
      <c r="B22" s="675"/>
      <c r="C22" s="258"/>
      <c r="D22" s="258"/>
      <c r="E22" s="258"/>
      <c r="F22" s="258"/>
      <c r="G22" s="338"/>
      <c r="H22" s="339"/>
      <c r="I22" s="258"/>
      <c r="J22" s="339"/>
      <c r="K22" s="258"/>
      <c r="L22" s="339"/>
      <c r="M22" s="258"/>
      <c r="N22" s="339"/>
      <c r="O22" s="366">
        <f t="shared" si="0"/>
        <v>0</v>
      </c>
      <c r="P22" s="367">
        <f t="shared" si="1"/>
        <v>0</v>
      </c>
      <c r="Q22" s="258"/>
      <c r="R22" s="258"/>
      <c r="S22" s="258"/>
      <c r="T22" s="258"/>
      <c r="U22" s="258"/>
    </row>
    <row r="23" spans="1:21" s="340" customFormat="1" ht="15.75">
      <c r="A23" s="630"/>
      <c r="B23" s="675"/>
      <c r="C23" s="258"/>
      <c r="D23" s="258"/>
      <c r="E23" s="258"/>
      <c r="F23" s="258"/>
      <c r="G23" s="338"/>
      <c r="H23" s="339"/>
      <c r="I23" s="258"/>
      <c r="J23" s="339"/>
      <c r="K23" s="258"/>
      <c r="L23" s="339"/>
      <c r="M23" s="258"/>
      <c r="N23" s="339"/>
      <c r="O23" s="366">
        <f t="shared" si="0"/>
        <v>0</v>
      </c>
      <c r="P23" s="367">
        <f t="shared" si="1"/>
        <v>0</v>
      </c>
      <c r="Q23" s="258"/>
      <c r="R23" s="258"/>
      <c r="S23" s="258"/>
      <c r="T23" s="258"/>
      <c r="U23" s="258"/>
    </row>
    <row r="24" spans="1:21" s="340" customFormat="1" ht="15.75">
      <c r="A24" s="630"/>
      <c r="B24" s="675"/>
      <c r="C24" s="258"/>
      <c r="D24" s="258"/>
      <c r="E24" s="258"/>
      <c r="F24" s="258"/>
      <c r="G24" s="338"/>
      <c r="H24" s="339"/>
      <c r="I24" s="258"/>
      <c r="J24" s="339"/>
      <c r="K24" s="258"/>
      <c r="L24" s="339"/>
      <c r="M24" s="258"/>
      <c r="N24" s="339"/>
      <c r="O24" s="366">
        <f t="shared" si="0"/>
        <v>0</v>
      </c>
      <c r="P24" s="367">
        <f t="shared" si="1"/>
        <v>0</v>
      </c>
      <c r="Q24" s="258"/>
      <c r="R24" s="258"/>
      <c r="S24" s="258"/>
      <c r="T24" s="258"/>
      <c r="U24" s="258"/>
    </row>
    <row r="25" spans="1:21" s="340" customFormat="1" ht="15.75">
      <c r="A25" s="630"/>
      <c r="B25" s="675"/>
      <c r="C25" s="258"/>
      <c r="D25" s="258"/>
      <c r="E25" s="258"/>
      <c r="F25" s="258"/>
      <c r="G25" s="338"/>
      <c r="H25" s="339"/>
      <c r="I25" s="258"/>
      <c r="J25" s="339"/>
      <c r="K25" s="258"/>
      <c r="L25" s="339"/>
      <c r="M25" s="258"/>
      <c r="N25" s="339"/>
      <c r="O25" s="366">
        <f t="shared" si="0"/>
        <v>0</v>
      </c>
      <c r="P25" s="367">
        <f t="shared" si="1"/>
        <v>0</v>
      </c>
      <c r="Q25" s="258"/>
      <c r="R25" s="258"/>
      <c r="S25" s="258"/>
      <c r="T25" s="258"/>
      <c r="U25" s="258"/>
    </row>
    <row r="26" spans="1:21" ht="15.75">
      <c r="A26" s="630"/>
      <c r="B26" s="675"/>
      <c r="C26" s="258"/>
      <c r="D26" s="258"/>
      <c r="E26" s="258"/>
      <c r="F26" s="258"/>
      <c r="G26" s="258"/>
      <c r="H26" s="339"/>
      <c r="I26" s="258"/>
      <c r="J26" s="339"/>
      <c r="K26" s="258"/>
      <c r="L26" s="339"/>
      <c r="M26" s="258"/>
      <c r="N26" s="339"/>
      <c r="O26" s="366">
        <f t="shared" si="0"/>
        <v>0</v>
      </c>
      <c r="P26" s="367">
        <f t="shared" si="1"/>
        <v>0</v>
      </c>
      <c r="Q26" s="258"/>
      <c r="R26" s="258"/>
      <c r="S26" s="258"/>
      <c r="T26" s="258"/>
      <c r="U26" s="335"/>
    </row>
    <row r="27" spans="1:21" ht="15.75">
      <c r="A27" s="630"/>
      <c r="B27" s="675"/>
      <c r="C27" s="258"/>
      <c r="D27" s="258"/>
      <c r="E27" s="258"/>
      <c r="F27" s="258"/>
      <c r="G27" s="258"/>
      <c r="H27" s="339"/>
      <c r="I27" s="258"/>
      <c r="J27" s="339"/>
      <c r="K27" s="258"/>
      <c r="L27" s="339"/>
      <c r="M27" s="258"/>
      <c r="N27" s="339"/>
      <c r="O27" s="366">
        <f t="shared" si="0"/>
        <v>0</v>
      </c>
      <c r="P27" s="367">
        <f t="shared" si="1"/>
        <v>0</v>
      </c>
      <c r="Q27" s="258"/>
      <c r="R27" s="258"/>
      <c r="S27" s="258"/>
      <c r="T27" s="258"/>
      <c r="U27" s="335"/>
    </row>
    <row r="28" spans="1:21" ht="15.75">
      <c r="A28" s="630"/>
      <c r="B28" s="675"/>
      <c r="C28" s="258"/>
      <c r="D28" s="258"/>
      <c r="E28" s="258"/>
      <c r="F28" s="258"/>
      <c r="G28" s="258"/>
      <c r="H28" s="339"/>
      <c r="I28" s="258"/>
      <c r="J28" s="339"/>
      <c r="K28" s="258"/>
      <c r="L28" s="339"/>
      <c r="M28" s="258"/>
      <c r="N28" s="339"/>
      <c r="O28" s="366">
        <f t="shared" si="0"/>
        <v>0</v>
      </c>
      <c r="P28" s="367">
        <f t="shared" si="1"/>
        <v>0</v>
      </c>
      <c r="Q28" s="258"/>
      <c r="R28" s="258"/>
      <c r="S28" s="258"/>
      <c r="T28" s="258"/>
      <c r="U28" s="335"/>
    </row>
    <row r="29" spans="1:21" ht="15.75">
      <c r="A29" s="630"/>
      <c r="B29" s="675"/>
      <c r="C29" s="258"/>
      <c r="D29" s="258"/>
      <c r="E29" s="258"/>
      <c r="F29" s="258"/>
      <c r="G29" s="258"/>
      <c r="H29" s="339"/>
      <c r="I29" s="258"/>
      <c r="J29" s="339"/>
      <c r="K29" s="258"/>
      <c r="L29" s="339"/>
      <c r="M29" s="258"/>
      <c r="N29" s="339"/>
      <c r="O29" s="366">
        <f t="shared" si="0"/>
        <v>0</v>
      </c>
      <c r="P29" s="367">
        <f t="shared" si="1"/>
        <v>0</v>
      </c>
      <c r="Q29" s="258"/>
      <c r="R29" s="258"/>
      <c r="S29" s="258"/>
      <c r="T29" s="258"/>
      <c r="U29" s="335"/>
    </row>
    <row r="30" spans="1:21" ht="15.75">
      <c r="A30" s="630"/>
      <c r="B30" s="675" t="s">
        <v>1565</v>
      </c>
      <c r="C30" s="258"/>
      <c r="D30" s="258"/>
      <c r="E30" s="258"/>
      <c r="F30" s="258"/>
      <c r="G30" s="258"/>
      <c r="H30" s="339"/>
      <c r="I30" s="258"/>
      <c r="J30" s="339"/>
      <c r="K30" s="258"/>
      <c r="L30" s="339"/>
      <c r="M30" s="258"/>
      <c r="N30" s="339"/>
      <c r="O30" s="366">
        <f t="shared" si="0"/>
        <v>0</v>
      </c>
      <c r="P30" s="367">
        <f t="shared" si="1"/>
        <v>0</v>
      </c>
      <c r="Q30" s="258"/>
      <c r="R30" s="258"/>
      <c r="S30" s="258"/>
      <c r="T30" s="258"/>
      <c r="U30" s="335"/>
    </row>
    <row r="31" spans="1:21" ht="15.75">
      <c r="A31" s="630"/>
      <c r="B31" s="675"/>
      <c r="C31" s="341"/>
      <c r="D31" s="292"/>
      <c r="E31" s="292"/>
      <c r="F31" s="292"/>
      <c r="G31" s="258"/>
      <c r="H31" s="339"/>
      <c r="I31" s="258"/>
      <c r="J31" s="339"/>
      <c r="K31" s="258"/>
      <c r="L31" s="339"/>
      <c r="M31" s="258"/>
      <c r="N31" s="339"/>
      <c r="O31" s="366">
        <f t="shared" si="0"/>
        <v>0</v>
      </c>
      <c r="P31" s="367">
        <f t="shared" si="1"/>
        <v>0</v>
      </c>
      <c r="Q31" s="258"/>
      <c r="R31" s="258"/>
      <c r="S31" s="258"/>
      <c r="T31" s="258"/>
      <c r="U31" s="335"/>
    </row>
    <row r="32" spans="1:21" s="340" customFormat="1" ht="15.75">
      <c r="A32" s="630"/>
      <c r="B32" s="675"/>
      <c r="C32" s="341"/>
      <c r="D32" s="292"/>
      <c r="E32" s="292"/>
      <c r="F32" s="292"/>
      <c r="G32" s="258"/>
      <c r="H32" s="339"/>
      <c r="I32" s="258"/>
      <c r="J32" s="339"/>
      <c r="K32" s="258"/>
      <c r="L32" s="339"/>
      <c r="M32" s="258"/>
      <c r="N32" s="339"/>
      <c r="O32" s="366">
        <f t="shared" si="0"/>
        <v>0</v>
      </c>
      <c r="P32" s="367">
        <f t="shared" si="1"/>
        <v>0</v>
      </c>
      <c r="Q32" s="258"/>
      <c r="R32" s="258"/>
      <c r="S32" s="258"/>
      <c r="T32" s="258"/>
      <c r="U32" s="335"/>
    </row>
    <row r="33" spans="1:21" s="340" customFormat="1" ht="15.75">
      <c r="A33" s="630"/>
      <c r="B33" s="675"/>
      <c r="C33" s="341"/>
      <c r="D33" s="292"/>
      <c r="E33" s="292"/>
      <c r="F33" s="292"/>
      <c r="G33" s="258"/>
      <c r="H33" s="339"/>
      <c r="I33" s="258"/>
      <c r="J33" s="339"/>
      <c r="K33" s="258"/>
      <c r="L33" s="339"/>
      <c r="M33" s="258"/>
      <c r="N33" s="339"/>
      <c r="O33" s="366">
        <f t="shared" si="0"/>
        <v>0</v>
      </c>
      <c r="P33" s="367">
        <f t="shared" si="1"/>
        <v>0</v>
      </c>
      <c r="Q33" s="258"/>
      <c r="R33" s="258"/>
      <c r="S33" s="258"/>
      <c r="T33" s="258"/>
      <c r="U33" s="335"/>
    </row>
    <row r="34" spans="1:21" ht="15.75">
      <c r="A34" s="630"/>
      <c r="B34" s="675"/>
      <c r="C34" s="341"/>
      <c r="D34" s="292"/>
      <c r="E34" s="288"/>
      <c r="F34" s="292"/>
      <c r="G34" s="258"/>
      <c r="H34" s="339"/>
      <c r="I34" s="258"/>
      <c r="J34" s="339"/>
      <c r="K34" s="258"/>
      <c r="L34" s="339"/>
      <c r="M34" s="258"/>
      <c r="N34" s="339"/>
      <c r="O34" s="366">
        <f t="shared" si="0"/>
        <v>0</v>
      </c>
      <c r="P34" s="367">
        <f t="shared" si="1"/>
        <v>0</v>
      </c>
      <c r="Q34" s="258"/>
      <c r="R34" s="258"/>
      <c r="S34" s="258"/>
      <c r="T34" s="258"/>
      <c r="U34" s="335"/>
    </row>
    <row r="35" spans="1:21" s="340" customFormat="1" ht="15.75">
      <c r="A35" s="630"/>
      <c r="B35" s="675"/>
      <c r="C35" s="341"/>
      <c r="D35" s="292"/>
      <c r="E35" s="288"/>
      <c r="F35" s="292"/>
      <c r="G35" s="258"/>
      <c r="H35" s="339"/>
      <c r="I35" s="258"/>
      <c r="J35" s="339"/>
      <c r="K35" s="258"/>
      <c r="L35" s="339"/>
      <c r="M35" s="258"/>
      <c r="N35" s="339"/>
      <c r="O35" s="366">
        <f t="shared" si="0"/>
        <v>0</v>
      </c>
      <c r="P35" s="367">
        <f t="shared" si="1"/>
        <v>0</v>
      </c>
      <c r="Q35" s="258"/>
      <c r="R35" s="258"/>
      <c r="S35" s="258"/>
      <c r="T35" s="258"/>
      <c r="U35" s="335"/>
    </row>
    <row r="36" spans="1:21" ht="15.75">
      <c r="A36" s="676" t="s">
        <v>1566</v>
      </c>
      <c r="B36" s="677"/>
      <c r="C36" s="677"/>
      <c r="D36" s="677"/>
      <c r="E36" s="677"/>
      <c r="F36" s="678"/>
      <c r="G36" s="219">
        <f t="shared" ref="G36:P36" si="2">SUM(G8:G35)</f>
        <v>0</v>
      </c>
      <c r="H36" s="219">
        <f t="shared" si="2"/>
        <v>0</v>
      </c>
      <c r="I36" s="219">
        <f t="shared" si="2"/>
        <v>0</v>
      </c>
      <c r="J36" s="219">
        <f t="shared" si="2"/>
        <v>0</v>
      </c>
      <c r="K36" s="219">
        <f t="shared" si="2"/>
        <v>0</v>
      </c>
      <c r="L36" s="219">
        <f t="shared" si="2"/>
        <v>0</v>
      </c>
      <c r="M36" s="219">
        <f t="shared" si="2"/>
        <v>0</v>
      </c>
      <c r="N36" s="219">
        <f t="shared" si="2"/>
        <v>0</v>
      </c>
      <c r="O36" s="219">
        <f t="shared" si="2"/>
        <v>0</v>
      </c>
      <c r="P36" s="219">
        <f t="shared" si="2"/>
        <v>0</v>
      </c>
      <c r="Q36" s="245"/>
      <c r="R36" s="245"/>
      <c r="S36" s="245"/>
      <c r="T36" s="245"/>
      <c r="U36" s="25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1:AA29"/>
  <sheetViews>
    <sheetView workbookViewId="0">
      <pane ySplit="8" topLeftCell="A9" activePane="bottomLeft" state="frozen"/>
      <selection activeCell="K7" sqref="K7"/>
      <selection pane="bottomLeft" activeCell="B10" sqref="B10:B16"/>
    </sheetView>
  </sheetViews>
  <sheetFormatPr baseColWidth="10" defaultColWidth="11.42578125" defaultRowHeight="15"/>
  <cols>
    <col min="1" max="1" width="35.7109375" customWidth="1"/>
    <col min="2" max="2" width="35.85546875" customWidth="1"/>
    <col min="3" max="6" width="27.42578125" customWidth="1"/>
    <col min="7" max="7" width="15.28515625" customWidth="1"/>
    <col min="8" max="8" width="11.5703125" style="220"/>
    <col min="9" max="9" width="15.28515625" customWidth="1"/>
    <col min="10" max="10" width="18.85546875" style="220" customWidth="1"/>
    <col min="12" max="12" width="11.5703125" style="220"/>
    <col min="14" max="14" width="11.5703125" style="220"/>
    <col min="15" max="15" width="15.28515625" customWidth="1"/>
    <col min="16" max="16" width="18.28515625" style="220" customWidth="1"/>
    <col min="17" max="17" width="14.140625" hidden="1" customWidth="1"/>
    <col min="18" max="20" width="14.140625" customWidth="1"/>
    <col min="21" max="21" width="17" customWidth="1"/>
  </cols>
  <sheetData>
    <row r="1" spans="1:27" ht="24.75" customHeight="1">
      <c r="A1" s="421"/>
      <c r="B1" s="421"/>
      <c r="C1" s="421"/>
      <c r="D1" s="421"/>
      <c r="E1" s="682" t="s">
        <v>1567</v>
      </c>
      <c r="F1" s="682"/>
      <c r="G1" s="682"/>
      <c r="H1" s="682"/>
      <c r="I1" s="682"/>
      <c r="J1" s="682"/>
      <c r="K1" s="682"/>
      <c r="L1" s="682"/>
      <c r="M1" s="270"/>
      <c r="N1" s="270"/>
      <c r="O1" s="270"/>
      <c r="P1" s="270"/>
      <c r="Q1" s="270"/>
      <c r="R1" s="270"/>
      <c r="S1" s="270"/>
      <c r="T1" s="270"/>
      <c r="U1" s="270"/>
      <c r="V1" s="270"/>
      <c r="W1" s="270"/>
      <c r="X1" s="270"/>
      <c r="Y1" s="270"/>
      <c r="Z1" s="270"/>
      <c r="AA1" s="270"/>
    </row>
    <row r="2" spans="1:27" ht="18.75">
      <c r="A2" s="297" t="s">
        <v>1568</v>
      </c>
      <c r="B2" s="421"/>
      <c r="C2" s="421"/>
      <c r="D2" s="421"/>
      <c r="E2" s="421"/>
      <c r="F2" s="421"/>
      <c r="G2" s="270"/>
      <c r="I2" s="270"/>
      <c r="J2" s="270"/>
      <c r="K2" s="270"/>
      <c r="L2" s="270"/>
      <c r="M2" s="270"/>
      <c r="N2" s="270"/>
      <c r="O2" s="270"/>
      <c r="P2" s="270"/>
      <c r="Q2" s="270"/>
      <c r="R2" s="270"/>
      <c r="S2" s="270"/>
      <c r="T2" s="270"/>
      <c r="U2" s="270"/>
      <c r="V2" s="270"/>
      <c r="W2" s="270"/>
      <c r="X2" s="270"/>
      <c r="Y2" s="270"/>
      <c r="Z2" s="270"/>
      <c r="AA2" s="270"/>
    </row>
    <row r="3" spans="1:27" s="340" customFormat="1" ht="18.75">
      <c r="A3" s="297" t="s">
        <v>1569</v>
      </c>
      <c r="B3" s="421"/>
      <c r="C3" s="421"/>
      <c r="D3" s="421"/>
      <c r="E3" s="421"/>
      <c r="F3" s="421"/>
      <c r="G3" s="270"/>
      <c r="H3" s="220"/>
      <c r="I3" s="270"/>
      <c r="J3" s="270"/>
      <c r="K3" s="270"/>
      <c r="L3" s="270"/>
      <c r="M3" s="270"/>
      <c r="N3" s="270"/>
      <c r="O3" s="270"/>
      <c r="P3" s="270"/>
      <c r="Q3" s="270"/>
      <c r="R3" s="270"/>
      <c r="S3" s="270"/>
      <c r="T3" s="270"/>
      <c r="U3" s="270"/>
      <c r="V3" s="270"/>
      <c r="W3" s="270"/>
      <c r="X3" s="270"/>
      <c r="Y3" s="270"/>
      <c r="Z3" s="270"/>
      <c r="AA3" s="270"/>
    </row>
    <row r="4" spans="1:27" s="340" customFormat="1" ht="18.75">
      <c r="A4" s="297" t="s">
        <v>1570</v>
      </c>
      <c r="B4" s="421"/>
      <c r="C4" s="421"/>
      <c r="D4" s="421"/>
      <c r="E4" s="421"/>
      <c r="F4" s="421"/>
      <c r="G4" s="270"/>
      <c r="H4" s="220"/>
      <c r="I4" s="270"/>
      <c r="J4" s="270"/>
      <c r="K4" s="270"/>
      <c r="L4" s="270"/>
      <c r="M4" s="270"/>
      <c r="N4" s="270"/>
      <c r="O4" s="270"/>
      <c r="P4" s="270"/>
      <c r="Q4" s="270"/>
      <c r="R4" s="270"/>
      <c r="S4" s="270"/>
      <c r="T4" s="270"/>
      <c r="U4" s="270"/>
      <c r="V4" s="270"/>
      <c r="W4" s="270"/>
      <c r="X4" s="270"/>
      <c r="Y4" s="270"/>
      <c r="Z4" s="270"/>
      <c r="AA4" s="270"/>
    </row>
    <row r="5" spans="1:27" ht="18.75" customHeight="1">
      <c r="A5" s="674" t="s">
        <v>1571</v>
      </c>
      <c r="B5" s="683"/>
      <c r="C5" s="683"/>
      <c r="D5" s="683"/>
      <c r="E5" s="683"/>
      <c r="F5" s="683"/>
      <c r="G5" s="683"/>
      <c r="H5" s="683"/>
      <c r="I5" s="683"/>
      <c r="J5" s="683"/>
      <c r="K5" s="683"/>
      <c r="L5" s="683"/>
      <c r="M5" s="683"/>
      <c r="N5" s="683"/>
      <c r="O5" s="683"/>
      <c r="P5" s="683"/>
      <c r="Q5" s="683"/>
      <c r="R5" s="683"/>
      <c r="S5" s="683"/>
      <c r="T5" s="683"/>
      <c r="U5" s="683"/>
      <c r="V5" s="421"/>
      <c r="W5" s="421"/>
      <c r="X5" s="421"/>
      <c r="Y5" s="421"/>
      <c r="Z5" s="421"/>
      <c r="AA5" s="421"/>
    </row>
    <row r="6" spans="1:27" ht="15" customHeight="1">
      <c r="A6" s="633" t="s">
        <v>1353</v>
      </c>
      <c r="B6" s="635" t="s">
        <v>1354</v>
      </c>
      <c r="C6" s="615" t="s">
        <v>1355</v>
      </c>
      <c r="D6" s="615" t="s">
        <v>1356</v>
      </c>
      <c r="E6" s="615" t="s">
        <v>1309</v>
      </c>
      <c r="F6" s="615" t="s">
        <v>1357</v>
      </c>
      <c r="G6" s="620" t="s">
        <v>1358</v>
      </c>
      <c r="H6" s="636"/>
      <c r="I6" s="636"/>
      <c r="J6" s="636"/>
      <c r="K6" s="636"/>
      <c r="L6" s="636"/>
      <c r="M6" s="636"/>
      <c r="N6" s="621"/>
      <c r="O6" s="622" t="s">
        <v>1359</v>
      </c>
      <c r="P6" s="623"/>
      <c r="Q6" s="635" t="s">
        <v>1360</v>
      </c>
      <c r="R6" s="635" t="s">
        <v>1361</v>
      </c>
      <c r="S6" s="635" t="s">
        <v>1362</v>
      </c>
      <c r="T6" s="635" t="s">
        <v>1363</v>
      </c>
      <c r="U6" s="637" t="s">
        <v>1364</v>
      </c>
      <c r="V6" s="421"/>
      <c r="W6" s="421"/>
      <c r="X6" s="421"/>
      <c r="Y6" s="421"/>
      <c r="Z6" s="421"/>
      <c r="AA6" s="421"/>
    </row>
    <row r="7" spans="1:27" ht="15" customHeight="1">
      <c r="A7" s="633"/>
      <c r="B7" s="633"/>
      <c r="C7" s="616"/>
      <c r="D7" s="616"/>
      <c r="E7" s="616"/>
      <c r="F7" s="616"/>
      <c r="G7" s="620" t="s">
        <v>1365</v>
      </c>
      <c r="H7" s="621"/>
      <c r="I7" s="620" t="s">
        <v>1366</v>
      </c>
      <c r="J7" s="621"/>
      <c r="K7" s="620" t="s">
        <v>1367</v>
      </c>
      <c r="L7" s="621"/>
      <c r="M7" s="620" t="s">
        <v>1368</v>
      </c>
      <c r="N7" s="621"/>
      <c r="O7" s="624"/>
      <c r="P7" s="625"/>
      <c r="Q7" s="633"/>
      <c r="R7" s="633"/>
      <c r="S7" s="633"/>
      <c r="T7" s="633"/>
      <c r="U7" s="638"/>
      <c r="V7" s="421"/>
      <c r="W7" s="421"/>
      <c r="X7" s="421"/>
      <c r="Y7" s="421"/>
      <c r="Z7" s="421"/>
      <c r="AA7" s="421"/>
    </row>
    <row r="8" spans="1:27" ht="25.5">
      <c r="A8" s="634"/>
      <c r="B8" s="634"/>
      <c r="C8" s="617"/>
      <c r="D8" s="617"/>
      <c r="E8" s="617"/>
      <c r="F8" s="617"/>
      <c r="G8" s="402" t="s">
        <v>1369</v>
      </c>
      <c r="H8" s="402" t="s">
        <v>35</v>
      </c>
      <c r="I8" s="402" t="s">
        <v>1369</v>
      </c>
      <c r="J8" s="402" t="s">
        <v>35</v>
      </c>
      <c r="K8" s="402" t="s">
        <v>1369</v>
      </c>
      <c r="L8" s="402" t="s">
        <v>35</v>
      </c>
      <c r="M8" s="402" t="s">
        <v>1369</v>
      </c>
      <c r="N8" s="402" t="s">
        <v>35</v>
      </c>
      <c r="O8" s="402" t="s">
        <v>1369</v>
      </c>
      <c r="P8" s="402" t="s">
        <v>35</v>
      </c>
      <c r="Q8" s="634"/>
      <c r="R8" s="634"/>
      <c r="S8" s="634"/>
      <c r="T8" s="634"/>
      <c r="U8" s="639"/>
      <c r="V8" s="421"/>
      <c r="W8" s="421"/>
      <c r="X8" s="421"/>
      <c r="Y8" s="421"/>
      <c r="Z8" s="421"/>
      <c r="AA8" s="421"/>
    </row>
    <row r="9" spans="1:27" s="340" customFormat="1" ht="15.75">
      <c r="A9" s="403"/>
      <c r="B9" s="404"/>
      <c r="C9" s="405"/>
      <c r="D9" s="405"/>
      <c r="E9" s="406"/>
      <c r="F9" s="405"/>
      <c r="G9" s="407"/>
      <c r="H9" s="407"/>
      <c r="I9" s="407"/>
      <c r="J9" s="407"/>
      <c r="K9" s="407"/>
      <c r="L9" s="407"/>
      <c r="M9" s="407"/>
      <c r="N9" s="407"/>
      <c r="O9" s="407"/>
      <c r="P9" s="407"/>
      <c r="Q9" s="408"/>
      <c r="R9" s="408"/>
      <c r="S9" s="408"/>
      <c r="T9" s="408"/>
      <c r="U9" s="409"/>
      <c r="V9" s="421"/>
      <c r="W9" s="421"/>
      <c r="X9" s="421"/>
      <c r="Y9" s="421"/>
      <c r="Z9" s="421"/>
      <c r="AA9" s="421"/>
    </row>
    <row r="10" spans="1:27" ht="15.75">
      <c r="A10" s="684" t="s">
        <v>1572</v>
      </c>
      <c r="B10" s="684" t="s">
        <v>1573</v>
      </c>
      <c r="C10" s="304"/>
      <c r="D10" s="304"/>
      <c r="E10" s="304"/>
      <c r="F10" s="304"/>
      <c r="G10" s="332"/>
      <c r="H10" s="333"/>
      <c r="I10" s="332"/>
      <c r="J10" s="333"/>
      <c r="K10" s="332"/>
      <c r="L10" s="333"/>
      <c r="M10" s="332"/>
      <c r="N10" s="333"/>
      <c r="O10" s="369">
        <f>G10+I10+K10+M10</f>
        <v>0</v>
      </c>
      <c r="P10" s="367">
        <f>H10+J10+L10+N10</f>
        <v>0</v>
      </c>
      <c r="Q10" s="304"/>
      <c r="R10" s="304"/>
      <c r="S10" s="304"/>
      <c r="T10" s="304"/>
      <c r="U10" s="304"/>
      <c r="V10" s="421"/>
      <c r="W10" s="421"/>
      <c r="X10" s="421"/>
      <c r="Y10" s="421"/>
      <c r="Z10" s="421"/>
      <c r="AA10" s="421"/>
    </row>
    <row r="11" spans="1:27" s="340" customFormat="1" ht="15.75">
      <c r="A11" s="684"/>
      <c r="B11" s="684"/>
      <c r="C11" s="304"/>
      <c r="D11" s="304"/>
      <c r="E11" s="304"/>
      <c r="F11" s="304"/>
      <c r="G11" s="332"/>
      <c r="H11" s="333"/>
      <c r="I11" s="332"/>
      <c r="J11" s="333"/>
      <c r="K11" s="332"/>
      <c r="L11" s="333"/>
      <c r="M11" s="332"/>
      <c r="N11" s="333"/>
      <c r="O11" s="369">
        <f t="shared" ref="O11:O28" si="0">G11+I11+K11+M11</f>
        <v>0</v>
      </c>
      <c r="P11" s="367">
        <f t="shared" ref="P11:P28" si="1">H11+J11+L11+N11</f>
        <v>0</v>
      </c>
      <c r="Q11" s="304"/>
      <c r="R11" s="304"/>
      <c r="S11" s="304"/>
      <c r="T11" s="304"/>
      <c r="U11" s="304"/>
      <c r="V11" s="421"/>
      <c r="W11" s="421"/>
      <c r="X11" s="421"/>
      <c r="Y11" s="421"/>
      <c r="Z11" s="421"/>
      <c r="AA11" s="421"/>
    </row>
    <row r="12" spans="1:27" s="340" customFormat="1" ht="15.75">
      <c r="A12" s="684"/>
      <c r="B12" s="684"/>
      <c r="C12" s="304"/>
      <c r="D12" s="304"/>
      <c r="E12" s="304"/>
      <c r="F12" s="304"/>
      <c r="G12" s="332"/>
      <c r="H12" s="333"/>
      <c r="I12" s="332"/>
      <c r="J12" s="333"/>
      <c r="K12" s="332"/>
      <c r="L12" s="333"/>
      <c r="M12" s="332"/>
      <c r="N12" s="333"/>
      <c r="O12" s="369">
        <f t="shared" si="0"/>
        <v>0</v>
      </c>
      <c r="P12" s="367">
        <f t="shared" si="1"/>
        <v>0</v>
      </c>
      <c r="Q12" s="304"/>
      <c r="R12" s="304"/>
      <c r="S12" s="304"/>
      <c r="T12" s="304"/>
      <c r="U12" s="304"/>
      <c r="V12" s="421"/>
      <c r="W12" s="421"/>
      <c r="X12" s="421"/>
      <c r="Y12" s="421"/>
      <c r="Z12" s="421"/>
      <c r="AA12" s="421"/>
    </row>
    <row r="13" spans="1:27" s="340" customFormat="1" ht="15.75">
      <c r="A13" s="684"/>
      <c r="B13" s="684"/>
      <c r="C13" s="304"/>
      <c r="D13" s="304"/>
      <c r="E13" s="304"/>
      <c r="F13" s="304"/>
      <c r="G13" s="332"/>
      <c r="H13" s="333"/>
      <c r="I13" s="332"/>
      <c r="J13" s="333"/>
      <c r="K13" s="332"/>
      <c r="L13" s="333"/>
      <c r="M13" s="332"/>
      <c r="N13" s="333"/>
      <c r="O13" s="369">
        <f t="shared" si="0"/>
        <v>0</v>
      </c>
      <c r="P13" s="367">
        <f t="shared" si="1"/>
        <v>0</v>
      </c>
      <c r="Q13" s="304"/>
      <c r="R13" s="304"/>
      <c r="S13" s="304"/>
      <c r="T13" s="304"/>
      <c r="U13" s="304"/>
      <c r="V13" s="421"/>
      <c r="W13" s="421"/>
      <c r="X13" s="421"/>
      <c r="Y13" s="421"/>
      <c r="Z13" s="421"/>
      <c r="AA13" s="421"/>
    </row>
    <row r="14" spans="1:27" s="340" customFormat="1" ht="15.75">
      <c r="A14" s="684"/>
      <c r="B14" s="684"/>
      <c r="C14" s="304"/>
      <c r="D14" s="304"/>
      <c r="E14" s="304"/>
      <c r="F14" s="304"/>
      <c r="G14" s="332"/>
      <c r="H14" s="333"/>
      <c r="I14" s="332"/>
      <c r="J14" s="333"/>
      <c r="K14" s="332"/>
      <c r="L14" s="333"/>
      <c r="M14" s="332"/>
      <c r="N14" s="333"/>
      <c r="O14" s="369">
        <f t="shared" si="0"/>
        <v>0</v>
      </c>
      <c r="P14" s="367">
        <f t="shared" si="1"/>
        <v>0</v>
      </c>
      <c r="Q14" s="304"/>
      <c r="R14" s="304"/>
      <c r="S14" s="304"/>
      <c r="T14" s="304"/>
      <c r="U14" s="304"/>
      <c r="V14" s="421"/>
      <c r="W14" s="421"/>
      <c r="X14" s="421"/>
      <c r="Y14" s="421"/>
      <c r="Z14" s="421"/>
      <c r="AA14" s="421"/>
    </row>
    <row r="15" spans="1:27" s="340" customFormat="1" ht="15.75">
      <c r="A15" s="684"/>
      <c r="B15" s="684"/>
      <c r="C15" s="304"/>
      <c r="D15" s="304"/>
      <c r="E15" s="304"/>
      <c r="F15" s="304"/>
      <c r="G15" s="332"/>
      <c r="H15" s="333"/>
      <c r="I15" s="332"/>
      <c r="J15" s="333"/>
      <c r="K15" s="332"/>
      <c r="L15" s="333"/>
      <c r="M15" s="332"/>
      <c r="N15" s="333"/>
      <c r="O15" s="369">
        <f t="shared" si="0"/>
        <v>0</v>
      </c>
      <c r="P15" s="367">
        <f t="shared" si="1"/>
        <v>0</v>
      </c>
      <c r="Q15" s="304"/>
      <c r="R15" s="304"/>
      <c r="S15" s="304"/>
      <c r="T15" s="304"/>
      <c r="U15" s="304"/>
      <c r="V15" s="421"/>
      <c r="W15" s="421"/>
      <c r="X15" s="421"/>
      <c r="Y15" s="421"/>
      <c r="Z15" s="421"/>
      <c r="AA15" s="421"/>
    </row>
    <row r="16" spans="1:27" ht="15.75">
      <c r="A16" s="684"/>
      <c r="B16" s="684"/>
      <c r="C16" s="304"/>
      <c r="D16" s="304"/>
      <c r="E16" s="304"/>
      <c r="F16" s="304"/>
      <c r="G16" s="332"/>
      <c r="H16" s="333"/>
      <c r="I16" s="332"/>
      <c r="J16" s="333"/>
      <c r="K16" s="332"/>
      <c r="L16" s="333"/>
      <c r="M16" s="332"/>
      <c r="N16" s="333"/>
      <c r="O16" s="369">
        <f t="shared" si="0"/>
        <v>0</v>
      </c>
      <c r="P16" s="367">
        <f t="shared" si="1"/>
        <v>0</v>
      </c>
      <c r="Q16" s="304"/>
      <c r="R16" s="304"/>
      <c r="S16" s="304"/>
      <c r="T16" s="304"/>
      <c r="U16" s="304"/>
      <c r="V16" s="421"/>
      <c r="W16" s="421"/>
      <c r="X16" s="421"/>
      <c r="Y16" s="421"/>
      <c r="Z16" s="421"/>
      <c r="AA16" s="421"/>
    </row>
    <row r="17" spans="1:21" s="340" customFormat="1" ht="15.75">
      <c r="A17" s="672" t="s">
        <v>1574</v>
      </c>
      <c r="B17" s="672" t="s">
        <v>1575</v>
      </c>
      <c r="C17" s="304"/>
      <c r="D17" s="304"/>
      <c r="E17" s="304"/>
      <c r="F17" s="304"/>
      <c r="G17" s="332"/>
      <c r="H17" s="333"/>
      <c r="I17" s="332"/>
      <c r="J17" s="333"/>
      <c r="K17" s="332"/>
      <c r="L17" s="333"/>
      <c r="M17" s="332"/>
      <c r="N17" s="333"/>
      <c r="O17" s="369">
        <f t="shared" si="0"/>
        <v>0</v>
      </c>
      <c r="P17" s="367">
        <f t="shared" si="1"/>
        <v>0</v>
      </c>
      <c r="Q17" s="304"/>
      <c r="R17" s="304"/>
      <c r="S17" s="304"/>
      <c r="T17" s="304"/>
      <c r="U17" s="304"/>
    </row>
    <row r="18" spans="1:21" s="340" customFormat="1" ht="15.75">
      <c r="A18" s="685"/>
      <c r="B18" s="685"/>
      <c r="C18" s="304"/>
      <c r="D18" s="304"/>
      <c r="E18" s="304"/>
      <c r="F18" s="304"/>
      <c r="G18" s="332"/>
      <c r="H18" s="333"/>
      <c r="I18" s="332"/>
      <c r="J18" s="333"/>
      <c r="K18" s="332"/>
      <c r="L18" s="333"/>
      <c r="M18" s="332"/>
      <c r="N18" s="333"/>
      <c r="O18" s="369">
        <f t="shared" si="0"/>
        <v>0</v>
      </c>
      <c r="P18" s="367">
        <f t="shared" si="1"/>
        <v>0</v>
      </c>
      <c r="Q18" s="304"/>
      <c r="R18" s="304"/>
      <c r="S18" s="304"/>
      <c r="T18" s="304"/>
      <c r="U18" s="304"/>
    </row>
    <row r="19" spans="1:21" s="340" customFormat="1" ht="15.75">
      <c r="A19" s="685"/>
      <c r="B19" s="685"/>
      <c r="C19" s="304"/>
      <c r="D19" s="304"/>
      <c r="E19" s="304"/>
      <c r="F19" s="304"/>
      <c r="G19" s="332"/>
      <c r="H19" s="333"/>
      <c r="I19" s="332"/>
      <c r="J19" s="333"/>
      <c r="K19" s="332"/>
      <c r="L19" s="333"/>
      <c r="M19" s="332"/>
      <c r="N19" s="333"/>
      <c r="O19" s="369">
        <f t="shared" si="0"/>
        <v>0</v>
      </c>
      <c r="P19" s="367">
        <f t="shared" si="1"/>
        <v>0</v>
      </c>
      <c r="Q19" s="304"/>
      <c r="R19" s="304"/>
      <c r="S19" s="304"/>
      <c r="T19" s="304"/>
      <c r="U19" s="304"/>
    </row>
    <row r="20" spans="1:21" s="340" customFormat="1" ht="15.75">
      <c r="A20" s="685"/>
      <c r="B20" s="685"/>
      <c r="C20" s="304"/>
      <c r="D20" s="304"/>
      <c r="E20" s="304"/>
      <c r="F20" s="304"/>
      <c r="G20" s="332"/>
      <c r="H20" s="333"/>
      <c r="I20" s="332"/>
      <c r="J20" s="333"/>
      <c r="K20" s="332"/>
      <c r="L20" s="333"/>
      <c r="M20" s="332"/>
      <c r="N20" s="333"/>
      <c r="O20" s="369">
        <f t="shared" si="0"/>
        <v>0</v>
      </c>
      <c r="P20" s="367">
        <f t="shared" si="1"/>
        <v>0</v>
      </c>
      <c r="Q20" s="304"/>
      <c r="R20" s="304"/>
      <c r="S20" s="304"/>
      <c r="T20" s="304"/>
      <c r="U20" s="304"/>
    </row>
    <row r="21" spans="1:21" s="340" customFormat="1" ht="15.75">
      <c r="A21" s="685"/>
      <c r="B21" s="685"/>
      <c r="C21" s="304"/>
      <c r="D21" s="304"/>
      <c r="E21" s="304"/>
      <c r="F21" s="304"/>
      <c r="G21" s="332"/>
      <c r="H21" s="333"/>
      <c r="I21" s="332"/>
      <c r="J21" s="333"/>
      <c r="K21" s="332"/>
      <c r="L21" s="333"/>
      <c r="M21" s="332"/>
      <c r="N21" s="333"/>
      <c r="O21" s="369">
        <f t="shared" si="0"/>
        <v>0</v>
      </c>
      <c r="P21" s="367">
        <f t="shared" si="1"/>
        <v>0</v>
      </c>
      <c r="Q21" s="304"/>
      <c r="R21" s="304"/>
      <c r="S21" s="304"/>
      <c r="T21" s="304"/>
      <c r="U21" s="304"/>
    </row>
    <row r="22" spans="1:21" s="340" customFormat="1" ht="15.75">
      <c r="A22" s="673"/>
      <c r="B22" s="673"/>
      <c r="C22" s="304"/>
      <c r="D22" s="304"/>
      <c r="E22" s="304"/>
      <c r="F22" s="304"/>
      <c r="G22" s="332"/>
      <c r="H22" s="333"/>
      <c r="I22" s="332"/>
      <c r="J22" s="333"/>
      <c r="K22" s="332"/>
      <c r="L22" s="333"/>
      <c r="M22" s="332"/>
      <c r="N22" s="333"/>
      <c r="O22" s="369">
        <f t="shared" si="0"/>
        <v>0</v>
      </c>
      <c r="P22" s="367">
        <f t="shared" si="1"/>
        <v>0</v>
      </c>
      <c r="Q22" s="304"/>
      <c r="R22" s="304"/>
      <c r="S22" s="304"/>
      <c r="T22" s="304"/>
      <c r="U22" s="304"/>
    </row>
    <row r="23" spans="1:21" s="340" customFormat="1" ht="15.75">
      <c r="A23" s="684" t="s">
        <v>1576</v>
      </c>
      <c r="B23" s="672"/>
      <c r="C23" s="304"/>
      <c r="D23" s="304"/>
      <c r="E23" s="304"/>
      <c r="F23" s="304"/>
      <c r="G23" s="332"/>
      <c r="H23" s="333"/>
      <c r="I23" s="332"/>
      <c r="J23" s="333"/>
      <c r="K23" s="332"/>
      <c r="L23" s="333"/>
      <c r="M23" s="332"/>
      <c r="N23" s="333"/>
      <c r="O23" s="369">
        <f t="shared" si="0"/>
        <v>0</v>
      </c>
      <c r="P23" s="367">
        <f t="shared" si="1"/>
        <v>0</v>
      </c>
      <c r="Q23" s="304"/>
      <c r="R23" s="304"/>
      <c r="S23" s="304"/>
      <c r="T23" s="304"/>
      <c r="U23" s="304"/>
    </row>
    <row r="24" spans="1:21" s="340" customFormat="1" ht="15.75">
      <c r="A24" s="684"/>
      <c r="B24" s="685"/>
      <c r="C24" s="304"/>
      <c r="D24" s="304"/>
      <c r="E24" s="304"/>
      <c r="F24" s="304"/>
      <c r="G24" s="332"/>
      <c r="H24" s="333"/>
      <c r="I24" s="332"/>
      <c r="J24" s="333"/>
      <c r="K24" s="332"/>
      <c r="L24" s="333"/>
      <c r="M24" s="332"/>
      <c r="N24" s="333"/>
      <c r="O24" s="369">
        <f t="shared" si="0"/>
        <v>0</v>
      </c>
      <c r="P24" s="367">
        <f t="shared" si="1"/>
        <v>0</v>
      </c>
      <c r="Q24" s="304"/>
      <c r="R24" s="304"/>
      <c r="S24" s="304"/>
      <c r="T24" s="304"/>
      <c r="U24" s="304"/>
    </row>
    <row r="25" spans="1:21" s="340" customFormat="1" ht="15.75">
      <c r="A25" s="684"/>
      <c r="B25" s="685"/>
      <c r="C25" s="304"/>
      <c r="D25" s="304"/>
      <c r="E25" s="304"/>
      <c r="F25" s="304"/>
      <c r="G25" s="332"/>
      <c r="H25" s="333"/>
      <c r="I25" s="332"/>
      <c r="J25" s="333"/>
      <c r="K25" s="332"/>
      <c r="L25" s="333"/>
      <c r="M25" s="332"/>
      <c r="N25" s="333"/>
      <c r="O25" s="369">
        <f t="shared" si="0"/>
        <v>0</v>
      </c>
      <c r="P25" s="367">
        <f t="shared" si="1"/>
        <v>0</v>
      </c>
      <c r="Q25" s="304"/>
      <c r="R25" s="304"/>
      <c r="S25" s="304"/>
      <c r="T25" s="304"/>
      <c r="U25" s="304"/>
    </row>
    <row r="26" spans="1:21" s="340" customFormat="1" ht="15.75">
      <c r="A26" s="684"/>
      <c r="B26" s="685"/>
      <c r="C26" s="304"/>
      <c r="D26" s="304"/>
      <c r="E26" s="304"/>
      <c r="F26" s="304"/>
      <c r="G26" s="332"/>
      <c r="H26" s="333"/>
      <c r="I26" s="332"/>
      <c r="J26" s="333"/>
      <c r="K26" s="332"/>
      <c r="L26" s="333"/>
      <c r="M26" s="332"/>
      <c r="N26" s="333"/>
      <c r="O26" s="369">
        <f t="shared" si="0"/>
        <v>0</v>
      </c>
      <c r="P26" s="367">
        <f t="shared" si="1"/>
        <v>0</v>
      </c>
      <c r="Q26" s="304"/>
      <c r="R26" s="304"/>
      <c r="S26" s="304"/>
      <c r="T26" s="304"/>
      <c r="U26" s="304"/>
    </row>
    <row r="27" spans="1:21" s="340" customFormat="1" ht="15.75">
      <c r="A27" s="684"/>
      <c r="B27" s="685"/>
      <c r="C27" s="304"/>
      <c r="D27" s="304"/>
      <c r="E27" s="304"/>
      <c r="F27" s="304"/>
      <c r="G27" s="332"/>
      <c r="H27" s="333"/>
      <c r="I27" s="332"/>
      <c r="J27" s="333"/>
      <c r="K27" s="332"/>
      <c r="L27" s="333"/>
      <c r="M27" s="332"/>
      <c r="N27" s="333"/>
      <c r="O27" s="369">
        <f t="shared" si="0"/>
        <v>0</v>
      </c>
      <c r="P27" s="367">
        <f t="shared" si="1"/>
        <v>0</v>
      </c>
      <c r="Q27" s="304"/>
      <c r="R27" s="304"/>
      <c r="S27" s="304"/>
      <c r="T27" s="304"/>
      <c r="U27" s="304"/>
    </row>
    <row r="28" spans="1:21" ht="15.75">
      <c r="A28" s="684"/>
      <c r="B28" s="673"/>
      <c r="C28" s="304"/>
      <c r="D28" s="304"/>
      <c r="E28" s="304"/>
      <c r="F28" s="304"/>
      <c r="G28" s="304"/>
      <c r="H28" s="333"/>
      <c r="I28" s="304"/>
      <c r="J28" s="333"/>
      <c r="K28" s="304"/>
      <c r="L28" s="333"/>
      <c r="M28" s="304"/>
      <c r="N28" s="333"/>
      <c r="O28" s="369">
        <f t="shared" si="0"/>
        <v>0</v>
      </c>
      <c r="P28" s="367">
        <f t="shared" si="1"/>
        <v>0</v>
      </c>
      <c r="Q28" s="304"/>
      <c r="R28" s="70"/>
      <c r="S28" s="304"/>
      <c r="T28" s="304"/>
      <c r="U28" s="304"/>
    </row>
    <row r="29" spans="1:21" ht="15.75">
      <c r="A29" s="275"/>
      <c r="B29" s="276"/>
      <c r="C29" s="276"/>
      <c r="D29" s="275" t="s">
        <v>1577</v>
      </c>
      <c r="E29" s="276"/>
      <c r="F29" s="277"/>
      <c r="G29" s="73">
        <f t="shared" ref="G29:P29" si="2">SUM(G10:G28)</f>
        <v>0</v>
      </c>
      <c r="H29" s="222">
        <f t="shared" si="2"/>
        <v>0</v>
      </c>
      <c r="I29" s="73">
        <f t="shared" si="2"/>
        <v>0</v>
      </c>
      <c r="J29" s="222">
        <f t="shared" si="2"/>
        <v>0</v>
      </c>
      <c r="K29" s="73">
        <f t="shared" si="2"/>
        <v>0</v>
      </c>
      <c r="L29" s="222">
        <f t="shared" si="2"/>
        <v>0</v>
      </c>
      <c r="M29" s="73">
        <f t="shared" si="2"/>
        <v>0</v>
      </c>
      <c r="N29" s="222">
        <f t="shared" si="2"/>
        <v>0</v>
      </c>
      <c r="O29" s="222">
        <f t="shared" si="2"/>
        <v>0</v>
      </c>
      <c r="P29" s="222">
        <f t="shared" si="2"/>
        <v>0</v>
      </c>
      <c r="Q29" s="67"/>
      <c r="R29" s="67"/>
      <c r="S29" s="67"/>
      <c r="T29" s="67"/>
      <c r="U29" s="67"/>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1:AP70"/>
  <sheetViews>
    <sheetView zoomScale="80" zoomScaleNormal="80" workbookViewId="0">
      <pane ySplit="8" topLeftCell="A9" activePane="bottomLeft" state="frozen"/>
      <selection activeCell="K7" sqref="K7"/>
      <selection pane="bottomLeft" activeCell="C53" sqref="C53"/>
    </sheetView>
  </sheetViews>
  <sheetFormatPr baseColWidth="10" defaultColWidth="11.42578125" defaultRowHeight="15"/>
  <cols>
    <col min="1" max="1" width="35.7109375" style="340" customWidth="1"/>
    <col min="2" max="2" width="35.85546875" style="340" customWidth="1"/>
    <col min="3" max="6" width="27.42578125" style="340" customWidth="1"/>
    <col min="7" max="7" width="15.28515625" style="340" customWidth="1"/>
    <col min="8" max="8" width="11.42578125" style="220"/>
    <col min="9" max="9" width="15.28515625" style="340" customWidth="1"/>
    <col min="10" max="10" width="18.85546875" style="220" customWidth="1"/>
    <col min="11" max="11" width="11.42578125" style="340"/>
    <col min="12" max="12" width="11.42578125" style="220"/>
    <col min="13" max="13" width="11.42578125" style="340"/>
    <col min="14" max="14" width="11.42578125" style="220"/>
    <col min="15" max="15" width="15.28515625" style="340" customWidth="1"/>
    <col min="16" max="16" width="18.28515625" style="220" customWidth="1"/>
    <col min="17" max="17" width="14.140625" style="340" hidden="1" customWidth="1"/>
    <col min="18" max="20" width="14.140625" style="340" customWidth="1"/>
    <col min="21" max="21" width="17" style="340" customWidth="1"/>
    <col min="22" max="16384" width="11.42578125" style="340"/>
  </cols>
  <sheetData>
    <row r="1" spans="1:42" ht="24.75" customHeight="1">
      <c r="A1" s="372"/>
      <c r="B1" s="372"/>
      <c r="C1" s="372"/>
      <c r="D1" s="372"/>
      <c r="E1" s="686" t="s">
        <v>1578</v>
      </c>
      <c r="F1" s="686"/>
      <c r="G1" s="686"/>
      <c r="H1" s="686"/>
      <c r="I1" s="686"/>
      <c r="J1" s="686"/>
      <c r="K1" s="686"/>
      <c r="L1" s="686"/>
      <c r="M1" s="373"/>
      <c r="N1" s="373"/>
      <c r="O1" s="373"/>
      <c r="P1" s="373"/>
      <c r="Q1" s="373"/>
      <c r="R1" s="373"/>
      <c r="S1" s="373"/>
      <c r="T1" s="373"/>
      <c r="U1" s="373"/>
      <c r="V1" s="373"/>
      <c r="W1" s="373"/>
      <c r="X1" s="373"/>
      <c r="Y1" s="373"/>
      <c r="Z1" s="373"/>
      <c r="AA1" s="373"/>
      <c r="AB1" s="372"/>
      <c r="AC1" s="372"/>
      <c r="AD1" s="372"/>
      <c r="AE1" s="372"/>
      <c r="AF1" s="372"/>
      <c r="AG1" s="372"/>
      <c r="AH1" s="372"/>
      <c r="AI1" s="372"/>
      <c r="AJ1" s="372"/>
      <c r="AK1" s="372"/>
      <c r="AL1" s="372"/>
      <c r="AM1" s="372"/>
      <c r="AN1" s="372"/>
      <c r="AO1" s="372"/>
      <c r="AP1" s="372"/>
    </row>
    <row r="2" spans="1:42" ht="18.75">
      <c r="A2" s="371" t="s">
        <v>1568</v>
      </c>
      <c r="B2" s="372"/>
      <c r="C2" s="372"/>
      <c r="D2" s="372"/>
      <c r="E2" s="372"/>
      <c r="F2" s="372"/>
      <c r="G2" s="373"/>
      <c r="H2" s="374"/>
      <c r="I2" s="373"/>
      <c r="J2" s="373"/>
      <c r="K2" s="373"/>
      <c r="L2" s="373"/>
      <c r="M2" s="373"/>
      <c r="N2" s="373"/>
      <c r="O2" s="373"/>
      <c r="P2" s="373"/>
      <c r="Q2" s="373"/>
      <c r="R2" s="373"/>
      <c r="S2" s="373"/>
      <c r="T2" s="373"/>
      <c r="U2" s="373"/>
      <c r="V2" s="373"/>
      <c r="W2" s="373"/>
      <c r="X2" s="373"/>
      <c r="Y2" s="373"/>
      <c r="Z2" s="373"/>
      <c r="AA2" s="373"/>
      <c r="AB2" s="372"/>
      <c r="AC2" s="372"/>
      <c r="AD2" s="372"/>
      <c r="AE2" s="372"/>
      <c r="AF2" s="372"/>
      <c r="AG2" s="372"/>
      <c r="AH2" s="372"/>
      <c r="AI2" s="372"/>
      <c r="AJ2" s="372"/>
      <c r="AK2" s="372"/>
      <c r="AL2" s="372"/>
      <c r="AM2" s="372"/>
      <c r="AN2" s="372"/>
      <c r="AO2" s="372"/>
      <c r="AP2" s="372"/>
    </row>
    <row r="3" spans="1:42" ht="18.75">
      <c r="A3" s="371" t="s">
        <v>1579</v>
      </c>
      <c r="B3" s="372"/>
      <c r="C3" s="372"/>
      <c r="D3" s="372"/>
      <c r="E3" s="372"/>
      <c r="F3" s="372"/>
      <c r="G3" s="373"/>
      <c r="H3" s="374"/>
      <c r="I3" s="373"/>
      <c r="J3" s="373"/>
      <c r="K3" s="373"/>
      <c r="L3" s="373"/>
      <c r="M3" s="373"/>
      <c r="N3" s="373"/>
      <c r="O3" s="373"/>
      <c r="P3" s="373"/>
      <c r="Q3" s="373"/>
      <c r="R3" s="373"/>
      <c r="S3" s="373"/>
      <c r="T3" s="373"/>
      <c r="U3" s="373"/>
      <c r="V3" s="373"/>
      <c r="W3" s="373"/>
      <c r="X3" s="373"/>
      <c r="Y3" s="373"/>
      <c r="Z3" s="373"/>
      <c r="AA3" s="373"/>
      <c r="AB3" s="372"/>
      <c r="AC3" s="372"/>
      <c r="AD3" s="372"/>
      <c r="AE3" s="372"/>
      <c r="AF3" s="372"/>
      <c r="AG3" s="372"/>
      <c r="AH3" s="372"/>
      <c r="AI3" s="372"/>
      <c r="AJ3" s="372"/>
      <c r="AK3" s="372"/>
      <c r="AL3" s="372"/>
      <c r="AM3" s="372"/>
      <c r="AN3" s="372"/>
      <c r="AO3" s="372"/>
      <c r="AP3" s="372"/>
    </row>
    <row r="4" spans="1:42" s="372" customFormat="1" ht="18.75">
      <c r="A4" s="371" t="s">
        <v>1580</v>
      </c>
      <c r="G4" s="373"/>
      <c r="H4" s="374"/>
      <c r="I4" s="373"/>
      <c r="J4" s="373"/>
      <c r="K4" s="373"/>
      <c r="L4" s="373"/>
      <c r="M4" s="373"/>
      <c r="N4" s="373"/>
      <c r="O4" s="373"/>
      <c r="P4" s="373"/>
      <c r="Q4" s="373"/>
      <c r="R4" s="373"/>
      <c r="S4" s="373"/>
      <c r="T4" s="373"/>
      <c r="U4" s="373"/>
      <c r="V4" s="373"/>
      <c r="W4" s="373"/>
      <c r="X4" s="373"/>
      <c r="Y4" s="373"/>
      <c r="Z4" s="373"/>
      <c r="AA4" s="373"/>
    </row>
    <row r="5" spans="1:42" s="372" customFormat="1" ht="18.75" customHeight="1">
      <c r="A5" s="375" t="s">
        <v>1581</v>
      </c>
      <c r="B5" s="376"/>
      <c r="C5" s="376"/>
      <c r="D5" s="376"/>
      <c r="E5" s="376"/>
      <c r="F5" s="376"/>
      <c r="G5" s="376"/>
      <c r="H5" s="376"/>
      <c r="I5" s="376"/>
      <c r="J5" s="376"/>
      <c r="K5" s="376"/>
      <c r="L5" s="376"/>
      <c r="M5" s="376"/>
      <c r="N5" s="376"/>
      <c r="O5" s="376"/>
      <c r="P5" s="376"/>
      <c r="Q5" s="376"/>
      <c r="R5" s="376"/>
      <c r="S5" s="376"/>
      <c r="T5" s="376"/>
      <c r="U5" s="376"/>
    </row>
    <row r="6" spans="1:42" ht="15" customHeight="1">
      <c r="A6" s="633" t="s">
        <v>1353</v>
      </c>
      <c r="B6" s="635" t="s">
        <v>1354</v>
      </c>
      <c r="C6" s="615" t="s">
        <v>1355</v>
      </c>
      <c r="D6" s="615" t="s">
        <v>1356</v>
      </c>
      <c r="E6" s="615" t="s">
        <v>1309</v>
      </c>
      <c r="F6" s="615" t="s">
        <v>1357</v>
      </c>
      <c r="G6" s="620" t="s">
        <v>1358</v>
      </c>
      <c r="H6" s="636"/>
      <c r="I6" s="636"/>
      <c r="J6" s="636"/>
      <c r="K6" s="636"/>
      <c r="L6" s="636"/>
      <c r="M6" s="636"/>
      <c r="N6" s="621"/>
      <c r="O6" s="622" t="s">
        <v>1359</v>
      </c>
      <c r="P6" s="623"/>
      <c r="Q6" s="635" t="s">
        <v>1360</v>
      </c>
      <c r="R6" s="635" t="s">
        <v>1361</v>
      </c>
      <c r="S6" s="635" t="s">
        <v>1362</v>
      </c>
      <c r="T6" s="635" t="s">
        <v>1363</v>
      </c>
      <c r="U6" s="637" t="s">
        <v>1364</v>
      </c>
      <c r="V6" s="421"/>
      <c r="W6" s="421"/>
      <c r="X6" s="421"/>
      <c r="Y6" s="421"/>
      <c r="Z6" s="421"/>
      <c r="AA6" s="421"/>
      <c r="AB6" s="421"/>
      <c r="AC6" s="421"/>
      <c r="AD6" s="421"/>
      <c r="AE6" s="421"/>
      <c r="AF6" s="421"/>
      <c r="AG6" s="421"/>
      <c r="AH6" s="421"/>
      <c r="AI6" s="421"/>
      <c r="AJ6" s="421"/>
      <c r="AK6" s="421"/>
      <c r="AL6" s="421"/>
      <c r="AM6" s="421"/>
      <c r="AN6" s="421"/>
      <c r="AO6" s="421"/>
      <c r="AP6" s="421"/>
    </row>
    <row r="7" spans="1:42" ht="15" customHeight="1">
      <c r="A7" s="633"/>
      <c r="B7" s="633"/>
      <c r="C7" s="616"/>
      <c r="D7" s="616"/>
      <c r="E7" s="616"/>
      <c r="F7" s="616"/>
      <c r="G7" s="620" t="s">
        <v>1365</v>
      </c>
      <c r="H7" s="621"/>
      <c r="I7" s="620" t="s">
        <v>1366</v>
      </c>
      <c r="J7" s="621"/>
      <c r="K7" s="620" t="s">
        <v>1367</v>
      </c>
      <c r="L7" s="621"/>
      <c r="M7" s="620" t="s">
        <v>1368</v>
      </c>
      <c r="N7" s="621"/>
      <c r="O7" s="624"/>
      <c r="P7" s="625"/>
      <c r="Q7" s="633"/>
      <c r="R7" s="633"/>
      <c r="S7" s="633"/>
      <c r="T7" s="633"/>
      <c r="U7" s="638"/>
      <c r="V7" s="421"/>
      <c r="W7" s="421"/>
      <c r="X7" s="421"/>
      <c r="Y7" s="421"/>
      <c r="Z7" s="421"/>
      <c r="AA7" s="421"/>
      <c r="AB7" s="421"/>
      <c r="AC7" s="421"/>
      <c r="AD7" s="421"/>
      <c r="AE7" s="421"/>
      <c r="AF7" s="421"/>
      <c r="AG7" s="421"/>
      <c r="AH7" s="421"/>
      <c r="AI7" s="421"/>
      <c r="AJ7" s="421"/>
      <c r="AK7" s="421"/>
      <c r="AL7" s="421"/>
      <c r="AM7" s="421"/>
      <c r="AN7" s="421"/>
      <c r="AO7" s="421"/>
      <c r="AP7" s="421"/>
    </row>
    <row r="8" spans="1:42" ht="25.5">
      <c r="A8" s="634"/>
      <c r="B8" s="634"/>
      <c r="C8" s="617"/>
      <c r="D8" s="617"/>
      <c r="E8" s="617"/>
      <c r="F8" s="617"/>
      <c r="G8" s="402" t="s">
        <v>1369</v>
      </c>
      <c r="H8" s="402" t="s">
        <v>35</v>
      </c>
      <c r="I8" s="402" t="s">
        <v>1369</v>
      </c>
      <c r="J8" s="402" t="s">
        <v>35</v>
      </c>
      <c r="K8" s="402" t="s">
        <v>1369</v>
      </c>
      <c r="L8" s="402" t="s">
        <v>35</v>
      </c>
      <c r="M8" s="402" t="s">
        <v>1369</v>
      </c>
      <c r="N8" s="402" t="s">
        <v>35</v>
      </c>
      <c r="O8" s="402" t="s">
        <v>1369</v>
      </c>
      <c r="P8" s="402" t="s">
        <v>35</v>
      </c>
      <c r="Q8" s="634"/>
      <c r="R8" s="634"/>
      <c r="S8" s="634"/>
      <c r="T8" s="634"/>
      <c r="U8" s="639"/>
      <c r="V8" s="421"/>
      <c r="W8" s="421"/>
      <c r="X8" s="421"/>
      <c r="Y8" s="421"/>
      <c r="Z8" s="421"/>
      <c r="AA8" s="421"/>
      <c r="AB8" s="421"/>
      <c r="AC8" s="421"/>
      <c r="AD8" s="421"/>
      <c r="AE8" s="421"/>
      <c r="AF8" s="421"/>
      <c r="AG8" s="421"/>
      <c r="AH8" s="421"/>
      <c r="AI8" s="421"/>
      <c r="AJ8" s="421"/>
      <c r="AK8" s="421"/>
      <c r="AL8" s="421"/>
      <c r="AM8" s="421"/>
      <c r="AN8" s="421"/>
      <c r="AO8" s="421"/>
      <c r="AP8" s="421"/>
    </row>
    <row r="9" spans="1:42" ht="15.75">
      <c r="A9" s="403"/>
      <c r="B9" s="404"/>
      <c r="C9" s="405"/>
      <c r="D9" s="405"/>
      <c r="E9" s="406"/>
      <c r="F9" s="405"/>
      <c r="G9" s="407"/>
      <c r="H9" s="407"/>
      <c r="I9" s="407"/>
      <c r="J9" s="407"/>
      <c r="K9" s="407"/>
      <c r="L9" s="407"/>
      <c r="M9" s="407"/>
      <c r="N9" s="407"/>
      <c r="O9" s="407"/>
      <c r="P9" s="407"/>
      <c r="Q9" s="408"/>
      <c r="R9" s="408"/>
      <c r="S9" s="408"/>
      <c r="T9" s="408"/>
      <c r="U9" s="409"/>
      <c r="V9" s="421"/>
      <c r="W9" s="421"/>
      <c r="X9" s="421"/>
      <c r="Y9" s="421"/>
      <c r="Z9" s="421"/>
      <c r="AA9" s="421"/>
      <c r="AB9" s="421"/>
      <c r="AC9" s="421"/>
      <c r="AD9" s="421"/>
      <c r="AE9" s="421"/>
      <c r="AF9" s="421"/>
      <c r="AG9" s="421"/>
      <c r="AH9" s="421"/>
      <c r="AI9" s="421"/>
      <c r="AJ9" s="421"/>
      <c r="AK9" s="421"/>
      <c r="AL9" s="421"/>
      <c r="AM9" s="421"/>
      <c r="AN9" s="421"/>
      <c r="AO9" s="421"/>
      <c r="AP9" s="421"/>
    </row>
    <row r="10" spans="1:42" ht="15.75" customHeight="1">
      <c r="A10" s="672" t="s">
        <v>1582</v>
      </c>
      <c r="B10" s="672" t="s">
        <v>1583</v>
      </c>
      <c r="C10" s="304"/>
      <c r="D10" s="304"/>
      <c r="E10" s="304"/>
      <c r="F10" s="304"/>
      <c r="G10" s="332"/>
      <c r="H10" s="333"/>
      <c r="I10" s="332"/>
      <c r="J10" s="333"/>
      <c r="K10" s="332"/>
      <c r="L10" s="333"/>
      <c r="M10" s="332"/>
      <c r="N10" s="333"/>
      <c r="O10" s="369">
        <f t="shared" ref="O10:P12" si="0">G10+I10+K10+M10</f>
        <v>0</v>
      </c>
      <c r="P10" s="367">
        <f t="shared" si="0"/>
        <v>0</v>
      </c>
      <c r="Q10" s="304"/>
      <c r="R10" s="304"/>
      <c r="S10" s="304"/>
      <c r="T10" s="304"/>
      <c r="U10" s="304"/>
      <c r="V10" s="421"/>
      <c r="W10" s="421"/>
      <c r="X10" s="421"/>
      <c r="Y10" s="421"/>
      <c r="Z10" s="421"/>
      <c r="AA10" s="421"/>
      <c r="AB10" s="421"/>
      <c r="AC10" s="421"/>
      <c r="AD10" s="421"/>
      <c r="AE10" s="421"/>
      <c r="AF10" s="421"/>
      <c r="AG10" s="421"/>
      <c r="AH10" s="421"/>
      <c r="AI10" s="421"/>
      <c r="AJ10" s="421"/>
      <c r="AK10" s="421"/>
      <c r="AL10" s="421"/>
      <c r="AM10" s="421"/>
      <c r="AN10" s="421"/>
      <c r="AO10" s="421"/>
      <c r="AP10" s="421"/>
    </row>
    <row r="11" spans="1:42" ht="15.75">
      <c r="A11" s="685"/>
      <c r="B11" s="685"/>
      <c r="C11" s="304"/>
      <c r="D11" s="304"/>
      <c r="E11" s="304"/>
      <c r="F11" s="304"/>
      <c r="G11" s="332"/>
      <c r="H11" s="333"/>
      <c r="I11" s="332"/>
      <c r="J11" s="333"/>
      <c r="K11" s="332"/>
      <c r="L11" s="333"/>
      <c r="M11" s="332"/>
      <c r="N11" s="333"/>
      <c r="O11" s="369">
        <f t="shared" si="0"/>
        <v>0</v>
      </c>
      <c r="P11" s="367">
        <f t="shared" si="0"/>
        <v>0</v>
      </c>
      <c r="Q11" s="304"/>
      <c r="R11" s="304"/>
      <c r="S11" s="304"/>
      <c r="T11" s="304"/>
      <c r="U11" s="304"/>
      <c r="V11" s="421"/>
      <c r="W11" s="421"/>
      <c r="X11" s="421"/>
      <c r="Y11" s="421"/>
      <c r="Z11" s="421"/>
      <c r="AA11" s="421"/>
      <c r="AB11" s="421"/>
      <c r="AC11" s="421"/>
      <c r="AD11" s="421"/>
      <c r="AE11" s="421"/>
      <c r="AF11" s="421"/>
      <c r="AG11" s="421"/>
      <c r="AH11" s="421"/>
      <c r="AI11" s="421"/>
      <c r="AJ11" s="421"/>
      <c r="AK11" s="421"/>
      <c r="AL11" s="421"/>
      <c r="AM11" s="421"/>
      <c r="AN11" s="421"/>
      <c r="AO11" s="421"/>
      <c r="AP11" s="421"/>
    </row>
    <row r="12" spans="1:42" ht="15.75">
      <c r="A12" s="685"/>
      <c r="B12" s="685"/>
      <c r="C12" s="304"/>
      <c r="D12" s="304"/>
      <c r="E12" s="304"/>
      <c r="F12" s="304"/>
      <c r="G12" s="332"/>
      <c r="H12" s="333"/>
      <c r="I12" s="332"/>
      <c r="J12" s="333"/>
      <c r="K12" s="332"/>
      <c r="L12" s="333"/>
      <c r="M12" s="332"/>
      <c r="N12" s="333"/>
      <c r="O12" s="369">
        <f t="shared" si="0"/>
        <v>0</v>
      </c>
      <c r="P12" s="367">
        <f t="shared" si="0"/>
        <v>0</v>
      </c>
      <c r="Q12" s="304"/>
      <c r="R12" s="304"/>
      <c r="S12" s="304"/>
      <c r="T12" s="304"/>
      <c r="U12" s="304"/>
      <c r="V12" s="421"/>
      <c r="W12" s="421"/>
      <c r="X12" s="421"/>
      <c r="Y12" s="421"/>
      <c r="Z12" s="421"/>
      <c r="AA12" s="421"/>
      <c r="AB12" s="421"/>
      <c r="AC12" s="421"/>
      <c r="AD12" s="421"/>
      <c r="AE12" s="421"/>
      <c r="AF12" s="421"/>
      <c r="AG12" s="421"/>
      <c r="AH12" s="421"/>
      <c r="AI12" s="421"/>
      <c r="AJ12" s="421"/>
      <c r="AK12" s="421"/>
      <c r="AL12" s="421"/>
      <c r="AM12" s="421"/>
      <c r="AN12" s="421"/>
      <c r="AO12" s="421"/>
      <c r="AP12" s="421"/>
    </row>
    <row r="13" spans="1:42" ht="15.75">
      <c r="A13" s="685"/>
      <c r="B13" s="685"/>
      <c r="C13" s="304"/>
      <c r="D13" s="304"/>
      <c r="E13" s="304"/>
      <c r="F13" s="304"/>
      <c r="G13" s="332"/>
      <c r="H13" s="333"/>
      <c r="I13" s="332"/>
      <c r="J13" s="333"/>
      <c r="K13" s="332"/>
      <c r="L13" s="333"/>
      <c r="M13" s="332"/>
      <c r="N13" s="333"/>
      <c r="O13" s="369">
        <f t="shared" ref="O13:O25" si="1">G13+I13+K13+M13</f>
        <v>0</v>
      </c>
      <c r="P13" s="367">
        <f t="shared" ref="P13:P25" si="2">H13+J13+L13+N13</f>
        <v>0</v>
      </c>
      <c r="Q13" s="304"/>
      <c r="R13" s="304"/>
      <c r="S13" s="304"/>
      <c r="T13" s="304"/>
      <c r="U13" s="304"/>
      <c r="V13" s="421"/>
      <c r="W13" s="421"/>
      <c r="X13" s="421"/>
      <c r="Y13" s="421"/>
      <c r="Z13" s="421"/>
      <c r="AA13" s="421"/>
      <c r="AB13" s="421"/>
      <c r="AC13" s="421"/>
      <c r="AD13" s="421"/>
      <c r="AE13" s="421"/>
      <c r="AF13" s="421"/>
      <c r="AG13" s="421"/>
      <c r="AH13" s="421"/>
      <c r="AI13" s="421"/>
      <c r="AJ13" s="421"/>
      <c r="AK13" s="421"/>
      <c r="AL13" s="421"/>
      <c r="AM13" s="421"/>
      <c r="AN13" s="421"/>
      <c r="AO13" s="421"/>
      <c r="AP13" s="421"/>
    </row>
    <row r="14" spans="1:42" ht="15.75">
      <c r="A14" s="685"/>
      <c r="B14" s="685"/>
      <c r="C14" s="304"/>
      <c r="D14" s="304"/>
      <c r="E14" s="304"/>
      <c r="F14" s="304"/>
      <c r="G14" s="332"/>
      <c r="H14" s="333"/>
      <c r="I14" s="332"/>
      <c r="J14" s="333"/>
      <c r="K14" s="332"/>
      <c r="L14" s="333"/>
      <c r="M14" s="332"/>
      <c r="N14" s="333"/>
      <c r="O14" s="369">
        <f t="shared" si="1"/>
        <v>0</v>
      </c>
      <c r="P14" s="367">
        <f t="shared" si="2"/>
        <v>0</v>
      </c>
      <c r="Q14" s="304"/>
      <c r="R14" s="304"/>
      <c r="S14" s="304"/>
      <c r="T14" s="304"/>
      <c r="U14" s="304"/>
      <c r="V14" s="421"/>
      <c r="W14" s="421"/>
      <c r="X14" s="421"/>
      <c r="Y14" s="421"/>
      <c r="Z14" s="421"/>
      <c r="AA14" s="421"/>
      <c r="AB14" s="421"/>
      <c r="AC14" s="421"/>
      <c r="AD14" s="421"/>
      <c r="AE14" s="421"/>
      <c r="AF14" s="421"/>
      <c r="AG14" s="421"/>
      <c r="AH14" s="421"/>
      <c r="AI14" s="421"/>
      <c r="AJ14" s="421"/>
      <c r="AK14" s="421"/>
      <c r="AL14" s="421"/>
      <c r="AM14" s="421"/>
      <c r="AN14" s="421"/>
      <c r="AO14" s="421"/>
      <c r="AP14" s="421"/>
    </row>
    <row r="15" spans="1:42" ht="15.75">
      <c r="A15" s="685"/>
      <c r="B15" s="685"/>
      <c r="C15" s="304"/>
      <c r="D15" s="304"/>
      <c r="E15" s="304"/>
      <c r="F15" s="304"/>
      <c r="G15" s="332"/>
      <c r="H15" s="333"/>
      <c r="I15" s="332"/>
      <c r="J15" s="333"/>
      <c r="K15" s="332"/>
      <c r="L15" s="333"/>
      <c r="M15" s="332"/>
      <c r="N15" s="333"/>
      <c r="O15" s="369">
        <f t="shared" si="1"/>
        <v>0</v>
      </c>
      <c r="P15" s="367">
        <f t="shared" si="2"/>
        <v>0</v>
      </c>
      <c r="Q15" s="304"/>
      <c r="R15" s="304"/>
      <c r="S15" s="304"/>
      <c r="T15" s="304"/>
      <c r="U15" s="304"/>
      <c r="V15" s="421"/>
      <c r="W15" s="421"/>
      <c r="X15" s="421"/>
      <c r="Y15" s="421"/>
      <c r="Z15" s="421"/>
      <c r="AA15" s="421"/>
      <c r="AB15" s="421"/>
      <c r="AC15" s="421"/>
      <c r="AD15" s="421"/>
      <c r="AE15" s="421"/>
      <c r="AF15" s="421"/>
      <c r="AG15" s="421"/>
      <c r="AH15" s="421"/>
      <c r="AI15" s="421"/>
      <c r="AJ15" s="421"/>
      <c r="AK15" s="421"/>
      <c r="AL15" s="421"/>
      <c r="AM15" s="421"/>
      <c r="AN15" s="421"/>
      <c r="AO15" s="421"/>
      <c r="AP15" s="421"/>
    </row>
    <row r="16" spans="1:42" ht="15.75">
      <c r="A16" s="685"/>
      <c r="B16" s="685"/>
      <c r="C16" s="304"/>
      <c r="D16" s="304"/>
      <c r="E16" s="304"/>
      <c r="F16" s="304"/>
      <c r="G16" s="332"/>
      <c r="H16" s="333"/>
      <c r="I16" s="332"/>
      <c r="J16" s="333"/>
      <c r="K16" s="332"/>
      <c r="L16" s="333"/>
      <c r="M16" s="332"/>
      <c r="N16" s="333"/>
      <c r="O16" s="369">
        <f t="shared" si="1"/>
        <v>0</v>
      </c>
      <c r="P16" s="367">
        <f t="shared" si="2"/>
        <v>0</v>
      </c>
      <c r="Q16" s="304"/>
      <c r="R16" s="304"/>
      <c r="S16" s="304"/>
      <c r="T16" s="304"/>
      <c r="U16" s="304"/>
      <c r="V16" s="421"/>
      <c r="W16" s="421"/>
      <c r="X16" s="421"/>
      <c r="Y16" s="421"/>
      <c r="Z16" s="421"/>
      <c r="AA16" s="421"/>
      <c r="AB16" s="421"/>
      <c r="AC16" s="421"/>
      <c r="AD16" s="421"/>
      <c r="AE16" s="421"/>
      <c r="AF16" s="421"/>
      <c r="AG16" s="421"/>
      <c r="AH16" s="421"/>
      <c r="AI16" s="421"/>
      <c r="AJ16" s="421"/>
      <c r="AK16" s="421"/>
      <c r="AL16" s="421"/>
      <c r="AM16" s="421"/>
      <c r="AN16" s="421"/>
      <c r="AO16" s="421"/>
      <c r="AP16" s="421"/>
    </row>
    <row r="17" spans="1:21" ht="15.75">
      <c r="A17" s="685"/>
      <c r="B17" s="673"/>
      <c r="C17" s="304"/>
      <c r="D17" s="304"/>
      <c r="E17" s="304"/>
      <c r="F17" s="304"/>
      <c r="G17" s="332"/>
      <c r="H17" s="333"/>
      <c r="I17" s="332"/>
      <c r="J17" s="333"/>
      <c r="K17" s="332"/>
      <c r="L17" s="333"/>
      <c r="M17" s="332"/>
      <c r="N17" s="333"/>
      <c r="O17" s="369">
        <f t="shared" si="1"/>
        <v>0</v>
      </c>
      <c r="P17" s="367">
        <f t="shared" si="2"/>
        <v>0</v>
      </c>
      <c r="Q17" s="304"/>
      <c r="R17" s="304"/>
      <c r="S17" s="304"/>
      <c r="T17" s="304"/>
      <c r="U17" s="304"/>
    </row>
    <row r="18" spans="1:21" ht="15.75">
      <c r="A18" s="685"/>
      <c r="B18" s="672" t="s">
        <v>1584</v>
      </c>
      <c r="C18" s="304"/>
      <c r="D18" s="304"/>
      <c r="E18" s="304"/>
      <c r="F18" s="304"/>
      <c r="G18" s="332"/>
      <c r="H18" s="333"/>
      <c r="I18" s="332"/>
      <c r="J18" s="333"/>
      <c r="K18" s="332"/>
      <c r="L18" s="333"/>
      <c r="M18" s="332"/>
      <c r="N18" s="333"/>
      <c r="O18" s="369">
        <f t="shared" si="1"/>
        <v>0</v>
      </c>
      <c r="P18" s="367">
        <f t="shared" si="2"/>
        <v>0</v>
      </c>
      <c r="Q18" s="304"/>
      <c r="R18" s="304"/>
      <c r="S18" s="304"/>
      <c r="T18" s="304"/>
      <c r="U18" s="304"/>
    </row>
    <row r="19" spans="1:21" ht="15.75">
      <c r="A19" s="685"/>
      <c r="B19" s="685"/>
      <c r="C19" s="304"/>
      <c r="D19" s="304"/>
      <c r="E19" s="304"/>
      <c r="F19" s="304"/>
      <c r="G19" s="332"/>
      <c r="H19" s="333"/>
      <c r="I19" s="332"/>
      <c r="J19" s="333"/>
      <c r="K19" s="332"/>
      <c r="L19" s="333"/>
      <c r="M19" s="332"/>
      <c r="N19" s="333"/>
      <c r="O19" s="369"/>
      <c r="P19" s="367"/>
      <c r="Q19" s="304"/>
      <c r="R19" s="304"/>
      <c r="S19" s="304"/>
      <c r="T19" s="304"/>
      <c r="U19" s="304"/>
    </row>
    <row r="20" spans="1:21" ht="15.75">
      <c r="A20" s="685"/>
      <c r="B20" s="685"/>
      <c r="C20" s="304"/>
      <c r="D20" s="304"/>
      <c r="E20" s="304"/>
      <c r="F20" s="304"/>
      <c r="G20" s="332"/>
      <c r="H20" s="333"/>
      <c r="I20" s="332"/>
      <c r="J20" s="333"/>
      <c r="K20" s="332"/>
      <c r="L20" s="333"/>
      <c r="M20" s="332"/>
      <c r="N20" s="333"/>
      <c r="O20" s="369"/>
      <c r="P20" s="367"/>
      <c r="Q20" s="304"/>
      <c r="R20" s="304"/>
      <c r="S20" s="304"/>
      <c r="T20" s="304"/>
      <c r="U20" s="304"/>
    </row>
    <row r="21" spans="1:21" ht="15.75">
      <c r="A21" s="685"/>
      <c r="B21" s="685"/>
      <c r="C21" s="304"/>
      <c r="D21" s="304"/>
      <c r="E21" s="304"/>
      <c r="F21" s="304"/>
      <c r="G21" s="332"/>
      <c r="H21" s="333"/>
      <c r="I21" s="332"/>
      <c r="J21" s="333"/>
      <c r="K21" s="332"/>
      <c r="L21" s="333"/>
      <c r="M21" s="332"/>
      <c r="N21" s="333"/>
      <c r="O21" s="369"/>
      <c r="P21" s="367"/>
      <c r="Q21" s="304"/>
      <c r="R21" s="304"/>
      <c r="S21" s="304"/>
      <c r="T21" s="304"/>
      <c r="U21" s="304"/>
    </row>
    <row r="22" spans="1:21" ht="15.75">
      <c r="A22" s="685"/>
      <c r="B22" s="685"/>
      <c r="C22" s="304"/>
      <c r="D22" s="304"/>
      <c r="E22" s="304"/>
      <c r="F22" s="304"/>
      <c r="G22" s="332"/>
      <c r="H22" s="333"/>
      <c r="I22" s="332"/>
      <c r="J22" s="333"/>
      <c r="K22" s="332"/>
      <c r="L22" s="333"/>
      <c r="M22" s="332"/>
      <c r="N22" s="333"/>
      <c r="O22" s="369"/>
      <c r="P22" s="367"/>
      <c r="Q22" s="304"/>
      <c r="R22" s="304"/>
      <c r="S22" s="304"/>
      <c r="T22" s="304"/>
      <c r="U22" s="304"/>
    </row>
    <row r="23" spans="1:21" ht="15.75">
      <c r="A23" s="685"/>
      <c r="B23" s="685"/>
      <c r="C23" s="304"/>
      <c r="D23" s="304"/>
      <c r="E23" s="304"/>
      <c r="F23" s="304"/>
      <c r="G23" s="332"/>
      <c r="H23" s="333"/>
      <c r="I23" s="332"/>
      <c r="J23" s="333"/>
      <c r="K23" s="332"/>
      <c r="L23" s="333"/>
      <c r="M23" s="332"/>
      <c r="N23" s="333"/>
      <c r="O23" s="369">
        <f t="shared" si="1"/>
        <v>0</v>
      </c>
      <c r="P23" s="367">
        <f t="shared" si="2"/>
        <v>0</v>
      </c>
      <c r="Q23" s="304"/>
      <c r="R23" s="304"/>
      <c r="S23" s="304"/>
      <c r="T23" s="304"/>
      <c r="U23" s="304"/>
    </row>
    <row r="24" spans="1:21" ht="15.75">
      <c r="A24" s="685"/>
      <c r="B24" s="673"/>
      <c r="C24" s="304"/>
      <c r="D24" s="304"/>
      <c r="E24" s="304"/>
      <c r="F24" s="304"/>
      <c r="G24" s="332"/>
      <c r="H24" s="333"/>
      <c r="I24" s="332"/>
      <c r="J24" s="333"/>
      <c r="K24" s="332"/>
      <c r="L24" s="333"/>
      <c r="M24" s="332"/>
      <c r="N24" s="333"/>
      <c r="O24" s="369">
        <f t="shared" si="1"/>
        <v>0</v>
      </c>
      <c r="P24" s="367">
        <f t="shared" si="2"/>
        <v>0</v>
      </c>
      <c r="Q24" s="304"/>
      <c r="R24" s="304"/>
      <c r="S24" s="304"/>
      <c r="T24" s="304"/>
      <c r="U24" s="304"/>
    </row>
    <row r="25" spans="1:21" ht="15.75">
      <c r="A25" s="685"/>
      <c r="B25" s="672" t="s">
        <v>1585</v>
      </c>
      <c r="C25" s="304"/>
      <c r="D25" s="304"/>
      <c r="E25" s="304"/>
      <c r="F25" s="304"/>
      <c r="G25" s="332"/>
      <c r="H25" s="333"/>
      <c r="I25" s="332"/>
      <c r="J25" s="333"/>
      <c r="K25" s="332"/>
      <c r="L25" s="333"/>
      <c r="M25" s="332"/>
      <c r="N25" s="333"/>
      <c r="O25" s="369">
        <f t="shared" si="1"/>
        <v>0</v>
      </c>
      <c r="P25" s="367">
        <f t="shared" si="2"/>
        <v>0</v>
      </c>
      <c r="Q25" s="304"/>
      <c r="R25" s="304"/>
      <c r="S25" s="304"/>
      <c r="T25" s="304"/>
      <c r="U25" s="304"/>
    </row>
    <row r="26" spans="1:21" ht="15.75">
      <c r="A26" s="685"/>
      <c r="B26" s="685"/>
      <c r="C26" s="304"/>
      <c r="D26" s="304"/>
      <c r="E26" s="304"/>
      <c r="F26" s="304"/>
      <c r="G26" s="332"/>
      <c r="H26" s="333"/>
      <c r="I26" s="332"/>
      <c r="J26" s="333"/>
      <c r="K26" s="332"/>
      <c r="L26" s="333"/>
      <c r="M26" s="332"/>
      <c r="N26" s="333"/>
      <c r="O26" s="369">
        <f t="shared" ref="O26:P30" si="3">G26+I26+K26+M26</f>
        <v>0</v>
      </c>
      <c r="P26" s="367">
        <f t="shared" si="3"/>
        <v>0</v>
      </c>
      <c r="Q26" s="304"/>
      <c r="R26" s="304"/>
      <c r="S26" s="304"/>
      <c r="T26" s="304"/>
      <c r="U26" s="304"/>
    </row>
    <row r="27" spans="1:21" ht="15.75">
      <c r="A27" s="685"/>
      <c r="B27" s="685"/>
      <c r="C27" s="304"/>
      <c r="D27" s="304"/>
      <c r="E27" s="304"/>
      <c r="F27" s="304"/>
      <c r="G27" s="332"/>
      <c r="H27" s="333"/>
      <c r="I27" s="332"/>
      <c r="J27" s="333"/>
      <c r="K27" s="332"/>
      <c r="L27" s="333"/>
      <c r="M27" s="332"/>
      <c r="N27" s="333"/>
      <c r="O27" s="369">
        <f t="shared" si="3"/>
        <v>0</v>
      </c>
      <c r="P27" s="367">
        <f t="shared" si="3"/>
        <v>0</v>
      </c>
      <c r="Q27" s="304"/>
      <c r="R27" s="304"/>
      <c r="S27" s="304"/>
      <c r="T27" s="304"/>
      <c r="U27" s="304"/>
    </row>
    <row r="28" spans="1:21" ht="15.75">
      <c r="A28" s="685"/>
      <c r="B28" s="673"/>
      <c r="C28" s="304"/>
      <c r="D28" s="304"/>
      <c r="E28" s="304"/>
      <c r="F28" s="304"/>
      <c r="G28" s="332"/>
      <c r="H28" s="333"/>
      <c r="I28" s="332"/>
      <c r="J28" s="333"/>
      <c r="K28" s="332"/>
      <c r="L28" s="333"/>
      <c r="M28" s="332"/>
      <c r="N28" s="333"/>
      <c r="O28" s="369">
        <f t="shared" si="3"/>
        <v>0</v>
      </c>
      <c r="P28" s="367">
        <f t="shared" si="3"/>
        <v>0</v>
      </c>
      <c r="Q28" s="304"/>
      <c r="R28" s="304"/>
      <c r="S28" s="304"/>
      <c r="T28" s="304"/>
      <c r="U28" s="304"/>
    </row>
    <row r="29" spans="1:21" ht="15.75">
      <c r="A29" s="685"/>
      <c r="B29" s="672" t="s">
        <v>1586</v>
      </c>
      <c r="C29" s="304"/>
      <c r="D29" s="304"/>
      <c r="E29" s="304"/>
      <c r="F29" s="304"/>
      <c r="G29" s="332"/>
      <c r="H29" s="333"/>
      <c r="I29" s="332"/>
      <c r="J29" s="333"/>
      <c r="K29" s="332"/>
      <c r="L29" s="333"/>
      <c r="M29" s="332"/>
      <c r="N29" s="333"/>
      <c r="O29" s="369">
        <f t="shared" si="3"/>
        <v>0</v>
      </c>
      <c r="P29" s="367">
        <f t="shared" si="3"/>
        <v>0</v>
      </c>
      <c r="Q29" s="304"/>
      <c r="R29" s="304"/>
      <c r="S29" s="304"/>
      <c r="T29" s="304"/>
      <c r="U29" s="304"/>
    </row>
    <row r="30" spans="1:21" ht="15.75">
      <c r="A30" s="685"/>
      <c r="B30" s="685"/>
      <c r="C30" s="304"/>
      <c r="D30" s="304"/>
      <c r="E30" s="304"/>
      <c r="F30" s="304"/>
      <c r="G30" s="332"/>
      <c r="H30" s="333"/>
      <c r="I30" s="332"/>
      <c r="J30" s="333"/>
      <c r="K30" s="332"/>
      <c r="L30" s="333"/>
      <c r="M30" s="332"/>
      <c r="N30" s="333"/>
      <c r="O30" s="369">
        <f t="shared" si="3"/>
        <v>0</v>
      </c>
      <c r="P30" s="367">
        <f t="shared" si="3"/>
        <v>0</v>
      </c>
      <c r="Q30" s="304"/>
      <c r="R30" s="304"/>
      <c r="S30" s="304"/>
      <c r="T30" s="304"/>
      <c r="U30" s="304"/>
    </row>
    <row r="31" spans="1:21" ht="15.75">
      <c r="A31" s="685"/>
      <c r="B31" s="685"/>
      <c r="C31" s="304"/>
      <c r="D31" s="304"/>
      <c r="E31" s="304"/>
      <c r="F31" s="304"/>
      <c r="G31" s="332"/>
      <c r="H31" s="333"/>
      <c r="I31" s="332"/>
      <c r="J31" s="333"/>
      <c r="K31" s="332"/>
      <c r="L31" s="333"/>
      <c r="M31" s="332"/>
      <c r="N31" s="333"/>
      <c r="O31" s="369"/>
      <c r="P31" s="367"/>
      <c r="Q31" s="304"/>
      <c r="R31" s="304"/>
      <c r="S31" s="304"/>
      <c r="T31" s="304"/>
      <c r="U31" s="304"/>
    </row>
    <row r="32" spans="1:21" ht="15.75">
      <c r="A32" s="685"/>
      <c r="B32" s="685"/>
      <c r="C32" s="304"/>
      <c r="D32" s="304"/>
      <c r="E32" s="304"/>
      <c r="F32" s="304"/>
      <c r="G32" s="332"/>
      <c r="H32" s="333"/>
      <c r="I32" s="332"/>
      <c r="J32" s="333"/>
      <c r="K32" s="332"/>
      <c r="L32" s="333"/>
      <c r="M32" s="332"/>
      <c r="N32" s="333"/>
      <c r="O32" s="369"/>
      <c r="P32" s="367"/>
      <c r="Q32" s="304"/>
      <c r="R32" s="304"/>
      <c r="S32" s="304"/>
      <c r="T32" s="304"/>
      <c r="U32" s="304"/>
    </row>
    <row r="33" spans="1:21" ht="15.75">
      <c r="A33" s="685"/>
      <c r="B33" s="685"/>
      <c r="C33" s="304"/>
      <c r="D33" s="304"/>
      <c r="E33" s="304"/>
      <c r="F33" s="304"/>
      <c r="G33" s="332"/>
      <c r="H33" s="333"/>
      <c r="I33" s="332"/>
      <c r="J33" s="333"/>
      <c r="K33" s="332"/>
      <c r="L33" s="333"/>
      <c r="M33" s="332"/>
      <c r="N33" s="333"/>
      <c r="O33" s="369"/>
      <c r="P33" s="367"/>
      <c r="Q33" s="304"/>
      <c r="R33" s="304"/>
      <c r="S33" s="304"/>
      <c r="T33" s="304"/>
      <c r="U33" s="304"/>
    </row>
    <row r="34" spans="1:21" ht="15.75">
      <c r="A34" s="685"/>
      <c r="B34" s="685"/>
      <c r="C34" s="304"/>
      <c r="D34" s="304"/>
      <c r="E34" s="304"/>
      <c r="F34" s="304"/>
      <c r="G34" s="332"/>
      <c r="H34" s="333"/>
      <c r="I34" s="332"/>
      <c r="J34" s="333"/>
      <c r="K34" s="332"/>
      <c r="L34" s="333"/>
      <c r="M34" s="332"/>
      <c r="N34" s="333"/>
      <c r="O34" s="369"/>
      <c r="P34" s="367"/>
      <c r="Q34" s="304"/>
      <c r="R34" s="304"/>
      <c r="S34" s="304"/>
      <c r="T34" s="304"/>
      <c r="U34" s="304"/>
    </row>
    <row r="35" spans="1:21" ht="15.75">
      <c r="A35" s="685"/>
      <c r="B35" s="685"/>
      <c r="C35" s="304"/>
      <c r="D35" s="304"/>
      <c r="E35" s="304"/>
      <c r="F35" s="304"/>
      <c r="G35" s="332"/>
      <c r="H35" s="333"/>
      <c r="I35" s="332"/>
      <c r="J35" s="333"/>
      <c r="K35" s="332"/>
      <c r="L35" s="333"/>
      <c r="M35" s="332"/>
      <c r="N35" s="333"/>
      <c r="O35" s="369">
        <f>G35+I35+K35+M35</f>
        <v>0</v>
      </c>
      <c r="P35" s="367">
        <f>H35+J35+L35+N35</f>
        <v>0</v>
      </c>
      <c r="Q35" s="304"/>
      <c r="R35" s="304"/>
      <c r="S35" s="304"/>
      <c r="T35" s="304"/>
      <c r="U35" s="304"/>
    </row>
    <row r="36" spans="1:21" ht="15.75">
      <c r="A36" s="685"/>
      <c r="B36" s="685"/>
      <c r="C36" s="304"/>
      <c r="D36" s="304"/>
      <c r="E36" s="304"/>
      <c r="F36" s="304"/>
      <c r="G36" s="332"/>
      <c r="H36" s="333"/>
      <c r="I36" s="332"/>
      <c r="J36" s="333"/>
      <c r="K36" s="332"/>
      <c r="L36" s="333"/>
      <c r="M36" s="332"/>
      <c r="N36" s="333"/>
      <c r="O36" s="369"/>
      <c r="P36" s="367"/>
      <c r="Q36" s="304"/>
      <c r="R36" s="304"/>
      <c r="S36" s="304"/>
      <c r="T36" s="304"/>
      <c r="U36" s="304"/>
    </row>
    <row r="37" spans="1:21" ht="15.75">
      <c r="A37" s="685"/>
      <c r="B37" s="685"/>
      <c r="C37" s="304"/>
      <c r="D37" s="304"/>
      <c r="E37" s="304"/>
      <c r="F37" s="304"/>
      <c r="G37" s="332"/>
      <c r="H37" s="333"/>
      <c r="I37" s="332"/>
      <c r="J37" s="333"/>
      <c r="K37" s="332"/>
      <c r="L37" s="333"/>
      <c r="M37" s="332"/>
      <c r="N37" s="333"/>
      <c r="O37" s="369"/>
      <c r="P37" s="367"/>
      <c r="Q37" s="304"/>
      <c r="R37" s="304"/>
      <c r="S37" s="304"/>
      <c r="T37" s="304"/>
      <c r="U37" s="304"/>
    </row>
    <row r="38" spans="1:21" ht="15.75">
      <c r="A38" s="685"/>
      <c r="B38" s="685"/>
      <c r="C38" s="304"/>
      <c r="D38" s="304"/>
      <c r="E38" s="304"/>
      <c r="F38" s="304"/>
      <c r="G38" s="332"/>
      <c r="H38" s="333"/>
      <c r="I38" s="332"/>
      <c r="J38" s="333"/>
      <c r="K38" s="332"/>
      <c r="L38" s="333"/>
      <c r="M38" s="332"/>
      <c r="N38" s="333"/>
      <c r="O38" s="369"/>
      <c r="P38" s="367"/>
      <c r="Q38" s="304"/>
      <c r="R38" s="304"/>
      <c r="S38" s="304"/>
      <c r="T38" s="304"/>
      <c r="U38" s="304"/>
    </row>
    <row r="39" spans="1:21" ht="15.75">
      <c r="A39" s="685"/>
      <c r="B39" s="685"/>
      <c r="C39" s="304"/>
      <c r="D39" s="304"/>
      <c r="E39" s="304"/>
      <c r="F39" s="304"/>
      <c r="G39" s="332"/>
      <c r="H39" s="333"/>
      <c r="I39" s="332"/>
      <c r="J39" s="333"/>
      <c r="K39" s="332"/>
      <c r="L39" s="333"/>
      <c r="M39" s="332"/>
      <c r="N39" s="333"/>
      <c r="O39" s="369"/>
      <c r="P39" s="367"/>
      <c r="Q39" s="304"/>
      <c r="R39" s="304"/>
      <c r="S39" s="304"/>
      <c r="T39" s="304"/>
      <c r="U39" s="304"/>
    </row>
    <row r="40" spans="1:21" ht="15.75">
      <c r="A40" s="673"/>
      <c r="B40" s="673"/>
      <c r="C40" s="304"/>
      <c r="D40" s="304"/>
      <c r="E40" s="304"/>
      <c r="F40" s="304"/>
      <c r="G40" s="332"/>
      <c r="H40" s="333"/>
      <c r="I40" s="332"/>
      <c r="J40" s="333"/>
      <c r="K40" s="332"/>
      <c r="L40" s="333"/>
      <c r="M40" s="332"/>
      <c r="N40" s="333"/>
      <c r="O40" s="369"/>
      <c r="P40" s="367"/>
      <c r="Q40" s="304"/>
      <c r="R40" s="304"/>
      <c r="S40" s="304"/>
      <c r="T40" s="304"/>
      <c r="U40" s="304"/>
    </row>
    <row r="41" spans="1:21" ht="15.75">
      <c r="A41" s="672" t="s">
        <v>1587</v>
      </c>
      <c r="B41" s="672" t="s">
        <v>1588</v>
      </c>
      <c r="C41" s="304"/>
      <c r="D41" s="304"/>
      <c r="E41" s="304"/>
      <c r="F41" s="304"/>
      <c r="G41" s="332"/>
      <c r="H41" s="333"/>
      <c r="I41" s="332"/>
      <c r="J41" s="333"/>
      <c r="K41" s="332"/>
      <c r="L41" s="333"/>
      <c r="M41" s="332"/>
      <c r="N41" s="333"/>
      <c r="O41" s="369"/>
      <c r="P41" s="367"/>
      <c r="Q41" s="304"/>
      <c r="R41" s="304"/>
      <c r="S41" s="304"/>
      <c r="T41" s="304"/>
      <c r="U41" s="304"/>
    </row>
    <row r="42" spans="1:21" ht="15.75">
      <c r="A42" s="685"/>
      <c r="B42" s="685"/>
      <c r="C42" s="304"/>
      <c r="D42" s="304"/>
      <c r="E42" s="304"/>
      <c r="F42" s="304"/>
      <c r="G42" s="332"/>
      <c r="H42" s="333"/>
      <c r="I42" s="332"/>
      <c r="J42" s="333"/>
      <c r="K42" s="332"/>
      <c r="L42" s="333"/>
      <c r="M42" s="332"/>
      <c r="N42" s="333"/>
      <c r="O42" s="369"/>
      <c r="P42" s="367"/>
      <c r="Q42" s="304"/>
      <c r="R42" s="304"/>
      <c r="S42" s="304"/>
      <c r="T42" s="304"/>
      <c r="U42" s="304"/>
    </row>
    <row r="43" spans="1:21" ht="15.75">
      <c r="A43" s="685"/>
      <c r="B43" s="685"/>
      <c r="C43" s="304"/>
      <c r="D43" s="304"/>
      <c r="E43" s="304"/>
      <c r="F43" s="304"/>
      <c r="G43" s="332"/>
      <c r="H43" s="333"/>
      <c r="I43" s="332"/>
      <c r="J43" s="333"/>
      <c r="K43" s="332"/>
      <c r="L43" s="333"/>
      <c r="M43" s="332"/>
      <c r="N43" s="333"/>
      <c r="O43" s="369"/>
      <c r="P43" s="367"/>
      <c r="Q43" s="304"/>
      <c r="R43" s="304"/>
      <c r="S43" s="304"/>
      <c r="T43" s="304"/>
      <c r="U43" s="304"/>
    </row>
    <row r="44" spans="1:21" ht="15.75">
      <c r="A44" s="685"/>
      <c r="B44" s="685"/>
      <c r="C44" s="304"/>
      <c r="D44" s="304"/>
      <c r="E44" s="304"/>
      <c r="F44" s="304"/>
      <c r="G44" s="332"/>
      <c r="H44" s="333"/>
      <c r="I44" s="332"/>
      <c r="J44" s="333"/>
      <c r="K44" s="332"/>
      <c r="L44" s="333"/>
      <c r="M44" s="332"/>
      <c r="N44" s="333"/>
      <c r="O44" s="369"/>
      <c r="P44" s="367"/>
      <c r="Q44" s="304"/>
      <c r="R44" s="304"/>
      <c r="S44" s="304"/>
      <c r="T44" s="304"/>
      <c r="U44" s="304"/>
    </row>
    <row r="45" spans="1:21" ht="15.75">
      <c r="A45" s="685"/>
      <c r="B45" s="685"/>
      <c r="C45" s="304"/>
      <c r="D45" s="304"/>
      <c r="E45" s="304"/>
      <c r="F45" s="304"/>
      <c r="G45" s="332"/>
      <c r="H45" s="333"/>
      <c r="I45" s="332"/>
      <c r="J45" s="333"/>
      <c r="K45" s="332"/>
      <c r="L45" s="333"/>
      <c r="M45" s="332"/>
      <c r="N45" s="333"/>
      <c r="O45" s="369"/>
      <c r="P45" s="367"/>
      <c r="Q45" s="304"/>
      <c r="R45" s="304"/>
      <c r="S45" s="304"/>
      <c r="T45" s="304"/>
      <c r="U45" s="304"/>
    </row>
    <row r="46" spans="1:21" ht="15.75">
      <c r="A46" s="685"/>
      <c r="B46" s="685"/>
      <c r="C46" s="304"/>
      <c r="D46" s="304"/>
      <c r="E46" s="304"/>
      <c r="F46" s="304"/>
      <c r="G46" s="332"/>
      <c r="H46" s="333"/>
      <c r="I46" s="332"/>
      <c r="J46" s="333"/>
      <c r="K46" s="332"/>
      <c r="L46" s="333"/>
      <c r="M46" s="332"/>
      <c r="N46" s="333"/>
      <c r="O46" s="369"/>
      <c r="P46" s="367"/>
      <c r="Q46" s="304"/>
      <c r="R46" s="304"/>
      <c r="S46" s="304"/>
      <c r="T46" s="304"/>
      <c r="U46" s="304"/>
    </row>
    <row r="47" spans="1:21" ht="15.75">
      <c r="A47" s="685"/>
      <c r="B47" s="685"/>
      <c r="C47" s="304"/>
      <c r="D47" s="304"/>
      <c r="E47" s="304"/>
      <c r="F47" s="304"/>
      <c r="G47" s="332"/>
      <c r="H47" s="333"/>
      <c r="I47" s="332"/>
      <c r="J47" s="333"/>
      <c r="K47" s="332"/>
      <c r="L47" s="333"/>
      <c r="M47" s="332"/>
      <c r="N47" s="333"/>
      <c r="O47" s="369">
        <f t="shared" ref="O47:P50" si="4">G47+I47+K47+M47</f>
        <v>0</v>
      </c>
      <c r="P47" s="367">
        <f t="shared" si="4"/>
        <v>0</v>
      </c>
      <c r="Q47" s="304"/>
      <c r="R47" s="304"/>
      <c r="S47" s="304"/>
      <c r="T47" s="304"/>
      <c r="U47" s="304"/>
    </row>
    <row r="48" spans="1:21" ht="15.75">
      <c r="A48" s="685"/>
      <c r="B48" s="685"/>
      <c r="C48" s="304"/>
      <c r="D48" s="304"/>
      <c r="E48" s="304"/>
      <c r="F48" s="304"/>
      <c r="G48" s="332"/>
      <c r="H48" s="333"/>
      <c r="I48" s="332"/>
      <c r="J48" s="333"/>
      <c r="K48" s="332"/>
      <c r="L48" s="333"/>
      <c r="M48" s="332"/>
      <c r="N48" s="333"/>
      <c r="O48" s="369">
        <f t="shared" si="4"/>
        <v>0</v>
      </c>
      <c r="P48" s="367">
        <f t="shared" si="4"/>
        <v>0</v>
      </c>
      <c r="Q48" s="304"/>
      <c r="R48" s="304"/>
      <c r="S48" s="304"/>
      <c r="T48" s="304"/>
      <c r="U48" s="304"/>
    </row>
    <row r="49" spans="1:21" ht="15.75">
      <c r="A49" s="685"/>
      <c r="B49" s="673"/>
      <c r="C49" s="304"/>
      <c r="D49" s="304"/>
      <c r="E49" s="304"/>
      <c r="F49" s="304"/>
      <c r="G49" s="332"/>
      <c r="H49" s="333"/>
      <c r="I49" s="332"/>
      <c r="J49" s="333"/>
      <c r="K49" s="332"/>
      <c r="L49" s="333"/>
      <c r="M49" s="332"/>
      <c r="N49" s="333"/>
      <c r="O49" s="369">
        <f t="shared" si="4"/>
        <v>0</v>
      </c>
      <c r="P49" s="367">
        <f t="shared" si="4"/>
        <v>0</v>
      </c>
      <c r="Q49" s="304"/>
      <c r="R49" s="304"/>
      <c r="S49" s="304"/>
      <c r="T49" s="304"/>
      <c r="U49" s="304"/>
    </row>
    <row r="50" spans="1:21" ht="15.75">
      <c r="A50" s="685"/>
      <c r="B50" s="672" t="s">
        <v>1589</v>
      </c>
      <c r="C50" s="304"/>
      <c r="D50" s="304"/>
      <c r="E50" s="304"/>
      <c r="F50" s="304"/>
      <c r="G50" s="332"/>
      <c r="H50" s="333"/>
      <c r="I50" s="332"/>
      <c r="J50" s="333"/>
      <c r="K50" s="332"/>
      <c r="L50" s="333"/>
      <c r="M50" s="332"/>
      <c r="N50" s="333"/>
      <c r="O50" s="369">
        <f t="shared" si="4"/>
        <v>0</v>
      </c>
      <c r="P50" s="367">
        <f t="shared" si="4"/>
        <v>0</v>
      </c>
      <c r="Q50" s="304"/>
      <c r="R50" s="304"/>
      <c r="S50" s="304"/>
      <c r="T50" s="304"/>
      <c r="U50" s="304"/>
    </row>
    <row r="51" spans="1:21" ht="15.75">
      <c r="A51" s="685"/>
      <c r="B51" s="685"/>
      <c r="C51" s="304"/>
      <c r="D51" s="304"/>
      <c r="E51" s="304"/>
      <c r="F51" s="304"/>
      <c r="G51" s="332"/>
      <c r="H51" s="333"/>
      <c r="I51" s="332"/>
      <c r="J51" s="333"/>
      <c r="K51" s="332"/>
      <c r="L51" s="333"/>
      <c r="M51" s="332"/>
      <c r="N51" s="333"/>
      <c r="O51" s="369"/>
      <c r="P51" s="367"/>
      <c r="Q51" s="304"/>
      <c r="R51" s="304"/>
      <c r="S51" s="304"/>
      <c r="T51" s="304"/>
      <c r="U51" s="304"/>
    </row>
    <row r="52" spans="1:21" ht="15.75">
      <c r="A52" s="685"/>
      <c r="B52" s="685"/>
      <c r="C52" s="304"/>
      <c r="D52" s="304"/>
      <c r="E52" s="304"/>
      <c r="F52" s="304"/>
      <c r="G52" s="332"/>
      <c r="H52" s="333"/>
      <c r="I52" s="332"/>
      <c r="J52" s="333"/>
      <c r="K52" s="332"/>
      <c r="L52" s="333"/>
      <c r="M52" s="332"/>
      <c r="N52" s="333"/>
      <c r="O52" s="369"/>
      <c r="P52" s="367"/>
      <c r="Q52" s="304"/>
      <c r="R52" s="304"/>
      <c r="S52" s="304"/>
      <c r="T52" s="304"/>
      <c r="U52" s="304"/>
    </row>
    <row r="53" spans="1:21" ht="15.75">
      <c r="A53" s="685"/>
      <c r="B53" s="685"/>
      <c r="C53" s="304"/>
      <c r="D53" s="304"/>
      <c r="E53" s="304"/>
      <c r="F53" s="304"/>
      <c r="G53" s="332"/>
      <c r="H53" s="333"/>
      <c r="I53" s="332"/>
      <c r="J53" s="333"/>
      <c r="K53" s="332"/>
      <c r="L53" s="333"/>
      <c r="M53" s="332"/>
      <c r="N53" s="333"/>
      <c r="O53" s="369"/>
      <c r="P53" s="367"/>
      <c r="Q53" s="304"/>
      <c r="R53" s="304"/>
      <c r="S53" s="304"/>
      <c r="T53" s="304"/>
      <c r="U53" s="304"/>
    </row>
    <row r="54" spans="1:21" ht="15.75">
      <c r="A54" s="685"/>
      <c r="B54" s="685"/>
      <c r="C54" s="304"/>
      <c r="D54" s="304"/>
      <c r="E54" s="304"/>
      <c r="F54" s="304"/>
      <c r="G54" s="332"/>
      <c r="H54" s="333"/>
      <c r="I54" s="332"/>
      <c r="J54" s="333"/>
      <c r="K54" s="332"/>
      <c r="L54" s="333"/>
      <c r="M54" s="332"/>
      <c r="N54" s="333"/>
      <c r="O54" s="369"/>
      <c r="P54" s="367"/>
      <c r="Q54" s="304"/>
      <c r="R54" s="304"/>
      <c r="S54" s="304"/>
      <c r="T54" s="304"/>
      <c r="U54" s="304"/>
    </row>
    <row r="55" spans="1:21" ht="15.75">
      <c r="A55" s="685"/>
      <c r="B55" s="685"/>
      <c r="C55" s="304"/>
      <c r="D55" s="304"/>
      <c r="E55" s="304"/>
      <c r="F55" s="304"/>
      <c r="G55" s="332"/>
      <c r="H55" s="333"/>
      <c r="I55" s="332"/>
      <c r="J55" s="333"/>
      <c r="K55" s="332"/>
      <c r="L55" s="333"/>
      <c r="M55" s="332"/>
      <c r="N55" s="333"/>
      <c r="O55" s="369"/>
      <c r="P55" s="367"/>
      <c r="Q55" s="304"/>
      <c r="R55" s="304"/>
      <c r="S55" s="304"/>
      <c r="T55" s="304"/>
      <c r="U55" s="304"/>
    </row>
    <row r="56" spans="1:21" ht="15.75">
      <c r="A56" s="685"/>
      <c r="B56" s="685"/>
      <c r="C56" s="304"/>
      <c r="D56" s="304"/>
      <c r="E56" s="304"/>
      <c r="F56" s="304"/>
      <c r="G56" s="332"/>
      <c r="H56" s="333"/>
      <c r="I56" s="332"/>
      <c r="J56" s="333"/>
      <c r="K56" s="332"/>
      <c r="L56" s="333"/>
      <c r="M56" s="332"/>
      <c r="N56" s="333"/>
      <c r="O56" s="369"/>
      <c r="P56" s="367"/>
      <c r="Q56" s="304"/>
      <c r="R56" s="304"/>
      <c r="S56" s="304"/>
      <c r="T56" s="304"/>
      <c r="U56" s="304"/>
    </row>
    <row r="57" spans="1:21" ht="15.75">
      <c r="A57" s="685"/>
      <c r="B57" s="685"/>
      <c r="C57" s="304"/>
      <c r="D57" s="304"/>
      <c r="E57" s="304"/>
      <c r="F57" s="304"/>
      <c r="G57" s="332"/>
      <c r="H57" s="333"/>
      <c r="I57" s="332"/>
      <c r="J57" s="333"/>
      <c r="K57" s="332"/>
      <c r="L57" s="333"/>
      <c r="M57" s="332"/>
      <c r="N57" s="333"/>
      <c r="O57" s="369"/>
      <c r="P57" s="367"/>
      <c r="Q57" s="304"/>
      <c r="R57" s="304"/>
      <c r="S57" s="304"/>
      <c r="T57" s="304"/>
      <c r="U57" s="304"/>
    </row>
    <row r="58" spans="1:21" ht="15.75">
      <c r="A58" s="685"/>
      <c r="B58" s="685"/>
      <c r="C58" s="304"/>
      <c r="D58" s="304"/>
      <c r="E58" s="304"/>
      <c r="F58" s="304"/>
      <c r="G58" s="332"/>
      <c r="H58" s="333"/>
      <c r="I58" s="332"/>
      <c r="J58" s="333"/>
      <c r="K58" s="332"/>
      <c r="L58" s="333"/>
      <c r="M58" s="332"/>
      <c r="N58" s="333"/>
      <c r="O58" s="369"/>
      <c r="P58" s="367"/>
      <c r="Q58" s="304"/>
      <c r="R58" s="304"/>
      <c r="S58" s="304"/>
      <c r="T58" s="304"/>
      <c r="U58" s="304"/>
    </row>
    <row r="59" spans="1:21" ht="15.75">
      <c r="A59" s="685"/>
      <c r="B59" s="685"/>
      <c r="C59" s="304"/>
      <c r="D59" s="304"/>
      <c r="E59" s="304"/>
      <c r="F59" s="304"/>
      <c r="G59" s="332"/>
      <c r="H59" s="333"/>
      <c r="I59" s="332"/>
      <c r="J59" s="333"/>
      <c r="K59" s="332"/>
      <c r="L59" s="333"/>
      <c r="M59" s="332"/>
      <c r="N59" s="333"/>
      <c r="O59" s="369"/>
      <c r="P59" s="367"/>
      <c r="Q59" s="304"/>
      <c r="R59" s="304"/>
      <c r="S59" s="304"/>
      <c r="T59" s="304"/>
      <c r="U59" s="304"/>
    </row>
    <row r="60" spans="1:21" ht="15.75">
      <c r="A60" s="685"/>
      <c r="B60" s="685"/>
      <c r="C60" s="304"/>
      <c r="D60" s="304"/>
      <c r="E60" s="304"/>
      <c r="F60" s="304"/>
      <c r="G60" s="332"/>
      <c r="H60" s="333"/>
      <c r="I60" s="332"/>
      <c r="J60" s="333"/>
      <c r="K60" s="332"/>
      <c r="L60" s="333"/>
      <c r="M60" s="332"/>
      <c r="N60" s="333"/>
      <c r="O60" s="369"/>
      <c r="P60" s="367"/>
      <c r="Q60" s="304"/>
      <c r="R60" s="304"/>
      <c r="S60" s="304"/>
      <c r="T60" s="304"/>
      <c r="U60" s="304"/>
    </row>
    <row r="61" spans="1:21" ht="15.75">
      <c r="A61" s="685"/>
      <c r="B61" s="685"/>
      <c r="C61" s="304"/>
      <c r="D61" s="304"/>
      <c r="E61" s="304"/>
      <c r="F61" s="304"/>
      <c r="G61" s="332"/>
      <c r="H61" s="333"/>
      <c r="I61" s="332"/>
      <c r="J61" s="333"/>
      <c r="K61" s="332"/>
      <c r="L61" s="333"/>
      <c r="M61" s="332"/>
      <c r="N61" s="333"/>
      <c r="O61" s="369"/>
      <c r="P61" s="367"/>
      <c r="Q61" s="304"/>
      <c r="R61" s="304"/>
      <c r="S61" s="304"/>
      <c r="T61" s="304"/>
      <c r="U61" s="304"/>
    </row>
    <row r="62" spans="1:21" ht="15.75">
      <c r="A62" s="673"/>
      <c r="B62" s="673"/>
      <c r="C62" s="304"/>
      <c r="D62" s="304"/>
      <c r="E62" s="304"/>
      <c r="F62" s="304"/>
      <c r="G62" s="332"/>
      <c r="H62" s="333"/>
      <c r="I62" s="332"/>
      <c r="J62" s="333"/>
      <c r="K62" s="332"/>
      <c r="L62" s="333"/>
      <c r="M62" s="332"/>
      <c r="N62" s="333"/>
      <c r="O62" s="369">
        <f>G62+I62+K62+M62</f>
        <v>0</v>
      </c>
      <c r="P62" s="367">
        <f>H62+J62+L62+N62</f>
        <v>0</v>
      </c>
      <c r="Q62" s="304"/>
      <c r="R62" s="304"/>
      <c r="S62" s="304"/>
      <c r="T62" s="304"/>
      <c r="U62" s="304"/>
    </row>
    <row r="63" spans="1:21" ht="15.75">
      <c r="A63" s="672" t="s">
        <v>1590</v>
      </c>
      <c r="B63" s="377"/>
      <c r="C63" s="304"/>
      <c r="D63" s="304"/>
      <c r="E63" s="304"/>
      <c r="F63" s="304"/>
      <c r="G63" s="332"/>
      <c r="H63" s="333"/>
      <c r="I63" s="332"/>
      <c r="J63" s="333"/>
      <c r="K63" s="332"/>
      <c r="L63" s="333"/>
      <c r="M63" s="332"/>
      <c r="N63" s="333"/>
      <c r="O63" s="369">
        <f>G63+I63+K63+M63</f>
        <v>0</v>
      </c>
      <c r="P63" s="367">
        <f>H63+J63+L63+N63</f>
        <v>0</v>
      </c>
      <c r="Q63" s="304"/>
      <c r="R63" s="304"/>
      <c r="S63" s="304"/>
      <c r="T63" s="304"/>
      <c r="U63" s="304"/>
    </row>
    <row r="64" spans="1:21" ht="15.75">
      <c r="A64" s="685"/>
      <c r="B64" s="377"/>
      <c r="C64" s="304"/>
      <c r="D64" s="304"/>
      <c r="E64" s="304"/>
      <c r="F64" s="304"/>
      <c r="G64" s="332"/>
      <c r="H64" s="333"/>
      <c r="I64" s="332"/>
      <c r="J64" s="333"/>
      <c r="K64" s="332"/>
      <c r="L64" s="333"/>
      <c r="M64" s="332"/>
      <c r="N64" s="333"/>
      <c r="O64" s="369"/>
      <c r="P64" s="367"/>
      <c r="Q64" s="304"/>
      <c r="R64" s="304"/>
      <c r="S64" s="304"/>
      <c r="T64" s="304"/>
      <c r="U64" s="304"/>
    </row>
    <row r="65" spans="1:21" ht="15.75">
      <c r="A65" s="685"/>
      <c r="B65" s="377"/>
      <c r="C65" s="304"/>
      <c r="D65" s="304"/>
      <c r="E65" s="304"/>
      <c r="F65" s="304"/>
      <c r="G65" s="332"/>
      <c r="H65" s="333"/>
      <c r="I65" s="332"/>
      <c r="J65" s="333"/>
      <c r="K65" s="332"/>
      <c r="L65" s="333"/>
      <c r="M65" s="332"/>
      <c r="N65" s="333"/>
      <c r="O65" s="369"/>
      <c r="P65" s="367"/>
      <c r="Q65" s="304"/>
      <c r="R65" s="304"/>
      <c r="S65" s="304"/>
      <c r="T65" s="304"/>
      <c r="U65" s="304"/>
    </row>
    <row r="66" spans="1:21" ht="15.75">
      <c r="A66" s="685"/>
      <c r="B66" s="377"/>
      <c r="C66" s="304"/>
      <c r="D66" s="304"/>
      <c r="E66" s="304"/>
      <c r="F66" s="304"/>
      <c r="G66" s="332"/>
      <c r="H66" s="333"/>
      <c r="I66" s="332"/>
      <c r="J66" s="333"/>
      <c r="K66" s="332"/>
      <c r="L66" s="333"/>
      <c r="M66" s="332"/>
      <c r="N66" s="333"/>
      <c r="O66" s="369"/>
      <c r="P66" s="367"/>
      <c r="Q66" s="304"/>
      <c r="R66" s="304"/>
      <c r="S66" s="304"/>
      <c r="T66" s="304"/>
      <c r="U66" s="304"/>
    </row>
    <row r="67" spans="1:21" ht="15.75">
      <c r="A67" s="685"/>
      <c r="B67" s="377"/>
      <c r="C67" s="304"/>
      <c r="D67" s="304"/>
      <c r="E67" s="304"/>
      <c r="F67" s="304"/>
      <c r="G67" s="332"/>
      <c r="H67" s="333"/>
      <c r="I67" s="332"/>
      <c r="J67" s="333"/>
      <c r="K67" s="332"/>
      <c r="L67" s="333"/>
      <c r="M67" s="332"/>
      <c r="N67" s="333"/>
      <c r="O67" s="369"/>
      <c r="P67" s="367"/>
      <c r="Q67" s="304"/>
      <c r="R67" s="304"/>
      <c r="S67" s="304"/>
      <c r="T67" s="304"/>
      <c r="U67" s="304"/>
    </row>
    <row r="68" spans="1:21" ht="15.75">
      <c r="A68" s="685"/>
      <c r="B68" s="377"/>
      <c r="C68" s="304"/>
      <c r="D68" s="304"/>
      <c r="E68" s="304"/>
      <c r="F68" s="304"/>
      <c r="G68" s="332"/>
      <c r="H68" s="333"/>
      <c r="I68" s="332"/>
      <c r="J68" s="333"/>
      <c r="K68" s="332"/>
      <c r="L68" s="333"/>
      <c r="M68" s="332"/>
      <c r="N68" s="333"/>
      <c r="O68" s="369">
        <f>G68+I68+K68+M68</f>
        <v>0</v>
      </c>
      <c r="P68" s="367">
        <f>H68+J68+L68+N68</f>
        <v>0</v>
      </c>
      <c r="Q68" s="304"/>
      <c r="R68" s="304"/>
      <c r="S68" s="304"/>
      <c r="T68" s="304"/>
      <c r="U68" s="304"/>
    </row>
    <row r="69" spans="1:21" ht="15.75">
      <c r="A69" s="673"/>
      <c r="B69" s="377"/>
      <c r="C69" s="304"/>
      <c r="D69" s="304"/>
      <c r="E69" s="304"/>
      <c r="F69" s="304"/>
      <c r="G69" s="304"/>
      <c r="H69" s="333"/>
      <c r="I69" s="304"/>
      <c r="J69" s="333"/>
      <c r="K69" s="304"/>
      <c r="L69" s="333"/>
      <c r="M69" s="304"/>
      <c r="N69" s="333"/>
      <c r="O69" s="369">
        <f>G69+I69+K69+M69</f>
        <v>0</v>
      </c>
      <c r="P69" s="367">
        <f>H69+J69+L69+N69</f>
        <v>0</v>
      </c>
      <c r="Q69" s="304"/>
      <c r="R69" s="70"/>
      <c r="S69" s="304"/>
      <c r="T69" s="304"/>
      <c r="U69" s="304"/>
    </row>
    <row r="70" spans="1:21" ht="15.75">
      <c r="A70" s="275"/>
      <c r="B70" s="276"/>
      <c r="C70" s="276"/>
      <c r="D70" s="275" t="s">
        <v>1591</v>
      </c>
      <c r="E70" s="276"/>
      <c r="F70" s="277"/>
      <c r="G70" s="73">
        <f t="shared" ref="G70:P70" si="5">SUM(G10:G69)</f>
        <v>0</v>
      </c>
      <c r="H70" s="222">
        <f t="shared" si="5"/>
        <v>0</v>
      </c>
      <c r="I70" s="73">
        <f t="shared" si="5"/>
        <v>0</v>
      </c>
      <c r="J70" s="222">
        <f t="shared" si="5"/>
        <v>0</v>
      </c>
      <c r="K70" s="73">
        <f t="shared" si="5"/>
        <v>0</v>
      </c>
      <c r="L70" s="222">
        <f t="shared" si="5"/>
        <v>0</v>
      </c>
      <c r="M70" s="73">
        <f t="shared" si="5"/>
        <v>0</v>
      </c>
      <c r="N70" s="222">
        <f t="shared" si="5"/>
        <v>0</v>
      </c>
      <c r="O70" s="222">
        <f t="shared" si="5"/>
        <v>0</v>
      </c>
      <c r="P70" s="222">
        <f t="shared" si="5"/>
        <v>0</v>
      </c>
      <c r="Q70" s="67"/>
      <c r="R70" s="67"/>
      <c r="S70" s="67"/>
      <c r="T70" s="67"/>
      <c r="U70" s="67"/>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Q62"/>
  <sheetViews>
    <sheetView topLeftCell="G1" zoomScale="60" zoomScaleNormal="60" workbookViewId="0">
      <pane ySplit="9" topLeftCell="A12" activePane="bottomLeft" state="frozen"/>
      <selection activeCell="K7" sqref="K7"/>
      <selection pane="bottomLeft" activeCell="Q63" sqref="Q63"/>
    </sheetView>
  </sheetViews>
  <sheetFormatPr baseColWidth="10" defaultColWidth="11.42578125" defaultRowHeight="15"/>
  <cols>
    <col min="1" max="1" width="35.7109375" style="421" customWidth="1"/>
    <col min="2" max="3" width="35.85546875" style="421" customWidth="1"/>
    <col min="4" max="7" width="27.42578125" style="421" customWidth="1"/>
    <col min="8" max="8" width="15.28515625" style="421" customWidth="1"/>
    <col min="9" max="9" width="11.42578125" style="220"/>
    <col min="10" max="10" width="15.28515625" style="421" customWidth="1"/>
    <col min="11" max="11" width="18.85546875" style="220" customWidth="1"/>
    <col min="12" max="12" width="11.42578125" style="421"/>
    <col min="13" max="13" width="13.42578125" style="220" bestFit="1" customWidth="1"/>
    <col min="14" max="14" width="11.42578125" style="421"/>
    <col min="15" max="15" width="11.42578125" style="220"/>
    <col min="16" max="16" width="15.28515625" style="421" customWidth="1"/>
    <col min="17" max="17" width="18.28515625" style="220" customWidth="1"/>
    <col min="18" max="18" width="14.140625" style="421" hidden="1" customWidth="1"/>
    <col min="19" max="21" width="14.140625" style="421" customWidth="1"/>
    <col min="22" max="22" width="17" style="421" customWidth="1"/>
    <col min="23" max="16384" width="11.42578125" style="421"/>
  </cols>
  <sheetData>
    <row r="1" spans="1:43" ht="21">
      <c r="A1" s="372"/>
      <c r="B1" s="372"/>
      <c r="C1" s="372"/>
      <c r="D1" s="372"/>
      <c r="E1" s="372"/>
      <c r="F1" s="686" t="s">
        <v>1592</v>
      </c>
      <c r="G1" s="686"/>
      <c r="H1" s="686"/>
      <c r="I1" s="686"/>
      <c r="J1" s="686"/>
      <c r="K1" s="686"/>
      <c r="L1" s="686"/>
      <c r="M1" s="686"/>
      <c r="N1" s="373"/>
      <c r="O1" s="373"/>
      <c r="P1" s="373"/>
      <c r="Q1" s="373"/>
      <c r="R1" s="373"/>
      <c r="S1" s="373"/>
      <c r="T1" s="373"/>
      <c r="U1" s="373"/>
      <c r="V1" s="373"/>
      <c r="W1" s="373"/>
      <c r="X1" s="373"/>
      <c r="Y1" s="373"/>
      <c r="Z1" s="373"/>
      <c r="AA1" s="373"/>
      <c r="AB1" s="373"/>
      <c r="AC1" s="372"/>
      <c r="AD1" s="372"/>
      <c r="AE1" s="372"/>
      <c r="AF1" s="372"/>
      <c r="AG1" s="372"/>
      <c r="AH1" s="372"/>
      <c r="AI1" s="372"/>
      <c r="AJ1" s="372"/>
      <c r="AK1" s="372"/>
      <c r="AL1" s="372"/>
      <c r="AM1" s="372"/>
      <c r="AN1" s="372"/>
      <c r="AO1" s="372"/>
      <c r="AP1" s="372"/>
      <c r="AQ1" s="372"/>
    </row>
    <row r="2" spans="1:43" ht="18.75">
      <c r="A2" s="371" t="s">
        <v>1568</v>
      </c>
      <c r="B2" s="372"/>
      <c r="C2" s="372"/>
      <c r="D2" s="372"/>
      <c r="E2" s="372"/>
      <c r="F2" s="372"/>
      <c r="G2" s="372"/>
      <c r="H2" s="373"/>
      <c r="I2" s="374"/>
      <c r="J2" s="373"/>
      <c r="K2" s="373"/>
      <c r="L2" s="373"/>
      <c r="M2" s="373"/>
      <c r="N2" s="373"/>
      <c r="O2" s="373"/>
      <c r="P2" s="373"/>
      <c r="Q2" s="373"/>
      <c r="R2" s="373"/>
      <c r="S2" s="373"/>
      <c r="T2" s="373"/>
      <c r="U2" s="373"/>
      <c r="V2" s="373"/>
      <c r="W2" s="373"/>
      <c r="X2" s="373"/>
      <c r="Y2" s="373"/>
      <c r="Z2" s="373"/>
      <c r="AA2" s="373"/>
      <c r="AB2" s="373"/>
      <c r="AC2" s="372"/>
      <c r="AD2" s="372"/>
      <c r="AE2" s="372"/>
      <c r="AF2" s="372"/>
      <c r="AG2" s="372"/>
      <c r="AH2" s="372"/>
      <c r="AI2" s="372"/>
      <c r="AJ2" s="372"/>
      <c r="AK2" s="372"/>
      <c r="AL2" s="372"/>
      <c r="AM2" s="372"/>
      <c r="AN2" s="372"/>
      <c r="AO2" s="372"/>
      <c r="AP2" s="372"/>
      <c r="AQ2" s="372"/>
    </row>
    <row r="3" spans="1:43" ht="18.75">
      <c r="A3" s="371" t="s">
        <v>1593</v>
      </c>
      <c r="B3" s="372"/>
      <c r="C3" s="372"/>
      <c r="D3" s="372"/>
      <c r="E3" s="372"/>
      <c r="F3" s="372"/>
      <c r="G3" s="372"/>
      <c r="H3" s="373"/>
      <c r="I3" s="374"/>
      <c r="J3" s="373"/>
      <c r="K3" s="373"/>
      <c r="L3" s="373"/>
      <c r="M3" s="373"/>
      <c r="N3" s="373"/>
      <c r="O3" s="373"/>
      <c r="P3" s="373"/>
      <c r="Q3" s="373"/>
      <c r="R3" s="373"/>
      <c r="S3" s="373"/>
      <c r="T3" s="373"/>
      <c r="U3" s="373"/>
      <c r="V3" s="373"/>
      <c r="W3" s="373"/>
      <c r="X3" s="373"/>
      <c r="Y3" s="373"/>
      <c r="Z3" s="373"/>
      <c r="AA3" s="373"/>
      <c r="AB3" s="373"/>
      <c r="AC3" s="372"/>
      <c r="AD3" s="372"/>
      <c r="AE3" s="372"/>
      <c r="AF3" s="372"/>
      <c r="AG3" s="372"/>
      <c r="AH3" s="372"/>
      <c r="AI3" s="372"/>
      <c r="AJ3" s="372"/>
      <c r="AK3" s="372"/>
      <c r="AL3" s="372"/>
      <c r="AM3" s="372"/>
      <c r="AN3" s="372"/>
      <c r="AO3" s="372"/>
      <c r="AP3" s="372"/>
      <c r="AQ3" s="372"/>
    </row>
    <row r="4" spans="1:43" s="372" customFormat="1" ht="18.75">
      <c r="A4" s="371" t="s">
        <v>1594</v>
      </c>
      <c r="H4" s="373"/>
      <c r="I4" s="374"/>
      <c r="J4" s="373"/>
      <c r="K4" s="373"/>
      <c r="L4" s="373"/>
      <c r="M4" s="373"/>
      <c r="N4" s="373"/>
      <c r="O4" s="373"/>
      <c r="P4" s="373"/>
      <c r="Q4" s="373"/>
      <c r="R4" s="373"/>
      <c r="S4" s="373"/>
      <c r="T4" s="373"/>
      <c r="U4" s="373"/>
      <c r="V4" s="373"/>
      <c r="W4" s="373"/>
      <c r="X4" s="373"/>
      <c r="Y4" s="373"/>
      <c r="Z4" s="373"/>
      <c r="AA4" s="373"/>
      <c r="AB4" s="373"/>
    </row>
    <row r="5" spans="1:43" s="372" customFormat="1" ht="18.75">
      <c r="A5" s="371" t="s">
        <v>1595</v>
      </c>
      <c r="H5" s="373"/>
      <c r="I5" s="374"/>
      <c r="J5" s="373"/>
      <c r="K5" s="373"/>
      <c r="L5" s="373"/>
      <c r="M5" s="373"/>
      <c r="N5" s="373"/>
      <c r="O5" s="373"/>
      <c r="P5" s="373"/>
      <c r="Q5" s="373"/>
      <c r="R5" s="373"/>
      <c r="S5" s="373"/>
      <c r="T5" s="373"/>
      <c r="U5" s="373"/>
      <c r="V5" s="373"/>
      <c r="W5" s="373"/>
      <c r="X5" s="373"/>
      <c r="Y5" s="373"/>
      <c r="Z5" s="373"/>
      <c r="AA5" s="373"/>
      <c r="AB5" s="373"/>
    </row>
    <row r="6" spans="1:43" s="372" customFormat="1">
      <c r="A6" s="376" t="s">
        <v>1596</v>
      </c>
      <c r="B6" s="376"/>
      <c r="C6" s="376"/>
      <c r="D6" s="376"/>
      <c r="E6" s="376"/>
      <c r="F6" s="376"/>
      <c r="G6" s="376"/>
      <c r="H6" s="376"/>
      <c r="I6" s="376"/>
      <c r="J6" s="376"/>
      <c r="K6" s="376"/>
      <c r="L6" s="376"/>
      <c r="M6" s="376"/>
      <c r="N6" s="376"/>
      <c r="O6" s="376"/>
      <c r="P6" s="376"/>
      <c r="Q6" s="376"/>
      <c r="R6" s="376"/>
      <c r="S6" s="376"/>
      <c r="T6" s="376"/>
      <c r="U6" s="376"/>
      <c r="V6" s="376"/>
    </row>
    <row r="7" spans="1:43" ht="15" customHeight="1">
      <c r="A7" s="633" t="s">
        <v>1353</v>
      </c>
      <c r="B7" s="635" t="s">
        <v>1354</v>
      </c>
      <c r="C7" s="615" t="s">
        <v>1706</v>
      </c>
      <c r="D7" s="615" t="s">
        <v>1355</v>
      </c>
      <c r="E7" s="615" t="s">
        <v>1356</v>
      </c>
      <c r="F7" s="615" t="s">
        <v>1309</v>
      </c>
      <c r="G7" s="615" t="s">
        <v>1357</v>
      </c>
      <c r="H7" s="620" t="s">
        <v>1358</v>
      </c>
      <c r="I7" s="636"/>
      <c r="J7" s="636"/>
      <c r="K7" s="636"/>
      <c r="L7" s="636"/>
      <c r="M7" s="636"/>
      <c r="N7" s="636"/>
      <c r="O7" s="621"/>
      <c r="P7" s="622" t="s">
        <v>1359</v>
      </c>
      <c r="Q7" s="623"/>
      <c r="R7" s="635" t="s">
        <v>1360</v>
      </c>
      <c r="S7" s="635" t="s">
        <v>1361</v>
      </c>
      <c r="T7" s="635" t="s">
        <v>1362</v>
      </c>
      <c r="U7" s="635" t="s">
        <v>1363</v>
      </c>
      <c r="V7" s="637" t="s">
        <v>1364</v>
      </c>
    </row>
    <row r="8" spans="1:43" ht="15" customHeight="1">
      <c r="A8" s="633"/>
      <c r="B8" s="633"/>
      <c r="C8" s="616"/>
      <c r="D8" s="616"/>
      <c r="E8" s="616"/>
      <c r="F8" s="616"/>
      <c r="G8" s="616"/>
      <c r="H8" s="620" t="s">
        <v>1365</v>
      </c>
      <c r="I8" s="621"/>
      <c r="J8" s="620" t="s">
        <v>1366</v>
      </c>
      <c r="K8" s="621"/>
      <c r="L8" s="620" t="s">
        <v>1367</v>
      </c>
      <c r="M8" s="621"/>
      <c r="N8" s="620" t="s">
        <v>1368</v>
      </c>
      <c r="O8" s="621"/>
      <c r="P8" s="624"/>
      <c r="Q8" s="625"/>
      <c r="R8" s="633"/>
      <c r="S8" s="633"/>
      <c r="T8" s="633"/>
      <c r="U8" s="633"/>
      <c r="V8" s="638"/>
    </row>
    <row r="9" spans="1:43" ht="25.5">
      <c r="A9" s="634"/>
      <c r="B9" s="634"/>
      <c r="C9" s="617"/>
      <c r="D9" s="617"/>
      <c r="E9" s="617"/>
      <c r="F9" s="617"/>
      <c r="G9" s="617"/>
      <c r="H9" s="402" t="s">
        <v>1369</v>
      </c>
      <c r="I9" s="402" t="s">
        <v>35</v>
      </c>
      <c r="J9" s="402" t="s">
        <v>1369</v>
      </c>
      <c r="K9" s="402" t="s">
        <v>35</v>
      </c>
      <c r="L9" s="402" t="s">
        <v>1369</v>
      </c>
      <c r="M9" s="402" t="s">
        <v>35</v>
      </c>
      <c r="N9" s="402" t="s">
        <v>1369</v>
      </c>
      <c r="O9" s="402" t="s">
        <v>35</v>
      </c>
      <c r="P9" s="402" t="s">
        <v>1369</v>
      </c>
      <c r="Q9" s="402" t="s">
        <v>35</v>
      </c>
      <c r="R9" s="634"/>
      <c r="S9" s="634"/>
      <c r="T9" s="634"/>
      <c r="U9" s="634"/>
      <c r="V9" s="639"/>
    </row>
    <row r="10" spans="1:43" ht="15.75">
      <c r="A10" s="453"/>
      <c r="B10" s="454"/>
      <c r="C10" s="408"/>
      <c r="D10" s="405"/>
      <c r="E10" s="405"/>
      <c r="F10" s="406"/>
      <c r="G10" s="405"/>
      <c r="H10" s="407"/>
      <c r="I10" s="407"/>
      <c r="J10" s="407"/>
      <c r="K10" s="407"/>
      <c r="L10" s="407"/>
      <c r="M10" s="407"/>
      <c r="N10" s="407"/>
      <c r="O10" s="407"/>
      <c r="P10" s="407"/>
      <c r="Q10" s="407"/>
      <c r="R10" s="408"/>
      <c r="S10" s="408"/>
      <c r="T10" s="408"/>
      <c r="U10" s="408"/>
      <c r="V10" s="409"/>
    </row>
    <row r="11" spans="1:43" s="452" customFormat="1" ht="220.5">
      <c r="A11" s="627" t="s">
        <v>1593</v>
      </c>
      <c r="B11" s="571" t="s">
        <v>1597</v>
      </c>
      <c r="C11" s="591"/>
      <c r="D11" s="575" t="s">
        <v>1598</v>
      </c>
      <c r="E11" s="575" t="s">
        <v>1657</v>
      </c>
      <c r="F11" s="575">
        <v>17.100000000000001</v>
      </c>
      <c r="G11" s="575" t="s">
        <v>1690</v>
      </c>
      <c r="H11" s="450">
        <v>1</v>
      </c>
      <c r="I11" s="448">
        <v>0</v>
      </c>
      <c r="J11" s="450">
        <v>1</v>
      </c>
      <c r="K11" s="448">
        <v>0</v>
      </c>
      <c r="L11" s="450">
        <v>1</v>
      </c>
      <c r="M11" s="448">
        <v>0</v>
      </c>
      <c r="N11" s="450">
        <v>1</v>
      </c>
      <c r="O11" s="448">
        <v>0</v>
      </c>
      <c r="P11" s="531">
        <f>SUM(H11+J11+L11+N11)</f>
        <v>4</v>
      </c>
      <c r="Q11" s="450"/>
      <c r="R11" s="451"/>
      <c r="S11" s="337" t="s">
        <v>1599</v>
      </c>
      <c r="T11" s="337" t="s">
        <v>1600</v>
      </c>
      <c r="U11" s="337" t="s">
        <v>1601</v>
      </c>
      <c r="V11" s="337" t="s">
        <v>1602</v>
      </c>
    </row>
    <row r="12" spans="1:43" ht="129.75" customHeight="1">
      <c r="A12" s="627"/>
      <c r="B12" s="553" t="s">
        <v>1603</v>
      </c>
      <c r="C12" s="553"/>
      <c r="D12" s="446" t="s">
        <v>1604</v>
      </c>
      <c r="E12" s="446" t="s">
        <v>1605</v>
      </c>
      <c r="F12" s="446">
        <v>17.2</v>
      </c>
      <c r="G12" s="337" t="s">
        <v>1705</v>
      </c>
      <c r="H12" s="447">
        <v>0.25</v>
      </c>
      <c r="I12" s="448">
        <v>0</v>
      </c>
      <c r="J12" s="447">
        <v>0.25</v>
      </c>
      <c r="K12" s="448">
        <v>0</v>
      </c>
      <c r="L12" s="447">
        <v>0.25</v>
      </c>
      <c r="M12" s="448">
        <v>0</v>
      </c>
      <c r="N12" s="447">
        <v>0.25</v>
      </c>
      <c r="O12" s="448">
        <v>0</v>
      </c>
      <c r="P12" s="478">
        <f>H12+J12+L12+N12</f>
        <v>1</v>
      </c>
      <c r="Q12" s="367">
        <f t="shared" ref="P12:Q13" si="0">I12+K12+M12+O12</f>
        <v>0</v>
      </c>
      <c r="R12" s="337"/>
      <c r="S12" s="337" t="s">
        <v>1606</v>
      </c>
      <c r="T12" s="337" t="s">
        <v>1607</v>
      </c>
      <c r="U12" s="337" t="s">
        <v>1608</v>
      </c>
      <c r="V12" s="337" t="s">
        <v>1408</v>
      </c>
    </row>
    <row r="13" spans="1:43" ht="15.75" hidden="1">
      <c r="A13" s="627"/>
      <c r="B13" s="672" t="s">
        <v>1609</v>
      </c>
      <c r="C13" s="553"/>
      <c r="D13" s="446"/>
      <c r="E13" s="446"/>
      <c r="F13" s="446"/>
      <c r="G13" s="337"/>
      <c r="H13" s="447"/>
      <c r="I13" s="448"/>
      <c r="J13" s="447"/>
      <c r="K13" s="448"/>
      <c r="L13" s="447"/>
      <c r="M13" s="448"/>
      <c r="N13" s="447"/>
      <c r="O13" s="448"/>
      <c r="P13" s="369">
        <f t="shared" si="0"/>
        <v>0</v>
      </c>
      <c r="Q13" s="367">
        <f t="shared" si="0"/>
        <v>0</v>
      </c>
      <c r="R13" s="337"/>
      <c r="S13" s="337"/>
      <c r="T13" s="337"/>
      <c r="U13" s="337"/>
      <c r="V13" s="337"/>
    </row>
    <row r="14" spans="1:43" ht="15.75" hidden="1">
      <c r="A14" s="627"/>
      <c r="B14" s="685"/>
      <c r="C14" s="554"/>
      <c r="D14" s="446"/>
      <c r="E14" s="446"/>
      <c r="F14" s="446"/>
      <c r="G14" s="337"/>
      <c r="H14" s="447"/>
      <c r="I14" s="448"/>
      <c r="J14" s="447"/>
      <c r="K14" s="448"/>
      <c r="L14" s="447"/>
      <c r="M14" s="448"/>
      <c r="N14" s="447"/>
      <c r="O14" s="448"/>
      <c r="P14" s="369">
        <f t="shared" ref="P14:P60" si="1">H14+J14+L14+N14</f>
        <v>0</v>
      </c>
      <c r="Q14" s="367">
        <f t="shared" ref="Q14:Q60" si="2">I14+K14+M14+O14</f>
        <v>0</v>
      </c>
      <c r="R14" s="337"/>
      <c r="S14" s="337"/>
      <c r="T14" s="337"/>
      <c r="U14" s="337"/>
      <c r="V14" s="337"/>
    </row>
    <row r="15" spans="1:43" ht="15.75" hidden="1">
      <c r="A15" s="627"/>
      <c r="B15" s="685"/>
      <c r="C15" s="554"/>
      <c r="D15" s="446"/>
      <c r="E15" s="446"/>
      <c r="F15" s="446"/>
      <c r="G15" s="337"/>
      <c r="H15" s="447"/>
      <c r="I15" s="448"/>
      <c r="J15" s="447"/>
      <c r="K15" s="448"/>
      <c r="L15" s="447"/>
      <c r="M15" s="448"/>
      <c r="N15" s="447"/>
      <c r="O15" s="448"/>
      <c r="P15" s="369">
        <f t="shared" si="1"/>
        <v>0</v>
      </c>
      <c r="Q15" s="367">
        <f t="shared" si="2"/>
        <v>0</v>
      </c>
      <c r="R15" s="337"/>
      <c r="S15" s="337"/>
      <c r="T15" s="337"/>
      <c r="U15" s="337"/>
      <c r="V15" s="337"/>
    </row>
    <row r="16" spans="1:43" ht="15.75" hidden="1">
      <c r="A16" s="627"/>
      <c r="B16" s="673"/>
      <c r="C16" s="555"/>
      <c r="D16" s="446"/>
      <c r="E16" s="446"/>
      <c r="F16" s="446"/>
      <c r="G16" s="337"/>
      <c r="H16" s="447"/>
      <c r="I16" s="448"/>
      <c r="J16" s="447"/>
      <c r="K16" s="448"/>
      <c r="L16" s="447"/>
      <c r="M16" s="448"/>
      <c r="N16" s="447"/>
      <c r="O16" s="448"/>
      <c r="P16" s="369">
        <f t="shared" si="1"/>
        <v>0</v>
      </c>
      <c r="Q16" s="367">
        <f t="shared" si="2"/>
        <v>0</v>
      </c>
      <c r="R16" s="337"/>
      <c r="S16" s="337"/>
      <c r="T16" s="337"/>
      <c r="U16" s="337"/>
      <c r="V16" s="337"/>
    </row>
    <row r="17" spans="1:22" ht="15.75" hidden="1">
      <c r="A17" s="627"/>
      <c r="B17" s="672" t="s">
        <v>1610</v>
      </c>
      <c r="C17" s="553"/>
      <c r="D17" s="446"/>
      <c r="E17" s="446"/>
      <c r="F17" s="446"/>
      <c r="G17" s="337"/>
      <c r="H17" s="447"/>
      <c r="I17" s="448"/>
      <c r="J17" s="447"/>
      <c r="K17" s="448"/>
      <c r="L17" s="447"/>
      <c r="M17" s="448"/>
      <c r="N17" s="447"/>
      <c r="O17" s="448"/>
      <c r="P17" s="369">
        <f t="shared" si="1"/>
        <v>0</v>
      </c>
      <c r="Q17" s="367">
        <f t="shared" si="2"/>
        <v>0</v>
      </c>
      <c r="R17" s="337"/>
      <c r="S17" s="337"/>
      <c r="T17" s="337"/>
      <c r="U17" s="337"/>
      <c r="V17" s="337"/>
    </row>
    <row r="18" spans="1:22" ht="15.75" hidden="1">
      <c r="A18" s="627"/>
      <c r="B18" s="685"/>
      <c r="C18" s="554"/>
      <c r="D18" s="446"/>
      <c r="E18" s="446"/>
      <c r="F18" s="446"/>
      <c r="G18" s="337"/>
      <c r="H18" s="447"/>
      <c r="I18" s="448"/>
      <c r="J18" s="447"/>
      <c r="K18" s="448"/>
      <c r="L18" s="447"/>
      <c r="M18" s="448"/>
      <c r="N18" s="447"/>
      <c r="O18" s="448"/>
      <c r="P18" s="369">
        <f t="shared" si="1"/>
        <v>0</v>
      </c>
      <c r="Q18" s="367">
        <f t="shared" si="2"/>
        <v>0</v>
      </c>
      <c r="R18" s="337"/>
      <c r="S18" s="337"/>
      <c r="T18" s="337"/>
      <c r="U18" s="337"/>
      <c r="V18" s="337"/>
    </row>
    <row r="19" spans="1:22" ht="15.75" hidden="1">
      <c r="A19" s="627"/>
      <c r="B19" s="685"/>
      <c r="C19" s="554"/>
      <c r="D19" s="446"/>
      <c r="E19" s="446"/>
      <c r="F19" s="446"/>
      <c r="G19" s="337"/>
      <c r="H19" s="447"/>
      <c r="I19" s="448"/>
      <c r="J19" s="447"/>
      <c r="K19" s="448"/>
      <c r="L19" s="447"/>
      <c r="M19" s="448"/>
      <c r="N19" s="447"/>
      <c r="O19" s="448"/>
      <c r="P19" s="369">
        <f t="shared" si="1"/>
        <v>0</v>
      </c>
      <c r="Q19" s="367">
        <f t="shared" si="2"/>
        <v>0</v>
      </c>
      <c r="R19" s="337"/>
      <c r="S19" s="337"/>
      <c r="T19" s="337"/>
      <c r="U19" s="337"/>
      <c r="V19" s="337"/>
    </row>
    <row r="20" spans="1:22" ht="15.75" hidden="1">
      <c r="A20" s="627"/>
      <c r="B20" s="673"/>
      <c r="C20" s="555"/>
      <c r="D20" s="446"/>
      <c r="E20" s="446"/>
      <c r="F20" s="446"/>
      <c r="G20" s="337"/>
      <c r="H20" s="447"/>
      <c r="I20" s="448"/>
      <c r="J20" s="447"/>
      <c r="K20" s="448"/>
      <c r="L20" s="447"/>
      <c r="M20" s="448"/>
      <c r="N20" s="447"/>
      <c r="O20" s="448"/>
      <c r="P20" s="369">
        <f t="shared" si="1"/>
        <v>0</v>
      </c>
      <c r="Q20" s="367">
        <f t="shared" si="2"/>
        <v>0</v>
      </c>
      <c r="R20" s="337"/>
      <c r="S20" s="337"/>
      <c r="T20" s="337"/>
      <c r="U20" s="337"/>
      <c r="V20" s="337"/>
    </row>
    <row r="21" spans="1:22" ht="15.75" hidden="1">
      <c r="A21" s="627"/>
      <c r="B21" s="684" t="s">
        <v>1611</v>
      </c>
      <c r="C21" s="570"/>
      <c r="D21" s="446"/>
      <c r="E21" s="446"/>
      <c r="F21" s="446"/>
      <c r="G21" s="337"/>
      <c r="H21" s="447"/>
      <c r="I21" s="448"/>
      <c r="J21" s="447"/>
      <c r="K21" s="448"/>
      <c r="L21" s="447"/>
      <c r="M21" s="448"/>
      <c r="N21" s="447"/>
      <c r="O21" s="448"/>
      <c r="P21" s="369">
        <f t="shared" si="1"/>
        <v>0</v>
      </c>
      <c r="Q21" s="367">
        <f t="shared" si="2"/>
        <v>0</v>
      </c>
      <c r="R21" s="337"/>
      <c r="S21" s="337"/>
      <c r="T21" s="337"/>
      <c r="U21" s="337"/>
      <c r="V21" s="337"/>
    </row>
    <row r="22" spans="1:22" ht="15.75" hidden="1">
      <c r="A22" s="627"/>
      <c r="B22" s="684"/>
      <c r="C22" s="570"/>
      <c r="D22" s="446"/>
      <c r="E22" s="446"/>
      <c r="F22" s="446"/>
      <c r="G22" s="337"/>
      <c r="H22" s="447"/>
      <c r="I22" s="448"/>
      <c r="J22" s="447"/>
      <c r="K22" s="448"/>
      <c r="L22" s="447"/>
      <c r="M22" s="448"/>
      <c r="N22" s="447"/>
      <c r="O22" s="448"/>
      <c r="P22" s="369">
        <f t="shared" si="1"/>
        <v>0</v>
      </c>
      <c r="Q22" s="367">
        <f t="shared" si="2"/>
        <v>0</v>
      </c>
      <c r="R22" s="337"/>
      <c r="S22" s="337"/>
      <c r="T22" s="337"/>
      <c r="U22" s="337"/>
      <c r="V22" s="337"/>
    </row>
    <row r="23" spans="1:22" ht="15.75" hidden="1">
      <c r="A23" s="627"/>
      <c r="B23" s="684"/>
      <c r="C23" s="570"/>
      <c r="D23" s="446"/>
      <c r="E23" s="446"/>
      <c r="F23" s="446"/>
      <c r="G23" s="337"/>
      <c r="H23" s="447"/>
      <c r="I23" s="448"/>
      <c r="J23" s="447"/>
      <c r="K23" s="448"/>
      <c r="L23" s="447"/>
      <c r="M23" s="448"/>
      <c r="N23" s="447"/>
      <c r="O23" s="448"/>
      <c r="P23" s="369">
        <f t="shared" si="1"/>
        <v>0</v>
      </c>
      <c r="Q23" s="367">
        <f t="shared" si="2"/>
        <v>0</v>
      </c>
      <c r="R23" s="337"/>
      <c r="S23" s="337"/>
      <c r="T23" s="337"/>
      <c r="U23" s="337"/>
      <c r="V23" s="337"/>
    </row>
    <row r="24" spans="1:22" ht="15.75" hidden="1">
      <c r="A24" s="627"/>
      <c r="B24" s="684"/>
      <c r="C24" s="570"/>
      <c r="D24" s="446"/>
      <c r="E24" s="446"/>
      <c r="F24" s="446"/>
      <c r="G24" s="337"/>
      <c r="H24" s="447"/>
      <c r="I24" s="448"/>
      <c r="J24" s="447"/>
      <c r="K24" s="448"/>
      <c r="L24" s="447"/>
      <c r="M24" s="448"/>
      <c r="N24" s="447"/>
      <c r="O24" s="448"/>
      <c r="P24" s="369">
        <f t="shared" si="1"/>
        <v>0</v>
      </c>
      <c r="Q24" s="367">
        <f t="shared" si="2"/>
        <v>0</v>
      </c>
      <c r="R24" s="337"/>
      <c r="S24" s="337"/>
      <c r="T24" s="337"/>
      <c r="U24" s="337"/>
      <c r="V24" s="337"/>
    </row>
    <row r="25" spans="1:22" ht="15.75" hidden="1">
      <c r="A25" s="627"/>
      <c r="B25" s="684" t="s">
        <v>1612</v>
      </c>
      <c r="C25" s="570"/>
      <c r="D25" s="446"/>
      <c r="E25" s="446"/>
      <c r="F25" s="446"/>
      <c r="G25" s="337"/>
      <c r="H25" s="447"/>
      <c r="I25" s="448"/>
      <c r="J25" s="447"/>
      <c r="K25" s="448"/>
      <c r="L25" s="447"/>
      <c r="M25" s="448"/>
      <c r="N25" s="447"/>
      <c r="O25" s="448"/>
      <c r="P25" s="369">
        <f t="shared" si="1"/>
        <v>0</v>
      </c>
      <c r="Q25" s="367">
        <f t="shared" si="2"/>
        <v>0</v>
      </c>
      <c r="R25" s="337"/>
      <c r="S25" s="337"/>
      <c r="T25" s="337"/>
      <c r="U25" s="337"/>
      <c r="V25" s="337"/>
    </row>
    <row r="26" spans="1:22" ht="15.75" hidden="1">
      <c r="A26" s="627"/>
      <c r="B26" s="684"/>
      <c r="C26" s="570"/>
      <c r="D26" s="446"/>
      <c r="E26" s="446"/>
      <c r="F26" s="446"/>
      <c r="G26" s="337"/>
      <c r="H26" s="447"/>
      <c r="I26" s="448"/>
      <c r="J26" s="447"/>
      <c r="K26" s="448"/>
      <c r="L26" s="447"/>
      <c r="M26" s="448"/>
      <c r="N26" s="447"/>
      <c r="O26" s="448"/>
      <c r="P26" s="369">
        <f t="shared" si="1"/>
        <v>0</v>
      </c>
      <c r="Q26" s="367">
        <f t="shared" si="2"/>
        <v>0</v>
      </c>
      <c r="R26" s="337"/>
      <c r="S26" s="337"/>
      <c r="T26" s="337"/>
      <c r="U26" s="337"/>
      <c r="V26" s="337"/>
    </row>
    <row r="27" spans="1:22" ht="15.75" hidden="1">
      <c r="A27" s="627"/>
      <c r="B27" s="684"/>
      <c r="C27" s="570"/>
      <c r="D27" s="446"/>
      <c r="E27" s="446"/>
      <c r="F27" s="446"/>
      <c r="G27" s="337"/>
      <c r="H27" s="447"/>
      <c r="I27" s="448"/>
      <c r="J27" s="447"/>
      <c r="K27" s="448"/>
      <c r="L27" s="447"/>
      <c r="M27" s="448"/>
      <c r="N27" s="447"/>
      <c r="O27" s="448"/>
      <c r="P27" s="369">
        <f t="shared" si="1"/>
        <v>0</v>
      </c>
      <c r="Q27" s="367">
        <f t="shared" si="2"/>
        <v>0</v>
      </c>
      <c r="R27" s="337"/>
      <c r="S27" s="337"/>
      <c r="T27" s="337"/>
      <c r="U27" s="337"/>
      <c r="V27" s="337"/>
    </row>
    <row r="28" spans="1:22" ht="15.75" hidden="1">
      <c r="A28" s="628"/>
      <c r="B28" s="684"/>
      <c r="C28" s="570"/>
      <c r="D28" s="446"/>
      <c r="E28" s="446"/>
      <c r="F28" s="446"/>
      <c r="G28" s="337"/>
      <c r="H28" s="447"/>
      <c r="I28" s="448"/>
      <c r="J28" s="447"/>
      <c r="K28" s="448"/>
      <c r="L28" s="447"/>
      <c r="M28" s="448"/>
      <c r="N28" s="447"/>
      <c r="O28" s="448"/>
      <c r="P28" s="369">
        <f t="shared" si="1"/>
        <v>0</v>
      </c>
      <c r="Q28" s="367">
        <f t="shared" si="2"/>
        <v>0</v>
      </c>
      <c r="R28" s="337"/>
      <c r="S28" s="337"/>
      <c r="T28" s="337"/>
      <c r="U28" s="337"/>
      <c r="V28" s="337"/>
    </row>
    <row r="29" spans="1:22" ht="15.75" hidden="1" customHeight="1">
      <c r="A29" s="684" t="s">
        <v>1594</v>
      </c>
      <c r="B29" s="672" t="s">
        <v>1613</v>
      </c>
      <c r="C29" s="553"/>
      <c r="D29" s="446"/>
      <c r="E29" s="446"/>
      <c r="F29" s="446"/>
      <c r="G29" s="337"/>
      <c r="H29" s="447"/>
      <c r="I29" s="448"/>
      <c r="J29" s="447"/>
      <c r="K29" s="448"/>
      <c r="L29" s="447"/>
      <c r="M29" s="448"/>
      <c r="N29" s="447"/>
      <c r="O29" s="448"/>
      <c r="P29" s="369">
        <f t="shared" si="1"/>
        <v>0</v>
      </c>
      <c r="Q29" s="367">
        <f t="shared" si="2"/>
        <v>0</v>
      </c>
      <c r="R29" s="337"/>
      <c r="S29" s="337"/>
      <c r="T29" s="337"/>
      <c r="U29" s="337"/>
      <c r="V29" s="337"/>
    </row>
    <row r="30" spans="1:22" ht="15.75" hidden="1">
      <c r="A30" s="684"/>
      <c r="B30" s="685"/>
      <c r="C30" s="554"/>
      <c r="D30" s="446"/>
      <c r="E30" s="446"/>
      <c r="F30" s="446"/>
      <c r="G30" s="337"/>
      <c r="H30" s="447"/>
      <c r="I30" s="448"/>
      <c r="J30" s="447"/>
      <c r="K30" s="448"/>
      <c r="L30" s="447"/>
      <c r="M30" s="448"/>
      <c r="N30" s="447"/>
      <c r="O30" s="448"/>
      <c r="P30" s="369">
        <f t="shared" si="1"/>
        <v>0</v>
      </c>
      <c r="Q30" s="367">
        <f t="shared" si="2"/>
        <v>0</v>
      </c>
      <c r="R30" s="337"/>
      <c r="S30" s="337"/>
      <c r="T30" s="337"/>
      <c r="U30" s="337"/>
      <c r="V30" s="337"/>
    </row>
    <row r="31" spans="1:22" ht="15.75" hidden="1">
      <c r="A31" s="684"/>
      <c r="B31" s="685"/>
      <c r="C31" s="554"/>
      <c r="D31" s="446"/>
      <c r="E31" s="446"/>
      <c r="F31" s="446"/>
      <c r="G31" s="337"/>
      <c r="H31" s="447"/>
      <c r="I31" s="448"/>
      <c r="J31" s="447"/>
      <c r="K31" s="448"/>
      <c r="L31" s="447"/>
      <c r="M31" s="448"/>
      <c r="N31" s="447"/>
      <c r="O31" s="448"/>
      <c r="P31" s="369">
        <f t="shared" si="1"/>
        <v>0</v>
      </c>
      <c r="Q31" s="367">
        <f t="shared" si="2"/>
        <v>0</v>
      </c>
      <c r="R31" s="337"/>
      <c r="S31" s="337"/>
      <c r="T31" s="337"/>
      <c r="U31" s="337"/>
      <c r="V31" s="337"/>
    </row>
    <row r="32" spans="1:22" ht="15.75" hidden="1">
      <c r="A32" s="684"/>
      <c r="B32" s="673"/>
      <c r="C32" s="555"/>
      <c r="D32" s="446"/>
      <c r="E32" s="446"/>
      <c r="F32" s="446"/>
      <c r="G32" s="337"/>
      <c r="H32" s="447"/>
      <c r="I32" s="448"/>
      <c r="J32" s="447"/>
      <c r="K32" s="448"/>
      <c r="L32" s="447"/>
      <c r="M32" s="448"/>
      <c r="N32" s="447"/>
      <c r="O32" s="448"/>
      <c r="P32" s="369">
        <f t="shared" si="1"/>
        <v>0</v>
      </c>
      <c r="Q32" s="367">
        <f t="shared" si="2"/>
        <v>0</v>
      </c>
      <c r="R32" s="337"/>
      <c r="S32" s="337"/>
      <c r="T32" s="337"/>
      <c r="U32" s="337"/>
      <c r="V32" s="337"/>
    </row>
    <row r="33" spans="1:22" ht="15.75" hidden="1">
      <c r="A33" s="684"/>
      <c r="B33" s="672" t="s">
        <v>1614</v>
      </c>
      <c r="C33" s="553"/>
      <c r="D33" s="446"/>
      <c r="E33" s="446"/>
      <c r="F33" s="446"/>
      <c r="G33" s="337"/>
      <c r="H33" s="447"/>
      <c r="I33" s="448"/>
      <c r="J33" s="447"/>
      <c r="K33" s="448"/>
      <c r="L33" s="447"/>
      <c r="M33" s="448"/>
      <c r="N33" s="447"/>
      <c r="O33" s="448"/>
      <c r="P33" s="369">
        <f t="shared" si="1"/>
        <v>0</v>
      </c>
      <c r="Q33" s="367">
        <f t="shared" si="2"/>
        <v>0</v>
      </c>
      <c r="R33" s="337"/>
      <c r="S33" s="337"/>
      <c r="T33" s="337"/>
      <c r="U33" s="337"/>
      <c r="V33" s="337"/>
    </row>
    <row r="34" spans="1:22" ht="15.75" hidden="1">
      <c r="A34" s="684"/>
      <c r="B34" s="685"/>
      <c r="C34" s="554"/>
      <c r="D34" s="446"/>
      <c r="E34" s="446"/>
      <c r="F34" s="446"/>
      <c r="G34" s="337"/>
      <c r="H34" s="447"/>
      <c r="I34" s="448"/>
      <c r="J34" s="447"/>
      <c r="K34" s="448"/>
      <c r="L34" s="447"/>
      <c r="M34" s="448"/>
      <c r="N34" s="447"/>
      <c r="O34" s="448"/>
      <c r="P34" s="369">
        <f t="shared" si="1"/>
        <v>0</v>
      </c>
      <c r="Q34" s="367">
        <f t="shared" si="2"/>
        <v>0</v>
      </c>
      <c r="R34" s="337"/>
      <c r="S34" s="337"/>
      <c r="T34" s="337"/>
      <c r="U34" s="337"/>
      <c r="V34" s="337"/>
    </row>
    <row r="35" spans="1:22" ht="15.75" hidden="1">
      <c r="A35" s="684"/>
      <c r="B35" s="685"/>
      <c r="C35" s="554"/>
      <c r="D35" s="446"/>
      <c r="E35" s="446"/>
      <c r="F35" s="446"/>
      <c r="G35" s="337"/>
      <c r="H35" s="447"/>
      <c r="I35" s="448"/>
      <c r="J35" s="447"/>
      <c r="K35" s="448"/>
      <c r="L35" s="447"/>
      <c r="M35" s="448"/>
      <c r="N35" s="447"/>
      <c r="O35" s="448"/>
      <c r="P35" s="369">
        <f t="shared" si="1"/>
        <v>0</v>
      </c>
      <c r="Q35" s="367">
        <f t="shared" si="2"/>
        <v>0</v>
      </c>
      <c r="R35" s="337"/>
      <c r="S35" s="337"/>
      <c r="T35" s="337"/>
      <c r="U35" s="337"/>
      <c r="V35" s="337"/>
    </row>
    <row r="36" spans="1:22" ht="15.75" hidden="1">
      <c r="A36" s="684"/>
      <c r="B36" s="673"/>
      <c r="C36" s="555"/>
      <c r="D36" s="446"/>
      <c r="E36" s="446"/>
      <c r="F36" s="446"/>
      <c r="G36" s="337"/>
      <c r="H36" s="447"/>
      <c r="I36" s="448"/>
      <c r="J36" s="447"/>
      <c r="K36" s="448"/>
      <c r="L36" s="447"/>
      <c r="M36" s="448"/>
      <c r="N36" s="447"/>
      <c r="O36" s="448"/>
      <c r="P36" s="369">
        <f t="shared" si="1"/>
        <v>0</v>
      </c>
      <c r="Q36" s="367">
        <f t="shared" si="2"/>
        <v>0</v>
      </c>
      <c r="R36" s="337"/>
      <c r="S36" s="337"/>
      <c r="T36" s="337"/>
      <c r="U36" s="337"/>
      <c r="V36" s="337"/>
    </row>
    <row r="37" spans="1:22" ht="15.75" hidden="1">
      <c r="A37" s="672" t="s">
        <v>1595</v>
      </c>
      <c r="B37" s="684" t="s">
        <v>1615</v>
      </c>
      <c r="C37" s="570"/>
      <c r="D37" s="446"/>
      <c r="E37" s="446"/>
      <c r="F37" s="446"/>
      <c r="G37" s="337"/>
      <c r="H37" s="447"/>
      <c r="I37" s="448"/>
      <c r="J37" s="447"/>
      <c r="K37" s="448"/>
      <c r="L37" s="447"/>
      <c r="M37" s="448"/>
      <c r="N37" s="447"/>
      <c r="O37" s="448"/>
      <c r="P37" s="369">
        <f t="shared" si="1"/>
        <v>0</v>
      </c>
      <c r="Q37" s="367">
        <f t="shared" si="2"/>
        <v>0</v>
      </c>
      <c r="R37" s="337"/>
      <c r="S37" s="337"/>
      <c r="T37" s="337"/>
      <c r="U37" s="337"/>
      <c r="V37" s="337"/>
    </row>
    <row r="38" spans="1:22" ht="15.75" hidden="1">
      <c r="A38" s="685"/>
      <c r="B38" s="684"/>
      <c r="C38" s="570"/>
      <c r="D38" s="446"/>
      <c r="E38" s="446"/>
      <c r="F38" s="446"/>
      <c r="G38" s="337"/>
      <c r="H38" s="447"/>
      <c r="I38" s="448"/>
      <c r="J38" s="447"/>
      <c r="K38" s="448"/>
      <c r="L38" s="447"/>
      <c r="M38" s="448"/>
      <c r="N38" s="447"/>
      <c r="O38" s="448"/>
      <c r="P38" s="369">
        <f t="shared" si="1"/>
        <v>0</v>
      </c>
      <c r="Q38" s="367">
        <f t="shared" si="2"/>
        <v>0</v>
      </c>
      <c r="R38" s="337"/>
      <c r="S38" s="337"/>
      <c r="T38" s="337"/>
      <c r="U38" s="337"/>
      <c r="V38" s="337"/>
    </row>
    <row r="39" spans="1:22" ht="15.75" hidden="1">
      <c r="A39" s="685"/>
      <c r="B39" s="684"/>
      <c r="C39" s="570"/>
      <c r="D39" s="446"/>
      <c r="E39" s="446"/>
      <c r="F39" s="446"/>
      <c r="G39" s="337"/>
      <c r="H39" s="447"/>
      <c r="I39" s="448"/>
      <c r="J39" s="447"/>
      <c r="K39" s="448"/>
      <c r="L39" s="447"/>
      <c r="M39" s="448"/>
      <c r="N39" s="447"/>
      <c r="O39" s="448"/>
      <c r="P39" s="369">
        <f t="shared" si="1"/>
        <v>0</v>
      </c>
      <c r="Q39" s="367">
        <f t="shared" si="2"/>
        <v>0</v>
      </c>
      <c r="R39" s="337"/>
      <c r="S39" s="337"/>
      <c r="T39" s="337"/>
      <c r="U39" s="337"/>
      <c r="V39" s="337"/>
    </row>
    <row r="40" spans="1:22" ht="15.75" hidden="1">
      <c r="A40" s="685"/>
      <c r="B40" s="684"/>
      <c r="C40" s="570"/>
      <c r="D40" s="446"/>
      <c r="E40" s="446"/>
      <c r="F40" s="446"/>
      <c r="G40" s="337"/>
      <c r="H40" s="447"/>
      <c r="I40" s="448"/>
      <c r="J40" s="447"/>
      <c r="K40" s="448"/>
      <c r="L40" s="447"/>
      <c r="M40" s="448"/>
      <c r="N40" s="447"/>
      <c r="O40" s="448"/>
      <c r="P40" s="369">
        <f t="shared" si="1"/>
        <v>0</v>
      </c>
      <c r="Q40" s="367">
        <f t="shared" si="2"/>
        <v>0</v>
      </c>
      <c r="R40" s="337"/>
      <c r="S40" s="337"/>
      <c r="T40" s="337"/>
      <c r="U40" s="337"/>
      <c r="V40" s="337"/>
    </row>
    <row r="41" spans="1:22" ht="15.75" hidden="1">
      <c r="A41" s="685"/>
      <c r="B41" s="684" t="s">
        <v>1616</v>
      </c>
      <c r="C41" s="570"/>
      <c r="D41" s="446"/>
      <c r="E41" s="446"/>
      <c r="F41" s="446"/>
      <c r="G41" s="337"/>
      <c r="H41" s="447"/>
      <c r="I41" s="448"/>
      <c r="J41" s="447"/>
      <c r="K41" s="448"/>
      <c r="L41" s="447"/>
      <c r="M41" s="448"/>
      <c r="N41" s="447"/>
      <c r="O41" s="448"/>
      <c r="P41" s="369">
        <f t="shared" si="1"/>
        <v>0</v>
      </c>
      <c r="Q41" s="367">
        <f t="shared" si="2"/>
        <v>0</v>
      </c>
      <c r="R41" s="337"/>
      <c r="S41" s="337"/>
      <c r="T41" s="337"/>
      <c r="U41" s="337"/>
      <c r="V41" s="337"/>
    </row>
    <row r="42" spans="1:22" ht="15.75" hidden="1">
      <c r="A42" s="685"/>
      <c r="B42" s="684"/>
      <c r="C42" s="570"/>
      <c r="D42" s="446"/>
      <c r="E42" s="446"/>
      <c r="F42" s="446"/>
      <c r="G42" s="337"/>
      <c r="H42" s="447"/>
      <c r="I42" s="448"/>
      <c r="J42" s="447"/>
      <c r="K42" s="448"/>
      <c r="L42" s="447"/>
      <c r="M42" s="448"/>
      <c r="N42" s="447"/>
      <c r="O42" s="448"/>
      <c r="P42" s="369">
        <f t="shared" si="1"/>
        <v>0</v>
      </c>
      <c r="Q42" s="367">
        <f t="shared" si="2"/>
        <v>0</v>
      </c>
      <c r="R42" s="337"/>
      <c r="S42" s="337"/>
      <c r="T42" s="337"/>
      <c r="U42" s="337"/>
      <c r="V42" s="337"/>
    </row>
    <row r="43" spans="1:22" ht="15.75" hidden="1">
      <c r="A43" s="685"/>
      <c r="B43" s="684"/>
      <c r="C43" s="570"/>
      <c r="D43" s="446"/>
      <c r="E43" s="446"/>
      <c r="F43" s="446"/>
      <c r="G43" s="337"/>
      <c r="H43" s="447"/>
      <c r="I43" s="448"/>
      <c r="J43" s="447"/>
      <c r="K43" s="448"/>
      <c r="L43" s="447"/>
      <c r="M43" s="448"/>
      <c r="N43" s="447"/>
      <c r="O43" s="448"/>
      <c r="P43" s="369">
        <f t="shared" si="1"/>
        <v>0</v>
      </c>
      <c r="Q43" s="367">
        <f t="shared" si="2"/>
        <v>0</v>
      </c>
      <c r="R43" s="337"/>
      <c r="S43" s="337"/>
      <c r="T43" s="337"/>
      <c r="U43" s="337"/>
      <c r="V43" s="337"/>
    </row>
    <row r="44" spans="1:22" ht="15.75" hidden="1">
      <c r="A44" s="685"/>
      <c r="B44" s="684"/>
      <c r="C44" s="570"/>
      <c r="D44" s="446"/>
      <c r="E44" s="446"/>
      <c r="F44" s="446"/>
      <c r="G44" s="337"/>
      <c r="H44" s="447"/>
      <c r="I44" s="448"/>
      <c r="J44" s="447"/>
      <c r="K44" s="448"/>
      <c r="L44" s="447"/>
      <c r="M44" s="448"/>
      <c r="N44" s="447"/>
      <c r="O44" s="448"/>
      <c r="P44" s="369">
        <f t="shared" si="1"/>
        <v>0</v>
      </c>
      <c r="Q44" s="367">
        <f t="shared" si="2"/>
        <v>0</v>
      </c>
      <c r="R44" s="337"/>
      <c r="S44" s="337"/>
      <c r="T44" s="337"/>
      <c r="U44" s="337"/>
      <c r="V44" s="337"/>
    </row>
    <row r="45" spans="1:22" ht="211.5" customHeight="1">
      <c r="A45" s="685"/>
      <c r="B45" s="672" t="s">
        <v>1617</v>
      </c>
      <c r="C45" s="553"/>
      <c r="D45" s="446" t="s">
        <v>1629</v>
      </c>
      <c r="E45" s="446" t="s">
        <v>1658</v>
      </c>
      <c r="F45" s="446">
        <v>17.11</v>
      </c>
      <c r="G45" s="337" t="s">
        <v>1666</v>
      </c>
      <c r="H45" s="447"/>
      <c r="I45" s="448"/>
      <c r="J45" s="532">
        <v>31</v>
      </c>
      <c r="K45" s="448">
        <v>233500</v>
      </c>
      <c r="L45" s="532">
        <v>0</v>
      </c>
      <c r="M45" s="543">
        <v>0</v>
      </c>
      <c r="N45" s="447"/>
      <c r="O45" s="448"/>
      <c r="P45" s="476">
        <f t="shared" si="1"/>
        <v>31</v>
      </c>
      <c r="Q45" s="367">
        <f t="shared" si="2"/>
        <v>233500</v>
      </c>
      <c r="R45" s="337"/>
      <c r="S45" s="337" t="s">
        <v>1618</v>
      </c>
      <c r="T45" s="337" t="s">
        <v>1619</v>
      </c>
      <c r="U45" s="337" t="s">
        <v>1620</v>
      </c>
      <c r="V45" s="337" t="s">
        <v>1621</v>
      </c>
    </row>
    <row r="46" spans="1:22" ht="15.75" hidden="1" customHeight="1">
      <c r="A46" s="672" t="s">
        <v>1596</v>
      </c>
      <c r="B46" s="685" t="s">
        <v>1622</v>
      </c>
      <c r="C46" s="554"/>
      <c r="D46" s="446"/>
      <c r="E46" s="446"/>
      <c r="F46" s="446"/>
      <c r="G46" s="337"/>
      <c r="H46" s="447"/>
      <c r="I46" s="448"/>
      <c r="J46" s="447"/>
      <c r="K46" s="448"/>
      <c r="L46" s="447"/>
      <c r="M46" s="448"/>
      <c r="N46" s="447"/>
      <c r="O46" s="448"/>
      <c r="P46" s="369">
        <f t="shared" si="1"/>
        <v>0</v>
      </c>
      <c r="Q46" s="367">
        <f t="shared" si="2"/>
        <v>0</v>
      </c>
      <c r="R46" s="337"/>
      <c r="S46" s="337"/>
      <c r="T46" s="337"/>
      <c r="U46" s="337"/>
      <c r="V46" s="337"/>
    </row>
    <row r="47" spans="1:22" ht="15.75" hidden="1" customHeight="1">
      <c r="A47" s="685"/>
      <c r="B47" s="685"/>
      <c r="C47" s="554"/>
      <c r="D47" s="446"/>
      <c r="E47" s="446"/>
      <c r="F47" s="446"/>
      <c r="G47" s="337"/>
      <c r="H47" s="447"/>
      <c r="I47" s="448"/>
      <c r="J47" s="447"/>
      <c r="K47" s="448"/>
      <c r="L47" s="447"/>
      <c r="M47" s="448"/>
      <c r="N47" s="447"/>
      <c r="O47" s="448"/>
      <c r="P47" s="369">
        <f t="shared" si="1"/>
        <v>0</v>
      </c>
      <c r="Q47" s="367">
        <f t="shared" si="2"/>
        <v>0</v>
      </c>
      <c r="R47" s="337"/>
      <c r="S47" s="337"/>
      <c r="T47" s="337"/>
      <c r="U47" s="337"/>
      <c r="V47" s="337"/>
    </row>
    <row r="48" spans="1:22" ht="15.75" hidden="1" customHeight="1">
      <c r="A48" s="685"/>
      <c r="B48" s="685"/>
      <c r="C48" s="554"/>
      <c r="D48" s="446"/>
      <c r="E48" s="446"/>
      <c r="F48" s="446"/>
      <c r="G48" s="337"/>
      <c r="H48" s="447"/>
      <c r="I48" s="448"/>
      <c r="J48" s="447"/>
      <c r="K48" s="448"/>
      <c r="L48" s="447"/>
      <c r="M48" s="448"/>
      <c r="N48" s="447"/>
      <c r="O48" s="448"/>
      <c r="P48" s="369">
        <f t="shared" si="1"/>
        <v>0</v>
      </c>
      <c r="Q48" s="367">
        <f t="shared" si="2"/>
        <v>0</v>
      </c>
      <c r="R48" s="337"/>
      <c r="S48" s="337"/>
      <c r="T48" s="337"/>
      <c r="U48" s="337"/>
      <c r="V48" s="337"/>
    </row>
    <row r="49" spans="1:22" ht="15.75" hidden="1" customHeight="1">
      <c r="A49" s="685"/>
      <c r="B49" s="685"/>
      <c r="C49" s="554"/>
      <c r="D49" s="446"/>
      <c r="E49" s="446"/>
      <c r="F49" s="446"/>
      <c r="G49" s="337"/>
      <c r="H49" s="447"/>
      <c r="I49" s="448"/>
      <c r="J49" s="447"/>
      <c r="K49" s="448"/>
      <c r="L49" s="447"/>
      <c r="M49" s="448"/>
      <c r="N49" s="447"/>
      <c r="O49" s="448"/>
      <c r="P49" s="369">
        <f t="shared" si="1"/>
        <v>0</v>
      </c>
      <c r="Q49" s="367">
        <f t="shared" si="2"/>
        <v>0</v>
      </c>
      <c r="R49" s="337"/>
      <c r="S49" s="337"/>
      <c r="T49" s="337"/>
      <c r="U49" s="337"/>
      <c r="V49" s="337"/>
    </row>
    <row r="50" spans="1:22" ht="15.75" hidden="1" customHeight="1">
      <c r="A50" s="685"/>
      <c r="B50" s="685" t="s">
        <v>1623</v>
      </c>
      <c r="C50" s="554"/>
      <c r="D50" s="446"/>
      <c r="E50" s="446"/>
      <c r="F50" s="446"/>
      <c r="G50" s="337"/>
      <c r="H50" s="447"/>
      <c r="I50" s="448"/>
      <c r="J50" s="447"/>
      <c r="K50" s="448"/>
      <c r="L50" s="447"/>
      <c r="M50" s="448"/>
      <c r="N50" s="447"/>
      <c r="O50" s="448"/>
      <c r="P50" s="369">
        <f t="shared" si="1"/>
        <v>0</v>
      </c>
      <c r="Q50" s="367">
        <f t="shared" si="2"/>
        <v>0</v>
      </c>
      <c r="R50" s="337"/>
      <c r="S50" s="337"/>
      <c r="T50" s="337"/>
      <c r="U50" s="337"/>
      <c r="V50" s="337"/>
    </row>
    <row r="51" spans="1:22" ht="15.75" hidden="1" customHeight="1">
      <c r="A51" s="685"/>
      <c r="B51" s="685"/>
      <c r="C51" s="554"/>
      <c r="D51" s="446"/>
      <c r="E51" s="446"/>
      <c r="F51" s="446"/>
      <c r="G51" s="337"/>
      <c r="H51" s="447"/>
      <c r="I51" s="448"/>
      <c r="J51" s="447"/>
      <c r="K51" s="448"/>
      <c r="L51" s="447"/>
      <c r="M51" s="448"/>
      <c r="N51" s="447"/>
      <c r="O51" s="448"/>
      <c r="P51" s="369">
        <f t="shared" si="1"/>
        <v>0</v>
      </c>
      <c r="Q51" s="367">
        <f t="shared" si="2"/>
        <v>0</v>
      </c>
      <c r="R51" s="337"/>
      <c r="S51" s="337"/>
      <c r="T51" s="337"/>
      <c r="U51" s="337"/>
      <c r="V51" s="337"/>
    </row>
    <row r="52" spans="1:22" ht="15.75" hidden="1" customHeight="1">
      <c r="A52" s="685"/>
      <c r="B52" s="685"/>
      <c r="C52" s="554"/>
      <c r="D52" s="446"/>
      <c r="E52" s="446"/>
      <c r="F52" s="446"/>
      <c r="G52" s="337"/>
      <c r="H52" s="447"/>
      <c r="I52" s="448"/>
      <c r="J52" s="447"/>
      <c r="K52" s="448"/>
      <c r="L52" s="447"/>
      <c r="M52" s="448"/>
      <c r="N52" s="447"/>
      <c r="O52" s="448"/>
      <c r="P52" s="369">
        <f t="shared" si="1"/>
        <v>0</v>
      </c>
      <c r="Q52" s="367">
        <f t="shared" si="2"/>
        <v>0</v>
      </c>
      <c r="R52" s="337"/>
      <c r="S52" s="337"/>
      <c r="T52" s="337"/>
      <c r="U52" s="337"/>
      <c r="V52" s="337"/>
    </row>
    <row r="53" spans="1:22" ht="15.75" hidden="1" customHeight="1">
      <c r="A53" s="685"/>
      <c r="B53" s="685"/>
      <c r="C53" s="554"/>
      <c r="D53" s="446"/>
      <c r="E53" s="446"/>
      <c r="F53" s="446"/>
      <c r="G53" s="337"/>
      <c r="H53" s="447"/>
      <c r="I53" s="448"/>
      <c r="J53" s="447"/>
      <c r="K53" s="448"/>
      <c r="L53" s="447"/>
      <c r="M53" s="448"/>
      <c r="N53" s="447"/>
      <c r="O53" s="448"/>
      <c r="P53" s="369">
        <f t="shared" si="1"/>
        <v>0</v>
      </c>
      <c r="Q53" s="367">
        <f t="shared" si="2"/>
        <v>0</v>
      </c>
      <c r="R53" s="337"/>
      <c r="S53" s="337"/>
      <c r="T53" s="337"/>
      <c r="U53" s="337"/>
      <c r="V53" s="337"/>
    </row>
    <row r="54" spans="1:22" ht="15.75" hidden="1">
      <c r="A54" s="685"/>
      <c r="B54" s="672" t="s">
        <v>1624</v>
      </c>
      <c r="C54" s="553"/>
      <c r="D54" s="446"/>
      <c r="E54" s="446"/>
      <c r="F54" s="446"/>
      <c r="G54" s="337"/>
      <c r="H54" s="447"/>
      <c r="I54" s="448"/>
      <c r="J54" s="447"/>
      <c r="K54" s="448"/>
      <c r="L54" s="447"/>
      <c r="M54" s="448"/>
      <c r="N54" s="447"/>
      <c r="O54" s="448"/>
      <c r="P54" s="369">
        <f t="shared" si="1"/>
        <v>0</v>
      </c>
      <c r="Q54" s="367">
        <f t="shared" si="2"/>
        <v>0</v>
      </c>
      <c r="R54" s="337"/>
      <c r="S54" s="337"/>
      <c r="T54" s="337"/>
      <c r="U54" s="337"/>
      <c r="V54" s="337"/>
    </row>
    <row r="55" spans="1:22" ht="15.75" hidden="1">
      <c r="A55" s="685"/>
      <c r="B55" s="685"/>
      <c r="C55" s="554"/>
      <c r="D55" s="446"/>
      <c r="E55" s="446"/>
      <c r="F55" s="446"/>
      <c r="G55" s="337"/>
      <c r="H55" s="447"/>
      <c r="I55" s="448"/>
      <c r="J55" s="447"/>
      <c r="K55" s="448"/>
      <c r="L55" s="447"/>
      <c r="M55" s="448"/>
      <c r="N55" s="447"/>
      <c r="O55" s="448"/>
      <c r="P55" s="369">
        <f t="shared" si="1"/>
        <v>0</v>
      </c>
      <c r="Q55" s="367">
        <f t="shared" si="2"/>
        <v>0</v>
      </c>
      <c r="R55" s="337"/>
      <c r="S55" s="337"/>
      <c r="T55" s="337"/>
      <c r="U55" s="337"/>
      <c r="V55" s="337"/>
    </row>
    <row r="56" spans="1:22" ht="15.75" hidden="1">
      <c r="A56" s="685"/>
      <c r="B56" s="685"/>
      <c r="C56" s="554"/>
      <c r="D56" s="446"/>
      <c r="E56" s="446"/>
      <c r="F56" s="446"/>
      <c r="G56" s="337"/>
      <c r="H56" s="447"/>
      <c r="I56" s="448"/>
      <c r="J56" s="447"/>
      <c r="K56" s="448"/>
      <c r="L56" s="447"/>
      <c r="M56" s="448"/>
      <c r="N56" s="447"/>
      <c r="O56" s="448"/>
      <c r="P56" s="369">
        <f t="shared" si="1"/>
        <v>0</v>
      </c>
      <c r="Q56" s="367">
        <f t="shared" si="2"/>
        <v>0</v>
      </c>
      <c r="R56" s="337"/>
      <c r="S56" s="337"/>
      <c r="T56" s="337"/>
      <c r="U56" s="337"/>
      <c r="V56" s="337"/>
    </row>
    <row r="57" spans="1:22" ht="15.75" hidden="1">
      <c r="A57" s="685"/>
      <c r="B57" s="673"/>
      <c r="C57" s="555"/>
      <c r="D57" s="446"/>
      <c r="E57" s="446"/>
      <c r="F57" s="446"/>
      <c r="G57" s="337"/>
      <c r="H57" s="447"/>
      <c r="I57" s="448"/>
      <c r="J57" s="447"/>
      <c r="K57" s="448"/>
      <c r="L57" s="447"/>
      <c r="M57" s="448"/>
      <c r="N57" s="447"/>
      <c r="O57" s="448"/>
      <c r="P57" s="369">
        <f t="shared" si="1"/>
        <v>0</v>
      </c>
      <c r="Q57" s="367">
        <f t="shared" si="2"/>
        <v>0</v>
      </c>
      <c r="R57" s="337"/>
      <c r="S57" s="337"/>
      <c r="T57" s="337"/>
      <c r="U57" s="337"/>
      <c r="V57" s="337"/>
    </row>
    <row r="58" spans="1:22" ht="15.75" hidden="1">
      <c r="A58" s="685"/>
      <c r="B58" s="672" t="s">
        <v>1625</v>
      </c>
      <c r="C58" s="553"/>
      <c r="D58" s="446"/>
      <c r="E58" s="446"/>
      <c r="F58" s="446"/>
      <c r="G58" s="337"/>
      <c r="H58" s="447"/>
      <c r="I58" s="448"/>
      <c r="J58" s="447"/>
      <c r="K58" s="448"/>
      <c r="L58" s="447"/>
      <c r="M58" s="448"/>
      <c r="N58" s="447"/>
      <c r="O58" s="448"/>
      <c r="P58" s="369">
        <f t="shared" si="1"/>
        <v>0</v>
      </c>
      <c r="Q58" s="367">
        <f t="shared" si="2"/>
        <v>0</v>
      </c>
      <c r="R58" s="337"/>
      <c r="S58" s="337"/>
      <c r="T58" s="337"/>
      <c r="U58" s="337"/>
      <c r="V58" s="337"/>
    </row>
    <row r="59" spans="1:22" ht="15.75" hidden="1">
      <c r="A59" s="685"/>
      <c r="B59" s="685"/>
      <c r="C59" s="554"/>
      <c r="D59" s="446"/>
      <c r="E59" s="446"/>
      <c r="F59" s="446"/>
      <c r="G59" s="337"/>
      <c r="H59" s="447"/>
      <c r="I59" s="448"/>
      <c r="J59" s="447"/>
      <c r="K59" s="448"/>
      <c r="L59" s="447"/>
      <c r="M59" s="448"/>
      <c r="N59" s="447"/>
      <c r="O59" s="448"/>
      <c r="P59" s="369">
        <f t="shared" si="1"/>
        <v>0</v>
      </c>
      <c r="Q59" s="367">
        <f t="shared" si="2"/>
        <v>0</v>
      </c>
      <c r="R59" s="337"/>
      <c r="S59" s="337"/>
      <c r="T59" s="337"/>
      <c r="U59" s="337"/>
      <c r="V59" s="337"/>
    </row>
    <row r="60" spans="1:22" ht="15.75" hidden="1">
      <c r="A60" s="685"/>
      <c r="B60" s="685"/>
      <c r="C60" s="554"/>
      <c r="D60" s="446"/>
      <c r="E60" s="446"/>
      <c r="F60" s="446"/>
      <c r="G60" s="337"/>
      <c r="H60" s="447"/>
      <c r="I60" s="448"/>
      <c r="J60" s="447"/>
      <c r="K60" s="448"/>
      <c r="L60" s="447"/>
      <c r="M60" s="448"/>
      <c r="N60" s="447"/>
      <c r="O60" s="448"/>
      <c r="P60" s="369">
        <f t="shared" si="1"/>
        <v>0</v>
      </c>
      <c r="Q60" s="367">
        <f t="shared" si="2"/>
        <v>0</v>
      </c>
      <c r="R60" s="337"/>
      <c r="S60" s="337"/>
      <c r="T60" s="337"/>
      <c r="U60" s="337"/>
      <c r="V60" s="337"/>
    </row>
    <row r="61" spans="1:22" ht="15.75" hidden="1">
      <c r="A61" s="673"/>
      <c r="B61" s="673"/>
      <c r="C61" s="555"/>
      <c r="D61" s="446"/>
      <c r="E61" s="446"/>
      <c r="F61" s="446"/>
      <c r="G61" s="337"/>
      <c r="H61" s="337"/>
      <c r="I61" s="448"/>
      <c r="J61" s="337"/>
      <c r="K61" s="448"/>
      <c r="L61" s="337"/>
      <c r="M61" s="448"/>
      <c r="N61" s="337"/>
      <c r="O61" s="448"/>
      <c r="P61" s="369">
        <f>H61+J61+L61+N61</f>
        <v>0</v>
      </c>
      <c r="Q61" s="367">
        <f>I61+K61+M61+O61</f>
        <v>0</v>
      </c>
      <c r="R61" s="337"/>
      <c r="S61" s="449"/>
      <c r="T61" s="337"/>
      <c r="U61" s="337"/>
      <c r="V61" s="337"/>
    </row>
    <row r="62" spans="1:22" ht="15.75">
      <c r="A62" s="275"/>
      <c r="B62" s="276"/>
      <c r="C62" s="276"/>
      <c r="D62" s="276"/>
      <c r="E62" s="275" t="s">
        <v>1626</v>
      </c>
      <c r="F62" s="276"/>
      <c r="G62" s="277"/>
      <c r="H62" s="73">
        <f t="shared" ref="H62:Q62" si="3">SUM(H12:H61)</f>
        <v>0.25</v>
      </c>
      <c r="I62" s="222">
        <f t="shared" si="3"/>
        <v>0</v>
      </c>
      <c r="J62" s="73">
        <f t="shared" si="3"/>
        <v>31.25</v>
      </c>
      <c r="K62" s="222">
        <f t="shared" si="3"/>
        <v>233500</v>
      </c>
      <c r="L62" s="73">
        <f t="shared" si="3"/>
        <v>0.25</v>
      </c>
      <c r="M62" s="222">
        <f t="shared" si="3"/>
        <v>0</v>
      </c>
      <c r="N62" s="73">
        <f t="shared" si="3"/>
        <v>0.25</v>
      </c>
      <c r="O62" s="222">
        <f t="shared" si="3"/>
        <v>0</v>
      </c>
      <c r="P62" s="222">
        <f t="shared" si="3"/>
        <v>32</v>
      </c>
      <c r="Q62" s="222">
        <f>SUM(Q11:Q61)</f>
        <v>233500</v>
      </c>
      <c r="R62" s="67"/>
      <c r="S62" s="67"/>
      <c r="T62" s="67"/>
      <c r="U62" s="67"/>
      <c r="V62" s="67"/>
    </row>
  </sheetData>
  <mergeCells count="34">
    <mergeCell ref="F1:M1"/>
    <mergeCell ref="A7:A9"/>
    <mergeCell ref="B7:B9"/>
    <mergeCell ref="D7:D9"/>
    <mergeCell ref="E7:E9"/>
    <mergeCell ref="F7:F9"/>
    <mergeCell ref="G7:G9"/>
    <mergeCell ref="H7:O7"/>
    <mergeCell ref="H8:I8"/>
    <mergeCell ref="J8:K8"/>
    <mergeCell ref="L8:M8"/>
    <mergeCell ref="N8:O8"/>
    <mergeCell ref="R7:R9"/>
    <mergeCell ref="S7:S9"/>
    <mergeCell ref="T7:T9"/>
    <mergeCell ref="U7:U9"/>
    <mergeCell ref="V7:V9"/>
    <mergeCell ref="B25:B28"/>
    <mergeCell ref="A11:A28"/>
    <mergeCell ref="P7:Q8"/>
    <mergeCell ref="B13:B16"/>
    <mergeCell ref="B17:B20"/>
    <mergeCell ref="B21:B24"/>
    <mergeCell ref="C7:C9"/>
    <mergeCell ref="B54:B57"/>
    <mergeCell ref="B58:B61"/>
    <mergeCell ref="A29:A36"/>
    <mergeCell ref="B29:B32"/>
    <mergeCell ref="B33:B36"/>
    <mergeCell ref="A37:A45"/>
    <mergeCell ref="B37:B40"/>
    <mergeCell ref="B41:B44"/>
    <mergeCell ref="A46:A61"/>
    <mergeCell ref="B45:B5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1"/>
    <dataValidation allowBlank="1" showInputMessage="1" showErrorMessage="1" promptTitle="INDICADORES DE RESULTADOS" prompt="Medidas o variables para verificar el cumplimiento de cada paso.&#10;" sqref="E7:E11"/>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D11 C7: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7:G11"/>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7:V11"/>
    <dataValidation allowBlank="1" showInputMessage="1" showErrorMessage="1" promptTitle="POBLACIÓN OBJETIVO" prompt="Grupo  de personas al cual se pretende beneficiar con dicho actividad." sqref="U7:U11"/>
    <dataValidation allowBlank="1" showInputMessage="1" showErrorMessage="1" promptTitle="MEDIO DE VERIFICACIÓN" prompt="Corresponde a los elementos a través del cual se acredita y se verifican  las actividades." sqref="T7:T11"/>
    <dataValidation allowBlank="1" showInputMessage="1" showErrorMessage="1" promptTitle="JUSTIFICACIÓN" prompt="Es aquella en que se explica de forma convincente el motivo por el que y para que se va realizar dicha actividad, que beneficio va traer a la institución." sqref="S7:S11"/>
    <dataValidation allowBlank="1" showInputMessage="1" showErrorMessage="1" promptTitle="SUPUESTOS" prompt="Un  supuesto es un dato asumido como cierto a efectos de planificación este puede ser positivo como negativo." sqref="R7:R11"/>
  </dataValidations>
  <pageMargins left="0.7" right="0.7" top="0.75" bottom="0.75" header="0.3" footer="0.3"/>
  <pageSetup paperSize="9" orientation="portrait" r:id="rId1"/>
  <ignoredErrors>
    <ignoredError sqref="P11" unlockedFormula="1"/>
  </ignoredErrors>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topLeftCell="AL1" zoomScale="80" zoomScaleNormal="80" workbookViewId="0">
      <pane ySplit="11" topLeftCell="A548" activePane="bottomLeft" state="frozen"/>
      <selection activeCell="A11" sqref="A11"/>
      <selection pane="bottomLeft" activeCell="B201" sqref="B201"/>
    </sheetView>
  </sheetViews>
  <sheetFormatPr baseColWidth="10" defaultColWidth="11.5703125" defaultRowHeight="15"/>
  <cols>
    <col min="1" max="1" width="4.5703125" style="84" customWidth="1"/>
    <col min="2" max="2" width="15.85546875" style="75" customWidth="1"/>
    <col min="3" max="3" width="89.42578125" style="84" bestFit="1" customWidth="1"/>
    <col min="4" max="24" width="32" style="169" customWidth="1"/>
    <col min="25" max="27" width="34.28515625" style="169" customWidth="1"/>
    <col min="28" max="44" width="24.28515625" style="169" customWidth="1"/>
    <col min="45" max="16384" width="11.5703125" style="84"/>
  </cols>
  <sheetData>
    <row r="1" spans="1:571" ht="26.25" hidden="1">
      <c r="A1" s="428"/>
      <c r="B1" s="429"/>
      <c r="C1" s="428" t="s">
        <v>148</v>
      </c>
      <c r="D1" s="429" t="s">
        <v>149</v>
      </c>
      <c r="E1" s="426" t="s">
        <v>150</v>
      </c>
      <c r="F1" s="426" t="s">
        <v>151</v>
      </c>
      <c r="G1" s="426" t="s">
        <v>152</v>
      </c>
      <c r="H1" s="426" t="s">
        <v>153</v>
      </c>
      <c r="I1" s="426" t="s">
        <v>154</v>
      </c>
      <c r="J1" s="426" t="s">
        <v>155</v>
      </c>
      <c r="K1" s="426" t="s">
        <v>156</v>
      </c>
      <c r="L1" s="426" t="s">
        <v>157</v>
      </c>
      <c r="M1" s="426" t="s">
        <v>158</v>
      </c>
      <c r="N1" s="426" t="s">
        <v>159</v>
      </c>
      <c r="O1" s="426" t="s">
        <v>160</v>
      </c>
      <c r="P1" s="426" t="s">
        <v>161</v>
      </c>
      <c r="Q1" s="426" t="s">
        <v>162</v>
      </c>
      <c r="R1" s="426" t="s">
        <v>161</v>
      </c>
      <c r="S1" s="426" t="s">
        <v>162</v>
      </c>
      <c r="T1" s="426" t="s">
        <v>162</v>
      </c>
      <c r="U1" s="426" t="s">
        <v>163</v>
      </c>
      <c r="V1" s="426" t="s">
        <v>164</v>
      </c>
      <c r="W1" s="426" t="s">
        <v>165</v>
      </c>
      <c r="X1" s="426" t="s">
        <v>165</v>
      </c>
      <c r="Y1" s="426" t="s">
        <v>166</v>
      </c>
      <c r="Z1" s="426"/>
      <c r="AA1" s="426" t="s">
        <v>166</v>
      </c>
      <c r="AB1" s="426" t="s">
        <v>167</v>
      </c>
      <c r="AC1" s="426" t="s">
        <v>168</v>
      </c>
      <c r="AD1" s="426" t="s">
        <v>169</v>
      </c>
      <c r="AE1" s="426" t="s">
        <v>170</v>
      </c>
      <c r="AF1" s="426" t="s">
        <v>171</v>
      </c>
      <c r="AG1" s="426" t="s">
        <v>172</v>
      </c>
      <c r="AH1" s="426" t="s">
        <v>173</v>
      </c>
      <c r="AI1" s="426" t="s">
        <v>174</v>
      </c>
      <c r="AJ1" s="426" t="s">
        <v>175</v>
      </c>
      <c r="AK1" s="426" t="s">
        <v>176</v>
      </c>
      <c r="AL1" s="426" t="s">
        <v>177</v>
      </c>
      <c r="AM1" s="426" t="s">
        <v>178</v>
      </c>
      <c r="AN1" s="426" t="s">
        <v>179</v>
      </c>
      <c r="AO1" s="426" t="s">
        <v>180</v>
      </c>
      <c r="AP1" s="426" t="s">
        <v>181</v>
      </c>
      <c r="AQ1" s="426" t="s">
        <v>182</v>
      </c>
      <c r="AR1" s="429" t="s">
        <v>183</v>
      </c>
      <c r="AS1" s="426" t="s">
        <v>184</v>
      </c>
      <c r="AT1" s="426" t="s">
        <v>185</v>
      </c>
      <c r="AU1" s="426" t="s">
        <v>186</v>
      </c>
      <c r="AV1" s="426" t="s">
        <v>187</v>
      </c>
      <c r="AW1" s="426" t="s">
        <v>188</v>
      </c>
      <c r="AX1" s="426" t="s">
        <v>189</v>
      </c>
      <c r="AY1" s="426" t="s">
        <v>190</v>
      </c>
      <c r="AZ1" s="426" t="s">
        <v>191</v>
      </c>
      <c r="BA1" s="426" t="s">
        <v>192</v>
      </c>
      <c r="BB1" s="426" t="s">
        <v>193</v>
      </c>
      <c r="BC1" s="426" t="s">
        <v>194</v>
      </c>
      <c r="BD1" s="426" t="s">
        <v>195</v>
      </c>
      <c r="BE1" s="426" t="s">
        <v>196</v>
      </c>
      <c r="BF1" s="426" t="s">
        <v>197</v>
      </c>
      <c r="BG1" s="426" t="s">
        <v>198</v>
      </c>
      <c r="BH1" s="426" t="s">
        <v>199</v>
      </c>
      <c r="BI1" s="426" t="s">
        <v>200</v>
      </c>
      <c r="BJ1" s="426" t="s">
        <v>201</v>
      </c>
      <c r="BK1" s="426" t="s">
        <v>202</v>
      </c>
      <c r="BL1" s="426" t="s">
        <v>203</v>
      </c>
      <c r="BM1" s="426" t="s">
        <v>204</v>
      </c>
      <c r="BN1" s="426" t="s">
        <v>205</v>
      </c>
      <c r="BO1" s="426" t="s">
        <v>206</v>
      </c>
      <c r="BP1" s="426" t="s">
        <v>207</v>
      </c>
      <c r="BQ1" s="426" t="s">
        <v>208</v>
      </c>
      <c r="BR1" s="426" t="s">
        <v>209</v>
      </c>
      <c r="BS1" s="426" t="s">
        <v>210</v>
      </c>
      <c r="BT1" s="426" t="s">
        <v>211</v>
      </c>
      <c r="BU1" s="426" t="s">
        <v>212</v>
      </c>
      <c r="BV1" s="426" t="s">
        <v>213</v>
      </c>
      <c r="BW1" s="426" t="s">
        <v>214</v>
      </c>
      <c r="BX1" s="426" t="s">
        <v>215</v>
      </c>
      <c r="BY1" s="426" t="s">
        <v>216</v>
      </c>
      <c r="BZ1" s="426" t="s">
        <v>217</v>
      </c>
      <c r="CA1" s="426" t="s">
        <v>218</v>
      </c>
      <c r="CB1" s="429" t="s">
        <v>219</v>
      </c>
      <c r="CC1" s="426" t="s">
        <v>220</v>
      </c>
      <c r="CD1" s="426" t="s">
        <v>221</v>
      </c>
      <c r="CE1" s="426" t="s">
        <v>222</v>
      </c>
      <c r="CF1" s="426" t="s">
        <v>223</v>
      </c>
      <c r="CG1" s="426" t="s">
        <v>224</v>
      </c>
      <c r="CH1" s="429" t="s">
        <v>225</v>
      </c>
      <c r="CI1" s="426" t="s">
        <v>226</v>
      </c>
      <c r="CJ1" s="426" t="s">
        <v>227</v>
      </c>
      <c r="CK1" s="426" t="s">
        <v>228</v>
      </c>
      <c r="CL1" s="426" t="s">
        <v>229</v>
      </c>
      <c r="CM1" s="426" t="s">
        <v>230</v>
      </c>
      <c r="CN1" s="426" t="s">
        <v>231</v>
      </c>
      <c r="CO1" s="429" t="s">
        <v>232</v>
      </c>
      <c r="CP1" s="426" t="s">
        <v>233</v>
      </c>
      <c r="CQ1" s="426" t="s">
        <v>234</v>
      </c>
      <c r="CR1" s="426" t="s">
        <v>235</v>
      </c>
      <c r="CS1" s="426" t="s">
        <v>236</v>
      </c>
      <c r="CT1" s="426" t="s">
        <v>237</v>
      </c>
      <c r="CU1" s="426" t="s">
        <v>238</v>
      </c>
      <c r="CV1" s="426" t="s">
        <v>239</v>
      </c>
      <c r="CW1" s="426" t="s">
        <v>240</v>
      </c>
      <c r="CX1" s="426" t="s">
        <v>241</v>
      </c>
      <c r="CY1" s="425" t="s">
        <v>242</v>
      </c>
      <c r="CZ1" s="429" t="s">
        <v>243</v>
      </c>
      <c r="DA1" s="426" t="s">
        <v>244</v>
      </c>
      <c r="DB1" s="426" t="s">
        <v>245</v>
      </c>
      <c r="DC1" s="426" t="s">
        <v>246</v>
      </c>
      <c r="DD1" s="426" t="s">
        <v>247</v>
      </c>
      <c r="DE1" s="426" t="s">
        <v>248</v>
      </c>
      <c r="DF1" s="426" t="s">
        <v>249</v>
      </c>
      <c r="DG1" s="426" t="s">
        <v>250</v>
      </c>
      <c r="DH1" s="426" t="s">
        <v>251</v>
      </c>
      <c r="DI1" s="426" t="s">
        <v>252</v>
      </c>
      <c r="DJ1" s="426" t="s">
        <v>253</v>
      </c>
      <c r="DK1" s="429" t="s">
        <v>254</v>
      </c>
      <c r="DL1" s="426" t="s">
        <v>255</v>
      </c>
      <c r="DM1" s="426" t="s">
        <v>256</v>
      </c>
      <c r="DN1" s="426" t="s">
        <v>257</v>
      </c>
      <c r="DO1" s="426" t="s">
        <v>258</v>
      </c>
      <c r="DP1" s="426" t="s">
        <v>259</v>
      </c>
      <c r="DQ1" s="426" t="s">
        <v>260</v>
      </c>
      <c r="DR1" s="426" t="s">
        <v>261</v>
      </c>
      <c r="DS1" s="426" t="s">
        <v>262</v>
      </c>
      <c r="DT1" s="426" t="s">
        <v>263</v>
      </c>
      <c r="DU1" s="426" t="s">
        <v>264</v>
      </c>
      <c r="DV1" s="426" t="s">
        <v>265</v>
      </c>
      <c r="DW1" s="426" t="s">
        <v>266</v>
      </c>
      <c r="DX1" s="426" t="s">
        <v>267</v>
      </c>
      <c r="DY1" s="426" t="s">
        <v>268</v>
      </c>
      <c r="DZ1" s="429" t="s">
        <v>269</v>
      </c>
      <c r="EA1" s="426" t="s">
        <v>270</v>
      </c>
      <c r="EB1" s="426" t="s">
        <v>271</v>
      </c>
      <c r="EC1" s="426" t="s">
        <v>272</v>
      </c>
      <c r="ED1" s="426" t="s">
        <v>273</v>
      </c>
      <c r="EE1" s="426" t="s">
        <v>274</v>
      </c>
      <c r="EF1" s="426" t="s">
        <v>275</v>
      </c>
      <c r="EG1" s="426" t="s">
        <v>276</v>
      </c>
      <c r="EH1" s="426" t="s">
        <v>277</v>
      </c>
      <c r="EI1" s="426" t="s">
        <v>278</v>
      </c>
      <c r="EJ1" s="426" t="s">
        <v>279</v>
      </c>
      <c r="EK1" s="426" t="s">
        <v>280</v>
      </c>
      <c r="EL1" s="426" t="s">
        <v>281</v>
      </c>
      <c r="EM1" s="426" t="s">
        <v>282</v>
      </c>
      <c r="EN1" s="426" t="s">
        <v>283</v>
      </c>
      <c r="EO1" s="426" t="s">
        <v>284</v>
      </c>
      <c r="EP1" s="429" t="s">
        <v>285</v>
      </c>
      <c r="EQ1" s="426" t="s">
        <v>286</v>
      </c>
      <c r="ER1" s="426" t="s">
        <v>287</v>
      </c>
      <c r="ES1" s="426" t="s">
        <v>288</v>
      </c>
      <c r="ET1" s="426" t="s">
        <v>289</v>
      </c>
      <c r="EU1" s="426" t="s">
        <v>290</v>
      </c>
      <c r="EV1" s="426" t="s">
        <v>291</v>
      </c>
      <c r="EW1" s="426" t="s">
        <v>292</v>
      </c>
      <c r="EX1" s="426" t="s">
        <v>293</v>
      </c>
      <c r="EY1" s="426" t="s">
        <v>294</v>
      </c>
      <c r="EZ1" s="426" t="s">
        <v>295</v>
      </c>
      <c r="FA1" s="426" t="s">
        <v>296</v>
      </c>
      <c r="FB1" s="426" t="s">
        <v>297</v>
      </c>
      <c r="FC1" s="426" t="s">
        <v>298</v>
      </c>
      <c r="FD1" s="426" t="s">
        <v>299</v>
      </c>
      <c r="FE1" s="429" t="s">
        <v>300</v>
      </c>
      <c r="FF1" s="426" t="s">
        <v>301</v>
      </c>
      <c r="FG1" s="426" t="s">
        <v>302</v>
      </c>
      <c r="FH1" s="426" t="s">
        <v>303</v>
      </c>
      <c r="FI1" s="426" t="s">
        <v>304</v>
      </c>
      <c r="FJ1" s="426" t="s">
        <v>305</v>
      </c>
      <c r="FK1" s="426" t="s">
        <v>306</v>
      </c>
      <c r="FL1" s="426" t="s">
        <v>307</v>
      </c>
      <c r="FM1" s="426" t="s">
        <v>308</v>
      </c>
      <c r="FN1" s="426" t="s">
        <v>309</v>
      </c>
      <c r="FO1" s="426" t="s">
        <v>310</v>
      </c>
      <c r="FP1" s="426" t="s">
        <v>311</v>
      </c>
      <c r="FQ1" s="426" t="s">
        <v>312</v>
      </c>
      <c r="FR1" s="426" t="s">
        <v>313</v>
      </c>
      <c r="FS1" s="426" t="s">
        <v>314</v>
      </c>
      <c r="FT1" s="426" t="s">
        <v>315</v>
      </c>
      <c r="FU1" s="426" t="s">
        <v>316</v>
      </c>
      <c r="FV1" s="426" t="s">
        <v>317</v>
      </c>
      <c r="FW1" s="426" t="s">
        <v>318</v>
      </c>
      <c r="FX1" s="426" t="s">
        <v>319</v>
      </c>
      <c r="FY1" s="426" t="s">
        <v>320</v>
      </c>
      <c r="FZ1" s="426" t="s">
        <v>321</v>
      </c>
      <c r="GA1" s="426" t="s">
        <v>322</v>
      </c>
      <c r="GB1" s="426" t="s">
        <v>323</v>
      </c>
      <c r="GC1" s="426" t="s">
        <v>324</v>
      </c>
      <c r="GD1" s="426" t="s">
        <v>325</v>
      </c>
      <c r="GE1" s="429" t="s">
        <v>326</v>
      </c>
      <c r="GF1" s="429" t="s">
        <v>327</v>
      </c>
      <c r="GG1" s="426" t="s">
        <v>328</v>
      </c>
      <c r="GH1" s="426" t="s">
        <v>329</v>
      </c>
      <c r="GI1" s="426" t="s">
        <v>330</v>
      </c>
      <c r="GJ1" s="426" t="s">
        <v>331</v>
      </c>
      <c r="GK1" s="426" t="s">
        <v>332</v>
      </c>
      <c r="GL1" s="426" t="s">
        <v>333</v>
      </c>
      <c r="GM1" s="426" t="s">
        <v>334</v>
      </c>
      <c r="GN1" s="429" t="s">
        <v>335</v>
      </c>
      <c r="GO1" s="426" t="s">
        <v>336</v>
      </c>
      <c r="GP1" s="426" t="s">
        <v>337</v>
      </c>
      <c r="GQ1" s="426" t="s">
        <v>338</v>
      </c>
      <c r="GR1" s="426" t="s">
        <v>339</v>
      </c>
      <c r="GS1" s="426" t="s">
        <v>340</v>
      </c>
      <c r="GT1" s="426" t="s">
        <v>341</v>
      </c>
      <c r="GU1" s="426" t="s">
        <v>342</v>
      </c>
      <c r="GV1" s="429" t="s">
        <v>343</v>
      </c>
      <c r="GW1" s="426" t="s">
        <v>344</v>
      </c>
      <c r="GX1" s="426" t="s">
        <v>345</v>
      </c>
      <c r="GY1" s="426" t="s">
        <v>346</v>
      </c>
      <c r="GZ1" s="426" t="s">
        <v>347</v>
      </c>
      <c r="HA1" s="426" t="s">
        <v>348</v>
      </c>
      <c r="HB1" s="426" t="s">
        <v>349</v>
      </c>
      <c r="HC1" s="429" t="s">
        <v>350</v>
      </c>
      <c r="HD1" s="426" t="s">
        <v>351</v>
      </c>
      <c r="HE1" s="426" t="s">
        <v>352</v>
      </c>
      <c r="HF1" s="426" t="s">
        <v>353</v>
      </c>
      <c r="HG1" s="426" t="s">
        <v>354</v>
      </c>
      <c r="HH1" s="426" t="s">
        <v>355</v>
      </c>
      <c r="HI1" s="426" t="s">
        <v>356</v>
      </c>
      <c r="HJ1" s="426" t="s">
        <v>357</v>
      </c>
      <c r="HK1" s="425" t="s">
        <v>358</v>
      </c>
      <c r="HL1" s="429" t="s">
        <v>359</v>
      </c>
      <c r="HM1" s="426" t="s">
        <v>360</v>
      </c>
      <c r="HN1" s="426" t="s">
        <v>361</v>
      </c>
      <c r="HO1" s="426" t="s">
        <v>362</v>
      </c>
      <c r="HP1" s="426" t="s">
        <v>363</v>
      </c>
      <c r="HQ1" s="426" t="s">
        <v>364</v>
      </c>
      <c r="HR1" s="426" t="s">
        <v>365</v>
      </c>
      <c r="HS1" s="426" t="s">
        <v>366</v>
      </c>
      <c r="HT1" s="426" t="s">
        <v>367</v>
      </c>
      <c r="HU1" s="426" t="s">
        <v>368</v>
      </c>
      <c r="HV1" s="426" t="s">
        <v>369</v>
      </c>
      <c r="HW1" s="426" t="s">
        <v>370</v>
      </c>
      <c r="HX1" s="429" t="s">
        <v>371</v>
      </c>
      <c r="HY1" s="426" t="s">
        <v>372</v>
      </c>
      <c r="HZ1" s="426" t="s">
        <v>373</v>
      </c>
      <c r="IA1" s="426" t="s">
        <v>374</v>
      </c>
      <c r="IB1" s="426" t="s">
        <v>375</v>
      </c>
      <c r="IC1" s="426" t="s">
        <v>376</v>
      </c>
      <c r="ID1" s="426" t="s">
        <v>377</v>
      </c>
      <c r="IE1" s="426" t="s">
        <v>378</v>
      </c>
      <c r="IF1" s="429" t="s">
        <v>379</v>
      </c>
      <c r="IG1" s="426" t="s">
        <v>380</v>
      </c>
      <c r="IH1" s="426" t="s">
        <v>381</v>
      </c>
      <c r="II1" s="426" t="s">
        <v>382</v>
      </c>
      <c r="IJ1" s="426" t="s">
        <v>383</v>
      </c>
      <c r="IK1" s="426" t="s">
        <v>384</v>
      </c>
      <c r="IL1" s="426" t="s">
        <v>385</v>
      </c>
      <c r="IM1" s="426" t="s">
        <v>386</v>
      </c>
      <c r="IN1" s="426" t="s">
        <v>387</v>
      </c>
      <c r="IO1" s="426" t="s">
        <v>388</v>
      </c>
      <c r="IP1" s="426" t="s">
        <v>389</v>
      </c>
      <c r="IQ1" s="426" t="s">
        <v>390</v>
      </c>
      <c r="IR1" s="426" t="s">
        <v>391</v>
      </c>
      <c r="IS1" s="426" t="s">
        <v>392</v>
      </c>
      <c r="IT1" s="426" t="s">
        <v>393</v>
      </c>
      <c r="IU1" s="426" t="s">
        <v>394</v>
      </c>
      <c r="IV1" s="426" t="s">
        <v>395</v>
      </c>
      <c r="IW1" s="429" t="s">
        <v>396</v>
      </c>
      <c r="IX1" s="426" t="s">
        <v>397</v>
      </c>
      <c r="IY1" s="426" t="s">
        <v>398</v>
      </c>
      <c r="IZ1" s="426" t="s">
        <v>399</v>
      </c>
      <c r="JA1" s="426" t="s">
        <v>400</v>
      </c>
      <c r="JB1" s="426" t="s">
        <v>401</v>
      </c>
      <c r="JC1" s="426" t="s">
        <v>402</v>
      </c>
      <c r="JD1" s="429" t="s">
        <v>403</v>
      </c>
      <c r="JE1" s="426" t="s">
        <v>404</v>
      </c>
      <c r="JF1" s="426" t="s">
        <v>405</v>
      </c>
      <c r="JG1" s="426" t="s">
        <v>406</v>
      </c>
      <c r="JH1" s="426" t="s">
        <v>407</v>
      </c>
      <c r="JI1" s="426" t="s">
        <v>408</v>
      </c>
      <c r="JJ1" s="426" t="s">
        <v>409</v>
      </c>
      <c r="JK1" s="426" t="s">
        <v>410</v>
      </c>
      <c r="JL1" s="426" t="s">
        <v>411</v>
      </c>
      <c r="JM1" s="426" t="s">
        <v>412</v>
      </c>
      <c r="JN1" s="426" t="s">
        <v>413</v>
      </c>
      <c r="JO1" s="426" t="s">
        <v>414</v>
      </c>
      <c r="JP1" s="426" t="s">
        <v>415</v>
      </c>
      <c r="JQ1" s="426" t="s">
        <v>416</v>
      </c>
      <c r="JR1" s="426" t="s">
        <v>417</v>
      </c>
      <c r="JS1" s="426" t="s">
        <v>418</v>
      </c>
      <c r="JT1" s="426" t="s">
        <v>419</v>
      </c>
      <c r="JU1" s="426" t="s">
        <v>420</v>
      </c>
      <c r="JV1" s="426" t="s">
        <v>421</v>
      </c>
      <c r="JW1" s="426" t="s">
        <v>422</v>
      </c>
      <c r="JX1" s="426" t="s">
        <v>423</v>
      </c>
      <c r="JY1" s="426" t="s">
        <v>424</v>
      </c>
      <c r="JZ1" s="426" t="s">
        <v>425</v>
      </c>
      <c r="KA1" s="426" t="s">
        <v>426</v>
      </c>
      <c r="KB1" s="426" t="s">
        <v>427</v>
      </c>
      <c r="KC1" s="426" t="s">
        <v>428</v>
      </c>
      <c r="KD1" s="426" t="s">
        <v>429</v>
      </c>
      <c r="KE1" s="426" t="s">
        <v>430</v>
      </c>
      <c r="KF1" s="426" t="s">
        <v>431</v>
      </c>
      <c r="KG1" s="426" t="s">
        <v>432</v>
      </c>
      <c r="KH1" s="426" t="s">
        <v>433</v>
      </c>
      <c r="KI1" s="426" t="s">
        <v>434</v>
      </c>
      <c r="KJ1" s="426" t="s">
        <v>435</v>
      </c>
      <c r="KK1" s="426" t="s">
        <v>436</v>
      </c>
      <c r="KL1" s="426" t="s">
        <v>437</v>
      </c>
      <c r="KM1" s="426" t="s">
        <v>438</v>
      </c>
      <c r="KN1" s="426" t="s">
        <v>439</v>
      </c>
      <c r="KO1" s="426" t="s">
        <v>440</v>
      </c>
      <c r="KP1" s="426" t="s">
        <v>441</v>
      </c>
      <c r="KQ1" s="426" t="s">
        <v>442</v>
      </c>
      <c r="KR1" s="426" t="s">
        <v>443</v>
      </c>
      <c r="KS1" s="426" t="s">
        <v>444</v>
      </c>
      <c r="KT1" s="426" t="s">
        <v>445</v>
      </c>
      <c r="KU1" s="426" t="s">
        <v>446</v>
      </c>
      <c r="KV1" s="426" t="s">
        <v>447</v>
      </c>
      <c r="KW1" s="429" t="s">
        <v>448</v>
      </c>
      <c r="KX1" s="426" t="s">
        <v>449</v>
      </c>
      <c r="KY1" s="426" t="s">
        <v>450</v>
      </c>
      <c r="KZ1" s="426" t="s">
        <v>451</v>
      </c>
      <c r="LA1" s="426" t="s">
        <v>452</v>
      </c>
      <c r="LB1" s="426" t="s">
        <v>453</v>
      </c>
      <c r="LC1" s="426" t="s">
        <v>454</v>
      </c>
      <c r="LD1" s="426" t="s">
        <v>455</v>
      </c>
      <c r="LE1" s="426" t="s">
        <v>456</v>
      </c>
      <c r="LF1" s="426" t="s">
        <v>457</v>
      </c>
      <c r="LG1" s="426" t="s">
        <v>458</v>
      </c>
      <c r="LH1" s="426" t="s">
        <v>459</v>
      </c>
      <c r="LI1" s="426" t="s">
        <v>460</v>
      </c>
      <c r="LJ1" s="426" t="s">
        <v>461</v>
      </c>
      <c r="LK1" s="426" t="s">
        <v>462</v>
      </c>
      <c r="LL1" s="425" t="s">
        <v>463</v>
      </c>
      <c r="LM1" s="429" t="s">
        <v>464</v>
      </c>
      <c r="LN1" s="426" t="s">
        <v>465</v>
      </c>
      <c r="LO1" s="426" t="s">
        <v>466</v>
      </c>
      <c r="LP1" s="429" t="s">
        <v>467</v>
      </c>
      <c r="LQ1" s="426" t="s">
        <v>468</v>
      </c>
      <c r="LR1" s="426" t="s">
        <v>469</v>
      </c>
      <c r="LS1" s="426" t="s">
        <v>470</v>
      </c>
      <c r="LT1" s="426" t="s">
        <v>471</v>
      </c>
      <c r="LU1" s="426" t="s">
        <v>472</v>
      </c>
      <c r="LV1" s="426" t="s">
        <v>473</v>
      </c>
      <c r="LW1" s="426" t="s">
        <v>474</v>
      </c>
      <c r="LX1" s="426" t="s">
        <v>475</v>
      </c>
      <c r="LY1" s="426" t="s">
        <v>476</v>
      </c>
      <c r="LZ1" s="426" t="s">
        <v>477</v>
      </c>
      <c r="MA1" s="426" t="s">
        <v>478</v>
      </c>
      <c r="MB1" s="426" t="s">
        <v>479</v>
      </c>
      <c r="MC1" s="426" t="s">
        <v>480</v>
      </c>
      <c r="MD1" s="426" t="s">
        <v>481</v>
      </c>
      <c r="ME1" s="426" t="s">
        <v>482</v>
      </c>
      <c r="MF1" s="426" t="s">
        <v>483</v>
      </c>
      <c r="MG1" s="426" t="s">
        <v>484</v>
      </c>
      <c r="MH1" s="426" t="s">
        <v>485</v>
      </c>
      <c r="MI1" s="426" t="s">
        <v>486</v>
      </c>
      <c r="MJ1" s="426" t="s">
        <v>487</v>
      </c>
      <c r="MK1" s="426" t="s">
        <v>488</v>
      </c>
      <c r="ML1" s="426" t="s">
        <v>489</v>
      </c>
      <c r="MM1" s="426" t="s">
        <v>490</v>
      </c>
      <c r="MN1" s="426" t="s">
        <v>491</v>
      </c>
      <c r="MO1" s="426" t="s">
        <v>492</v>
      </c>
      <c r="MP1" s="426" t="s">
        <v>493</v>
      </c>
      <c r="MQ1" s="426" t="s">
        <v>494</v>
      </c>
      <c r="MR1" s="426" t="s">
        <v>495</v>
      </c>
      <c r="MS1" s="426" t="s">
        <v>496</v>
      </c>
      <c r="MT1" s="426" t="s">
        <v>497</v>
      </c>
      <c r="MU1" s="426" t="s">
        <v>498</v>
      </c>
      <c r="MV1" s="426" t="s">
        <v>499</v>
      </c>
      <c r="MW1" s="426" t="s">
        <v>500</v>
      </c>
      <c r="MX1" s="426" t="s">
        <v>501</v>
      </c>
      <c r="MY1" s="426" t="s">
        <v>502</v>
      </c>
      <c r="MZ1" s="426" t="s">
        <v>503</v>
      </c>
      <c r="NA1" s="426" t="s">
        <v>504</v>
      </c>
      <c r="NB1" s="429" t="s">
        <v>505</v>
      </c>
      <c r="NC1" s="426" t="s">
        <v>506</v>
      </c>
      <c r="ND1" s="426" t="s">
        <v>507</v>
      </c>
      <c r="NE1" s="426" t="s">
        <v>508</v>
      </c>
      <c r="NF1" s="426" t="s">
        <v>509</v>
      </c>
      <c r="NG1" s="426" t="s">
        <v>510</v>
      </c>
      <c r="NH1" s="429" t="s">
        <v>511</v>
      </c>
      <c r="NI1" s="426" t="s">
        <v>512</v>
      </c>
      <c r="NJ1" s="426" t="s">
        <v>513</v>
      </c>
      <c r="NK1" s="426" t="s">
        <v>514</v>
      </c>
      <c r="NL1" s="426" t="s">
        <v>515</v>
      </c>
      <c r="NM1" s="426" t="s">
        <v>516</v>
      </c>
      <c r="NN1" s="426" t="s">
        <v>517</v>
      </c>
      <c r="NO1" s="426" t="s">
        <v>518</v>
      </c>
      <c r="NP1" s="426" t="s">
        <v>519</v>
      </c>
      <c r="NQ1" s="425" t="s">
        <v>464</v>
      </c>
      <c r="NR1" s="429" t="s">
        <v>465</v>
      </c>
      <c r="NS1" s="426" t="s">
        <v>520</v>
      </c>
      <c r="NT1" s="426" t="s">
        <v>521</v>
      </c>
      <c r="NU1" s="426" t="s">
        <v>522</v>
      </c>
      <c r="NV1" s="426" t="s">
        <v>523</v>
      </c>
      <c r="NW1" s="426" t="s">
        <v>524</v>
      </c>
      <c r="NX1" s="426" t="s">
        <v>525</v>
      </c>
      <c r="NY1" s="426" t="s">
        <v>526</v>
      </c>
      <c r="NZ1" s="426" t="s">
        <v>527</v>
      </c>
      <c r="OA1" s="426" t="s">
        <v>528</v>
      </c>
      <c r="OB1" s="429" t="s">
        <v>466</v>
      </c>
      <c r="OC1" s="426" t="s">
        <v>529</v>
      </c>
      <c r="OD1" s="426" t="s">
        <v>530</v>
      </c>
      <c r="OE1" s="425" t="s">
        <v>466</v>
      </c>
      <c r="OF1" s="429" t="s">
        <v>530</v>
      </c>
      <c r="OG1" s="426" t="s">
        <v>531</v>
      </c>
      <c r="OH1" s="426" t="s">
        <v>532</v>
      </c>
      <c r="OI1" s="426" t="s">
        <v>533</v>
      </c>
      <c r="OJ1" s="425" t="s">
        <v>534</v>
      </c>
      <c r="OK1" s="429" t="s">
        <v>535</v>
      </c>
      <c r="OL1" s="426" t="s">
        <v>536</v>
      </c>
      <c r="OM1" s="426" t="s">
        <v>537</v>
      </c>
      <c r="ON1" s="426" t="s">
        <v>538</v>
      </c>
      <c r="OO1" s="426" t="s">
        <v>539</v>
      </c>
      <c r="OP1" s="426" t="s">
        <v>540</v>
      </c>
      <c r="OQ1" s="426" t="s">
        <v>541</v>
      </c>
      <c r="OR1" s="426" t="s">
        <v>542</v>
      </c>
      <c r="OS1" s="426" t="s">
        <v>543</v>
      </c>
      <c r="OT1" s="426" t="s">
        <v>544</v>
      </c>
      <c r="OU1" s="426" t="s">
        <v>545</v>
      </c>
      <c r="OV1" s="426" t="s">
        <v>546</v>
      </c>
      <c r="OW1" s="426" t="s">
        <v>547</v>
      </c>
      <c r="OX1" s="426" t="s">
        <v>548</v>
      </c>
      <c r="OY1" s="426" t="s">
        <v>549</v>
      </c>
      <c r="OZ1" s="426" t="s">
        <v>550</v>
      </c>
      <c r="PA1" s="426" t="s">
        <v>551</v>
      </c>
      <c r="PB1" s="426" t="s">
        <v>552</v>
      </c>
      <c r="PC1" s="426" t="s">
        <v>553</v>
      </c>
      <c r="PD1" s="426" t="s">
        <v>554</v>
      </c>
      <c r="PE1" s="426" t="s">
        <v>555</v>
      </c>
      <c r="PF1" s="426" t="s">
        <v>556</v>
      </c>
      <c r="PG1" s="426" t="s">
        <v>557</v>
      </c>
      <c r="PH1" s="426" t="s">
        <v>558</v>
      </c>
      <c r="PI1" s="426" t="s">
        <v>559</v>
      </c>
      <c r="PJ1" s="426" t="s">
        <v>560</v>
      </c>
      <c r="PK1" s="426" t="s">
        <v>561</v>
      </c>
      <c r="PL1" s="426" t="s">
        <v>562</v>
      </c>
      <c r="PM1" s="426" t="s">
        <v>563</v>
      </c>
      <c r="PN1" s="426" t="s">
        <v>564</v>
      </c>
      <c r="PO1" s="426" t="s">
        <v>565</v>
      </c>
      <c r="PP1" s="426" t="s">
        <v>566</v>
      </c>
      <c r="PQ1" s="426" t="s">
        <v>567</v>
      </c>
      <c r="PR1" s="426" t="s">
        <v>568</v>
      </c>
      <c r="PS1" s="426" t="s">
        <v>569</v>
      </c>
      <c r="PT1" s="426" t="s">
        <v>570</v>
      </c>
      <c r="PU1" s="426" t="s">
        <v>571</v>
      </c>
      <c r="PV1" s="426" t="s">
        <v>572</v>
      </c>
      <c r="PW1" s="426" t="s">
        <v>573</v>
      </c>
      <c r="PX1" s="426" t="s">
        <v>574</v>
      </c>
      <c r="PY1" s="426" t="s">
        <v>575</v>
      </c>
      <c r="PZ1" s="426" t="s">
        <v>576</v>
      </c>
      <c r="QA1" s="426" t="s">
        <v>577</v>
      </c>
      <c r="QB1" s="426" t="s">
        <v>578</v>
      </c>
      <c r="QC1" s="426" t="s">
        <v>579</v>
      </c>
      <c r="QD1" s="426" t="s">
        <v>580</v>
      </c>
      <c r="QE1" s="426" t="s">
        <v>581</v>
      </c>
      <c r="QF1" s="426" t="s">
        <v>582</v>
      </c>
      <c r="QG1" s="426" t="s">
        <v>583</v>
      </c>
      <c r="QH1" s="426" t="s">
        <v>584</v>
      </c>
      <c r="QI1" s="426" t="s">
        <v>585</v>
      </c>
      <c r="QJ1" s="426" t="s">
        <v>586</v>
      </c>
      <c r="QK1" s="426" t="s">
        <v>587</v>
      </c>
      <c r="QL1" s="426" t="s">
        <v>588</v>
      </c>
      <c r="QM1" s="426" t="s">
        <v>589</v>
      </c>
      <c r="QN1" s="426" t="s">
        <v>590</v>
      </c>
      <c r="QO1" s="426" t="s">
        <v>591</v>
      </c>
      <c r="QP1" s="426" t="s">
        <v>592</v>
      </c>
      <c r="QQ1" s="426" t="s">
        <v>593</v>
      </c>
      <c r="QR1" s="426" t="s">
        <v>594</v>
      </c>
      <c r="QS1" s="426" t="s">
        <v>595</v>
      </c>
      <c r="QT1" s="429" t="s">
        <v>596</v>
      </c>
      <c r="QU1" s="426" t="s">
        <v>597</v>
      </c>
      <c r="QV1" s="426" t="s">
        <v>598</v>
      </c>
      <c r="QW1" s="426" t="s">
        <v>599</v>
      </c>
      <c r="QX1" s="426" t="s">
        <v>600</v>
      </c>
      <c r="QY1" s="426" t="s">
        <v>601</v>
      </c>
      <c r="QZ1" s="426" t="s">
        <v>602</v>
      </c>
      <c r="RA1" s="426" t="s">
        <v>603</v>
      </c>
      <c r="RB1" s="429" t="s">
        <v>604</v>
      </c>
      <c r="RC1" s="426" t="s">
        <v>605</v>
      </c>
      <c r="RD1" s="426" t="s">
        <v>606</v>
      </c>
      <c r="RE1" s="429" t="s">
        <v>607</v>
      </c>
      <c r="RF1" s="426" t="s">
        <v>608</v>
      </c>
      <c r="RG1" s="426" t="s">
        <v>609</v>
      </c>
      <c r="RH1" s="426" t="s">
        <v>610</v>
      </c>
      <c r="RI1" s="429" t="s">
        <v>611</v>
      </c>
      <c r="RJ1" s="426" t="s">
        <v>612</v>
      </c>
      <c r="RK1" s="426" t="s">
        <v>613</v>
      </c>
      <c r="RL1" s="426" t="s">
        <v>614</v>
      </c>
      <c r="RM1" s="426" t="s">
        <v>615</v>
      </c>
      <c r="RN1" s="426" t="s">
        <v>616</v>
      </c>
      <c r="RO1" s="426" t="s">
        <v>617</v>
      </c>
      <c r="RP1" s="426" t="s">
        <v>618</v>
      </c>
      <c r="RQ1" s="426" t="s">
        <v>619</v>
      </c>
      <c r="RR1" s="426" t="s">
        <v>620</v>
      </c>
      <c r="RS1" s="425" t="s">
        <v>604</v>
      </c>
      <c r="RT1" s="429" t="s">
        <v>606</v>
      </c>
      <c r="RU1" s="426" t="s">
        <v>621</v>
      </c>
      <c r="RV1" s="426" t="s">
        <v>622</v>
      </c>
      <c r="RW1" s="426" t="s">
        <v>623</v>
      </c>
      <c r="RX1" s="426" t="s">
        <v>624</v>
      </c>
      <c r="RY1" s="426" t="s">
        <v>625</v>
      </c>
      <c r="RZ1" s="426" t="s">
        <v>626</v>
      </c>
      <c r="SA1" s="426" t="s">
        <v>627</v>
      </c>
      <c r="SB1" s="426" t="s">
        <v>628</v>
      </c>
      <c r="SC1" s="426" t="s">
        <v>629</v>
      </c>
      <c r="SD1" s="426" t="s">
        <v>630</v>
      </c>
      <c r="SE1" s="426" t="s">
        <v>631</v>
      </c>
      <c r="SF1" s="426" t="s">
        <v>632</v>
      </c>
      <c r="SG1" s="426" t="s">
        <v>633</v>
      </c>
      <c r="SH1" s="426" t="s">
        <v>634</v>
      </c>
      <c r="SI1" s="426" t="s">
        <v>635</v>
      </c>
      <c r="SJ1" s="425" t="s">
        <v>636</v>
      </c>
      <c r="SK1" s="429" t="s">
        <v>637</v>
      </c>
      <c r="SL1" s="426" t="s">
        <v>638</v>
      </c>
      <c r="SM1" s="426" t="s">
        <v>639</v>
      </c>
      <c r="SN1" s="426" t="s">
        <v>640</v>
      </c>
      <c r="SO1" s="426" t="s">
        <v>641</v>
      </c>
      <c r="SP1" s="426" t="s">
        <v>642</v>
      </c>
      <c r="SQ1" s="426" t="s">
        <v>643</v>
      </c>
      <c r="SR1" s="426" t="s">
        <v>644</v>
      </c>
      <c r="SS1" s="426" t="s">
        <v>645</v>
      </c>
      <c r="ST1" s="429" t="s">
        <v>646</v>
      </c>
      <c r="SU1" s="426" t="s">
        <v>647</v>
      </c>
      <c r="SV1" s="426" t="s">
        <v>648</v>
      </c>
      <c r="SW1" s="426" t="s">
        <v>649</v>
      </c>
      <c r="SX1" s="426" t="s">
        <v>650</v>
      </c>
      <c r="SY1" s="426" t="s">
        <v>651</v>
      </c>
      <c r="SZ1" s="426" t="s">
        <v>652</v>
      </c>
      <c r="TA1" s="426" t="s">
        <v>653</v>
      </c>
      <c r="TB1" s="426" t="s">
        <v>654</v>
      </c>
      <c r="TC1" s="426" t="s">
        <v>655</v>
      </c>
      <c r="TD1" s="426" t="s">
        <v>656</v>
      </c>
      <c r="TE1" s="426" t="s">
        <v>657</v>
      </c>
      <c r="TF1" s="426" t="s">
        <v>658</v>
      </c>
      <c r="TG1" s="426" t="s">
        <v>659</v>
      </c>
      <c r="TH1" s="426" t="s">
        <v>660</v>
      </c>
      <c r="TI1" s="426" t="s">
        <v>661</v>
      </c>
      <c r="TJ1" s="426" t="s">
        <v>662</v>
      </c>
      <c r="TK1" s="425" t="s">
        <v>663</v>
      </c>
      <c r="TL1" s="429" t="s">
        <v>664</v>
      </c>
      <c r="TM1" s="426" t="s">
        <v>665</v>
      </c>
      <c r="TN1" s="426" t="s">
        <v>666</v>
      </c>
      <c r="TO1" s="426" t="s">
        <v>667</v>
      </c>
      <c r="TP1" s="426" t="s">
        <v>668</v>
      </c>
      <c r="TQ1" s="426" t="s">
        <v>669</v>
      </c>
      <c r="TR1" s="426" t="s">
        <v>670</v>
      </c>
      <c r="TS1" s="426" t="s">
        <v>671</v>
      </c>
      <c r="TT1" s="426" t="s">
        <v>672</v>
      </c>
      <c r="TU1" s="426" t="s">
        <v>673</v>
      </c>
      <c r="TV1" s="426" t="s">
        <v>674</v>
      </c>
      <c r="TW1" s="426" t="s">
        <v>675</v>
      </c>
      <c r="TX1" s="426" t="s">
        <v>676</v>
      </c>
      <c r="TY1" s="426" t="s">
        <v>677</v>
      </c>
      <c r="TZ1" s="429" t="s">
        <v>678</v>
      </c>
      <c r="UA1" s="426" t="s">
        <v>679</v>
      </c>
      <c r="UB1" s="426" t="s">
        <v>680</v>
      </c>
      <c r="UC1" s="426" t="s">
        <v>681</v>
      </c>
      <c r="UD1" s="426" t="s">
        <v>682</v>
      </c>
      <c r="UE1" s="426" t="s">
        <v>683</v>
      </c>
      <c r="UF1" s="426" t="s">
        <v>684</v>
      </c>
      <c r="UG1" s="426" t="s">
        <v>685</v>
      </c>
      <c r="UH1" s="426" t="s">
        <v>686</v>
      </c>
      <c r="UI1" s="426" t="s">
        <v>687</v>
      </c>
      <c r="UJ1" s="426" t="s">
        <v>688</v>
      </c>
      <c r="UK1" s="426" t="s">
        <v>689</v>
      </c>
      <c r="UL1" s="426" t="s">
        <v>690</v>
      </c>
      <c r="UM1" s="426" t="s">
        <v>691</v>
      </c>
      <c r="UN1" s="426" t="s">
        <v>692</v>
      </c>
      <c r="UO1" s="426" t="s">
        <v>693</v>
      </c>
      <c r="UP1" s="426" t="s">
        <v>694</v>
      </c>
      <c r="UQ1" s="426" t="s">
        <v>695</v>
      </c>
      <c r="UR1" s="426" t="s">
        <v>696</v>
      </c>
      <c r="US1" s="425" t="s">
        <v>697</v>
      </c>
      <c r="UT1" s="426" t="s">
        <v>698</v>
      </c>
      <c r="UU1" s="426" t="s">
        <v>699</v>
      </c>
      <c r="UV1" s="426" t="s">
        <v>700</v>
      </c>
      <c r="UW1" s="426" t="s">
        <v>701</v>
      </c>
      <c r="UX1" s="426" t="s">
        <v>702</v>
      </c>
      <c r="UY1" s="427"/>
    </row>
    <row r="2" spans="1:571" s="117" customFormat="1" hidden="1">
      <c r="A2" s="423"/>
      <c r="B2" s="423"/>
      <c r="C2" s="423"/>
      <c r="D2" s="423"/>
      <c r="E2" s="423"/>
      <c r="F2" s="423"/>
      <c r="G2" s="423"/>
      <c r="H2" s="423"/>
      <c r="I2" s="423"/>
      <c r="J2" s="423"/>
      <c r="K2" s="424"/>
      <c r="L2" s="423"/>
      <c r="M2" s="423"/>
      <c r="N2" s="423"/>
      <c r="O2" s="423"/>
      <c r="P2" s="423"/>
      <c r="Q2" s="423"/>
      <c r="R2" s="423"/>
      <c r="S2" s="423"/>
      <c r="T2" s="423"/>
      <c r="U2" s="423"/>
      <c r="V2" s="423"/>
      <c r="W2" s="423"/>
      <c r="X2" s="423"/>
      <c r="Y2" s="423"/>
      <c r="Z2" s="423"/>
      <c r="AA2" s="423"/>
      <c r="AB2" s="423" t="s">
        <v>703</v>
      </c>
      <c r="AC2" s="423" t="s">
        <v>704</v>
      </c>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c r="UJ2" s="423"/>
      <c r="UK2" s="423"/>
      <c r="UL2" s="423"/>
      <c r="UM2" s="423"/>
      <c r="UN2" s="423"/>
      <c r="UO2" s="423"/>
      <c r="UP2" s="423"/>
      <c r="UQ2" s="423"/>
      <c r="UR2" s="423"/>
      <c r="US2" s="423"/>
      <c r="UT2" s="423"/>
      <c r="UU2" s="423"/>
      <c r="UV2" s="423"/>
      <c r="UW2" s="423"/>
      <c r="UX2" s="423"/>
      <c r="UY2" s="423"/>
    </row>
    <row r="3" spans="1:571" hidden="1">
      <c r="A3" s="422"/>
      <c r="B3" s="86"/>
      <c r="C3" s="87"/>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7"/>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c r="UJ3" s="422"/>
      <c r="UK3" s="422"/>
      <c r="UL3" s="422"/>
      <c r="UM3" s="422"/>
      <c r="UN3" s="422"/>
      <c r="UO3" s="422"/>
      <c r="UP3" s="422"/>
      <c r="UQ3" s="422"/>
      <c r="UR3" s="422"/>
      <c r="US3" s="422"/>
      <c r="UT3" s="422"/>
      <c r="UU3" s="422"/>
      <c r="UV3" s="422"/>
      <c r="UW3" s="422"/>
      <c r="UX3" s="422"/>
      <c r="UY3" s="422"/>
    </row>
    <row r="4" spans="1:571" hidden="1">
      <c r="A4" s="422"/>
      <c r="B4" s="86"/>
      <c r="C4" s="87"/>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7"/>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c r="UJ4" s="422"/>
      <c r="UK4" s="422"/>
      <c r="UL4" s="422"/>
      <c r="UM4" s="422"/>
      <c r="UN4" s="422"/>
      <c r="UO4" s="422"/>
      <c r="UP4" s="422"/>
      <c r="UQ4" s="422"/>
      <c r="UR4" s="422"/>
      <c r="US4" s="422"/>
      <c r="UT4" s="422"/>
      <c r="UU4" s="422"/>
      <c r="UV4" s="422"/>
      <c r="UW4" s="422"/>
      <c r="UX4" s="422"/>
      <c r="UY4" s="422"/>
    </row>
    <row r="5" spans="1:571">
      <c r="A5" s="422"/>
      <c r="B5" s="86"/>
      <c r="C5" s="87"/>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7"/>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c r="UJ5" s="422"/>
      <c r="UK5" s="422"/>
      <c r="UL5" s="422"/>
      <c r="UM5" s="422"/>
      <c r="UN5" s="422"/>
      <c r="UO5" s="422"/>
      <c r="UP5" s="422"/>
      <c r="UQ5" s="422"/>
      <c r="UR5" s="422"/>
      <c r="US5" s="422"/>
      <c r="UT5" s="422"/>
      <c r="UU5" s="422"/>
      <c r="UV5" s="422"/>
      <c r="UW5" s="422"/>
      <c r="UX5" s="422"/>
      <c r="UY5" s="422"/>
    </row>
    <row r="6" spans="1:571">
      <c r="A6" s="422"/>
      <c r="B6" s="86"/>
      <c r="C6" s="87" t="s">
        <v>705</v>
      </c>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7"/>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c r="UJ6" s="422"/>
      <c r="UK6" s="422"/>
      <c r="UL6" s="422"/>
      <c r="UM6" s="422"/>
      <c r="UN6" s="422"/>
      <c r="UO6" s="422"/>
      <c r="UP6" s="422"/>
      <c r="UQ6" s="422"/>
      <c r="UR6" s="422"/>
      <c r="US6" s="422"/>
      <c r="UT6" s="422"/>
      <c r="UU6" s="422"/>
      <c r="UV6" s="422"/>
      <c r="UW6" s="422"/>
      <c r="UX6" s="422"/>
      <c r="UY6" s="422"/>
    </row>
    <row r="7" spans="1:571">
      <c r="A7" s="422"/>
      <c r="B7" s="422"/>
      <c r="C7" s="87" t="s">
        <v>706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7"/>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c r="UJ7" s="422"/>
      <c r="UK7" s="422"/>
      <c r="UL7" s="422"/>
      <c r="UM7" s="422"/>
      <c r="UN7" s="422"/>
      <c r="UO7" s="422"/>
      <c r="UP7" s="422"/>
      <c r="UQ7" s="422"/>
      <c r="UR7" s="422"/>
      <c r="US7" s="422"/>
      <c r="UT7" s="422"/>
      <c r="UU7" s="422"/>
      <c r="UV7" s="422"/>
      <c r="UW7" s="422"/>
      <c r="UX7" s="422"/>
      <c r="UY7" s="422"/>
    </row>
    <row r="8" spans="1:571">
      <c r="A8" s="422"/>
      <c r="B8" s="89"/>
      <c r="C8" s="87" t="s">
        <v>707</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7"/>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c r="UJ8" s="422"/>
      <c r="UK8" s="422"/>
      <c r="UL8" s="422"/>
      <c r="UM8" s="422"/>
      <c r="UN8" s="422"/>
      <c r="UO8" s="422"/>
      <c r="UP8" s="422"/>
      <c r="UQ8" s="422"/>
      <c r="UR8" s="422"/>
      <c r="US8" s="422"/>
      <c r="UT8" s="422"/>
      <c r="UU8" s="422"/>
      <c r="UV8" s="422"/>
      <c r="UW8" s="422"/>
      <c r="UX8" s="422"/>
      <c r="UY8" s="422"/>
    </row>
    <row r="9" spans="1:571">
      <c r="A9" s="422"/>
      <c r="B9" s="422"/>
      <c r="C9" s="87" t="s">
        <v>708</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7"/>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c r="UJ9" s="422"/>
      <c r="UK9" s="422"/>
      <c r="UL9" s="422"/>
      <c r="UM9" s="422"/>
      <c r="UN9" s="422"/>
      <c r="UO9" s="422"/>
      <c r="UP9" s="422"/>
      <c r="UQ9" s="422"/>
      <c r="UR9" s="422"/>
      <c r="US9" s="422"/>
      <c r="UT9" s="422"/>
      <c r="UU9" s="422"/>
      <c r="UV9" s="422"/>
      <c r="UW9" s="422"/>
      <c r="UX9" s="422"/>
      <c r="UY9" s="422"/>
    </row>
    <row r="10" spans="1:571" ht="15.75" customHeight="1" thickBot="1">
      <c r="A10" s="422"/>
      <c r="B10" s="411"/>
      <c r="C10" s="422"/>
      <c r="K10" s="611" t="s">
        <v>709</v>
      </c>
      <c r="L10" s="611"/>
      <c r="M10" s="611"/>
      <c r="N10" s="611"/>
      <c r="O10" s="611"/>
      <c r="P10" s="611"/>
      <c r="Q10" s="611"/>
      <c r="R10" s="611"/>
      <c r="S10" s="611"/>
      <c r="T10" s="611"/>
      <c r="U10" s="611"/>
      <c r="V10" s="611"/>
      <c r="W10" s="611"/>
      <c r="X10" s="611"/>
      <c r="Y10" s="611"/>
      <c r="Z10" s="611"/>
      <c r="AA10" s="611"/>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c r="UJ10" s="422"/>
      <c r="UK10" s="422"/>
      <c r="UL10" s="422"/>
      <c r="UM10" s="422"/>
      <c r="UN10" s="422"/>
      <c r="UO10" s="422"/>
      <c r="UP10" s="422"/>
      <c r="UQ10" s="422"/>
      <c r="UR10" s="422"/>
      <c r="US10" s="422"/>
      <c r="UT10" s="422"/>
      <c r="UU10" s="422"/>
      <c r="UV10" s="422"/>
      <c r="UW10" s="422"/>
      <c r="UX10" s="422"/>
      <c r="UY10" s="422"/>
    </row>
    <row r="11" spans="1:571" ht="79.5" thickBot="1">
      <c r="A11" s="346"/>
      <c r="B11" s="302" t="s">
        <v>710</v>
      </c>
      <c r="C11" s="182" t="s">
        <v>711</v>
      </c>
      <c r="D11" s="183" t="s">
        <v>703</v>
      </c>
      <c r="E11" s="198" t="s">
        <v>712</v>
      </c>
      <c r="F11" s="183" t="s">
        <v>713</v>
      </c>
      <c r="G11" s="183" t="s">
        <v>714</v>
      </c>
      <c r="H11" s="183" t="s">
        <v>715</v>
      </c>
      <c r="I11" s="198" t="s">
        <v>716</v>
      </c>
      <c r="J11" s="183" t="s">
        <v>717</v>
      </c>
      <c r="K11" s="319" t="s">
        <v>49</v>
      </c>
      <c r="L11" s="319" t="s">
        <v>51</v>
      </c>
      <c r="M11" s="319" t="s">
        <v>53</v>
      </c>
      <c r="N11" s="319" t="s">
        <v>57</v>
      </c>
      <c r="O11" s="319" t="s">
        <v>60</v>
      </c>
      <c r="P11" s="319" t="s">
        <v>63</v>
      </c>
      <c r="Q11" s="319" t="s">
        <v>66</v>
      </c>
      <c r="R11" s="319" t="s">
        <v>718</v>
      </c>
      <c r="S11" s="319" t="s">
        <v>70</v>
      </c>
      <c r="T11" s="319" t="s">
        <v>72</v>
      </c>
      <c r="U11" s="319" t="s">
        <v>74</v>
      </c>
      <c r="V11" s="319" t="s">
        <v>75</v>
      </c>
      <c r="W11" s="319" t="s">
        <v>78</v>
      </c>
      <c r="X11" s="319" t="s">
        <v>79</v>
      </c>
      <c r="Y11" s="319" t="s">
        <v>80</v>
      </c>
      <c r="Z11" s="319" t="s">
        <v>81</v>
      </c>
      <c r="AA11" s="319" t="s">
        <v>82</v>
      </c>
      <c r="AB11" s="318" t="s">
        <v>719</v>
      </c>
      <c r="AC11" s="198" t="s">
        <v>720</v>
      </c>
      <c r="AD11" s="198" t="s">
        <v>721</v>
      </c>
      <c r="AE11" s="198" t="s">
        <v>722</v>
      </c>
      <c r="AF11" s="198" t="s">
        <v>723</v>
      </c>
      <c r="AG11" s="198" t="s">
        <v>724</v>
      </c>
      <c r="AH11" s="198" t="s">
        <v>725</v>
      </c>
      <c r="AI11" s="198" t="s">
        <v>726</v>
      </c>
      <c r="AJ11" s="198" t="s">
        <v>727</v>
      </c>
      <c r="AK11" s="198" t="s">
        <v>728</v>
      </c>
      <c r="AL11" s="198" t="s">
        <v>729</v>
      </c>
      <c r="AM11" s="198" t="s">
        <v>730</v>
      </c>
      <c r="AN11" s="198" t="s">
        <v>731</v>
      </c>
      <c r="AO11" s="198" t="s">
        <v>732</v>
      </c>
      <c r="AP11" s="198" t="s">
        <v>733</v>
      </c>
      <c r="AQ11" s="198" t="s">
        <v>734</v>
      </c>
      <c r="AR11" s="198" t="s">
        <v>68</v>
      </c>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c r="UJ11" s="422"/>
      <c r="UK11" s="422"/>
      <c r="UL11" s="422"/>
      <c r="UM11" s="422"/>
      <c r="UN11" s="422"/>
      <c r="UO11" s="422"/>
      <c r="UP11" s="422"/>
      <c r="UQ11" s="422"/>
      <c r="UR11" s="422"/>
      <c r="US11" s="422"/>
      <c r="UT11" s="422"/>
      <c r="UU11" s="422"/>
      <c r="UV11" s="422"/>
      <c r="UW11" s="422"/>
      <c r="UX11" s="422"/>
      <c r="UY11" s="422"/>
    </row>
    <row r="12" spans="1:571">
      <c r="A12" s="345"/>
      <c r="B12" s="428" t="s">
        <v>148</v>
      </c>
      <c r="C12" s="178" t="s">
        <v>735</v>
      </c>
      <c r="D12" s="179">
        <f>D13+D47+D83+D89+D96</f>
        <v>3503957.2987500001</v>
      </c>
      <c r="E12" s="179">
        <f>E13+E47+E83+E89+E96</f>
        <v>0</v>
      </c>
      <c r="F12" s="179">
        <f t="shared" ref="F12:F50" si="0">D12+E12</f>
        <v>3503957.2987500001</v>
      </c>
      <c r="G12" s="179">
        <f>G13+G47+G83+G89+G96</f>
        <v>0</v>
      </c>
      <c r="H12" s="179">
        <f t="shared" ref="H12:H50" si="1">F12-G12</f>
        <v>3503957.2987500001</v>
      </c>
      <c r="I12" s="179">
        <f>I13+I47+I83+I89+I96</f>
        <v>0</v>
      </c>
      <c r="J12" s="179">
        <f t="shared" ref="J12:J46" si="2">F12-I12</f>
        <v>3503957.2987500001</v>
      </c>
      <c r="K12" s="179">
        <f t="shared" ref="K12:AD12" si="3">K13+K47+K83+K89+K96</f>
        <v>0</v>
      </c>
      <c r="L12" s="179">
        <f t="shared" si="3"/>
        <v>0</v>
      </c>
      <c r="M12" s="179">
        <f t="shared" si="3"/>
        <v>0</v>
      </c>
      <c r="N12" s="179">
        <f t="shared" si="3"/>
        <v>0</v>
      </c>
      <c r="O12" s="179">
        <f t="shared" si="3"/>
        <v>0</v>
      </c>
      <c r="P12" s="179">
        <f t="shared" si="3"/>
        <v>0</v>
      </c>
      <c r="Q12" s="179">
        <f t="shared" si="3"/>
        <v>0</v>
      </c>
      <c r="R12" s="179">
        <f t="shared" si="3"/>
        <v>0</v>
      </c>
      <c r="S12" s="179">
        <f t="shared" si="3"/>
        <v>0</v>
      </c>
      <c r="T12" s="179">
        <f>T13+T47+T83+T89+T96</f>
        <v>0</v>
      </c>
      <c r="U12" s="179">
        <f t="shared" si="3"/>
        <v>0</v>
      </c>
      <c r="V12" s="179">
        <f t="shared" si="3"/>
        <v>502335.84374999994</v>
      </c>
      <c r="W12" s="179">
        <f t="shared" si="3"/>
        <v>0</v>
      </c>
      <c r="X12" s="179">
        <f t="shared" si="3"/>
        <v>0</v>
      </c>
      <c r="Y12" s="179">
        <f>Y13+Y47+Y83+Y89+Y96</f>
        <v>0</v>
      </c>
      <c r="Z12" s="179">
        <f>Z13+Z47+Z83+Z89+Z96</f>
        <v>0</v>
      </c>
      <c r="AA12" s="179">
        <f t="shared" si="3"/>
        <v>3001621.4550000001</v>
      </c>
      <c r="AB12" s="179">
        <f t="shared" si="3"/>
        <v>0</v>
      </c>
      <c r="AC12" s="179">
        <f t="shared" si="3"/>
        <v>0</v>
      </c>
      <c r="AD12" s="179">
        <f t="shared" si="3"/>
        <v>0</v>
      </c>
      <c r="AE12" s="179">
        <f t="shared" ref="AE12:AE50" si="4">AB12+AC12+AD12</f>
        <v>0</v>
      </c>
      <c r="AF12" s="179">
        <f>AF13+AF47+AF83+AF89+AF96</f>
        <v>3503957.2987500001</v>
      </c>
      <c r="AG12" s="179">
        <f>AG13+AG47+AG83+AG89+AG96</f>
        <v>0</v>
      </c>
      <c r="AH12" s="179">
        <f>AH13+AH47+AH83+AH89+AH96</f>
        <v>0</v>
      </c>
      <c r="AI12" s="179">
        <f t="shared" ref="AI12:AI50" si="5">AF12+AG12+AH12</f>
        <v>3503957.2987500001</v>
      </c>
      <c r="AJ12" s="179">
        <f>AJ13+AJ47+AJ83+AJ89+AJ96</f>
        <v>0</v>
      </c>
      <c r="AK12" s="179">
        <f>AK13+AK47+AK83+AK89+AK96</f>
        <v>0</v>
      </c>
      <c r="AL12" s="179">
        <f>AL13+AL47+AL83+AL89+AL96</f>
        <v>0</v>
      </c>
      <c r="AM12" s="179">
        <f t="shared" ref="AM12:AM50" si="6">AJ12+AK12+AL12</f>
        <v>0</v>
      </c>
      <c r="AN12" s="179">
        <f>AN13+AN47+AN83+AN89+AN96</f>
        <v>0</v>
      </c>
      <c r="AO12" s="179">
        <f>AO13+AO47+AO83+AO89+AO96</f>
        <v>0</v>
      </c>
      <c r="AP12" s="179">
        <f>AP13+AP47+AP83+AP89+AP96</f>
        <v>0</v>
      </c>
      <c r="AQ12" s="179">
        <f t="shared" ref="AQ12:AQ50" si="7">AN12+AO12+AP12</f>
        <v>0</v>
      </c>
      <c r="AR12" s="179">
        <f t="shared" ref="AR12:AR50" si="8">AE12+AI12+AM12+AQ12</f>
        <v>3503957.2987500001</v>
      </c>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c r="UJ12" s="422"/>
      <c r="UK12" s="422"/>
      <c r="UL12" s="422"/>
      <c r="UM12" s="422"/>
      <c r="UN12" s="422"/>
      <c r="UO12" s="422"/>
      <c r="UP12" s="422"/>
      <c r="UQ12" s="422"/>
      <c r="UR12" s="422"/>
      <c r="US12" s="422"/>
      <c r="UT12" s="422"/>
      <c r="UU12" s="422"/>
      <c r="UV12" s="422"/>
      <c r="UW12" s="422"/>
      <c r="UX12" s="422"/>
      <c r="UY12" s="422"/>
    </row>
    <row r="13" spans="1:571">
      <c r="A13" s="422"/>
      <c r="B13" s="429" t="s">
        <v>149</v>
      </c>
      <c r="C13" s="180" t="s">
        <v>736</v>
      </c>
      <c r="D13" s="181">
        <f>SUM(D14:D46)</f>
        <v>3503957.2987500001</v>
      </c>
      <c r="E13" s="181">
        <f>SUM(E14:E46)</f>
        <v>0</v>
      </c>
      <c r="F13" s="181">
        <f t="shared" si="0"/>
        <v>3503957.2987500001</v>
      </c>
      <c r="G13" s="181">
        <f>SUM(G14:G46)</f>
        <v>0</v>
      </c>
      <c r="H13" s="181">
        <f t="shared" si="1"/>
        <v>3503957.2987500001</v>
      </c>
      <c r="I13" s="181">
        <f>SUM(I14:I46)</f>
        <v>0</v>
      </c>
      <c r="J13" s="181">
        <f t="shared" si="2"/>
        <v>3503957.2987500001</v>
      </c>
      <c r="K13" s="181">
        <f t="shared" ref="K13:AD13" si="9">SUM(K14:K46)</f>
        <v>0</v>
      </c>
      <c r="L13" s="181">
        <f t="shared" si="9"/>
        <v>0</v>
      </c>
      <c r="M13" s="181">
        <f t="shared" si="9"/>
        <v>0</v>
      </c>
      <c r="N13" s="181">
        <f t="shared" si="9"/>
        <v>0</v>
      </c>
      <c r="O13" s="181">
        <f t="shared" si="9"/>
        <v>0</v>
      </c>
      <c r="P13" s="181">
        <f t="shared" si="9"/>
        <v>0</v>
      </c>
      <c r="Q13" s="181">
        <f t="shared" si="9"/>
        <v>0</v>
      </c>
      <c r="R13" s="181">
        <f t="shared" si="9"/>
        <v>0</v>
      </c>
      <c r="S13" s="181">
        <f t="shared" si="9"/>
        <v>0</v>
      </c>
      <c r="T13" s="181">
        <f>SUM(T14:T46)</f>
        <v>0</v>
      </c>
      <c r="U13" s="181">
        <f t="shared" si="9"/>
        <v>0</v>
      </c>
      <c r="V13" s="181">
        <f t="shared" si="9"/>
        <v>502335.84374999994</v>
      </c>
      <c r="W13" s="181">
        <f t="shared" si="9"/>
        <v>0</v>
      </c>
      <c r="X13" s="181">
        <f t="shared" si="9"/>
        <v>0</v>
      </c>
      <c r="Y13" s="181">
        <f>SUM(Y14:Y46)</f>
        <v>0</v>
      </c>
      <c r="Z13" s="181">
        <f>SUM(Z14:Z46)</f>
        <v>0</v>
      </c>
      <c r="AA13" s="181">
        <f t="shared" si="9"/>
        <v>3001621.4550000001</v>
      </c>
      <c r="AB13" s="181">
        <f t="shared" si="9"/>
        <v>0</v>
      </c>
      <c r="AC13" s="181">
        <f t="shared" si="9"/>
        <v>0</v>
      </c>
      <c r="AD13" s="181">
        <f t="shared" si="9"/>
        <v>0</v>
      </c>
      <c r="AE13" s="181">
        <f t="shared" si="4"/>
        <v>0</v>
      </c>
      <c r="AF13" s="181">
        <f>SUM(AF14:AF46)</f>
        <v>3503957.2987500001</v>
      </c>
      <c r="AG13" s="181">
        <f>SUM(AG14:AG46)</f>
        <v>0</v>
      </c>
      <c r="AH13" s="181">
        <f>SUM(AH14:AH46)</f>
        <v>0</v>
      </c>
      <c r="AI13" s="181">
        <f t="shared" si="5"/>
        <v>3503957.2987500001</v>
      </c>
      <c r="AJ13" s="181">
        <f>SUM(AJ14:AJ46)</f>
        <v>0</v>
      </c>
      <c r="AK13" s="181">
        <f>SUM(AK14:AK46)</f>
        <v>0</v>
      </c>
      <c r="AL13" s="181">
        <f>SUM(AL14:AL46)</f>
        <v>0</v>
      </c>
      <c r="AM13" s="181">
        <f t="shared" si="6"/>
        <v>0</v>
      </c>
      <c r="AN13" s="181">
        <f>SUM(AN14:AN46)</f>
        <v>0</v>
      </c>
      <c r="AO13" s="181">
        <f>SUM(AO14:AO46)</f>
        <v>0</v>
      </c>
      <c r="AP13" s="181">
        <f>SUM(AP14:AP46)</f>
        <v>0</v>
      </c>
      <c r="AQ13" s="181">
        <f t="shared" si="7"/>
        <v>0</v>
      </c>
      <c r="AR13" s="181">
        <f t="shared" si="8"/>
        <v>3503957.2987500001</v>
      </c>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c r="UJ13" s="422"/>
      <c r="UK13" s="422"/>
      <c r="UL13" s="422"/>
      <c r="UM13" s="422"/>
      <c r="UN13" s="422"/>
      <c r="UO13" s="422"/>
      <c r="UP13" s="422"/>
      <c r="UQ13" s="422"/>
      <c r="UR13" s="422"/>
      <c r="US13" s="422"/>
      <c r="UT13" s="422"/>
      <c r="UU13" s="422"/>
      <c r="UV13" s="422"/>
      <c r="UW13" s="422"/>
      <c r="UX13" s="422"/>
      <c r="UY13" s="422"/>
    </row>
    <row r="14" spans="1:571">
      <c r="A14" s="422"/>
      <c r="B14" s="426" t="s">
        <v>150</v>
      </c>
      <c r="C14" s="174" t="s">
        <v>737</v>
      </c>
      <c r="D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5">
        <f t="shared" si="0"/>
        <v>0</v>
      </c>
      <c r="G14" s="175"/>
      <c r="H14" s="175">
        <f t="shared" si="1"/>
        <v>0</v>
      </c>
      <c r="I14" s="175"/>
      <c r="J14" s="175">
        <f t="shared" si="2"/>
        <v>0</v>
      </c>
      <c r="K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5">
        <f t="shared" si="4"/>
        <v>0</v>
      </c>
      <c r="AF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5">
        <f t="shared" si="5"/>
        <v>0</v>
      </c>
      <c r="AJ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5">
        <f t="shared" si="6"/>
        <v>0</v>
      </c>
      <c r="AN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5">
        <f t="shared" si="7"/>
        <v>0</v>
      </c>
      <c r="AR14" s="175">
        <f t="shared" si="8"/>
        <v>0</v>
      </c>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c r="UJ14" s="422"/>
      <c r="UK14" s="422"/>
      <c r="UL14" s="422"/>
      <c r="UM14" s="422"/>
      <c r="UN14" s="422"/>
      <c r="UO14" s="422"/>
      <c r="UP14" s="422"/>
      <c r="UQ14" s="422"/>
      <c r="UR14" s="422"/>
      <c r="US14" s="422"/>
      <c r="UT14" s="422"/>
      <c r="UU14" s="422"/>
      <c r="UV14" s="422"/>
      <c r="UW14" s="422"/>
      <c r="UX14" s="422"/>
      <c r="UY14" s="422"/>
    </row>
    <row r="15" spans="1:571">
      <c r="A15" s="422"/>
      <c r="B15" s="426" t="s">
        <v>151</v>
      </c>
      <c r="C15" s="174" t="s">
        <v>738</v>
      </c>
      <c r="D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3114628.71</v>
      </c>
      <c r="E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5">
        <f t="shared" si="0"/>
        <v>3114628.71</v>
      </c>
      <c r="G15" s="175"/>
      <c r="H15" s="175">
        <f t="shared" si="1"/>
        <v>3114628.71</v>
      </c>
      <c r="I15" s="175"/>
      <c r="J15" s="175">
        <f t="shared" si="2"/>
        <v>3114628.71</v>
      </c>
      <c r="K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446520.74999999994</v>
      </c>
      <c r="W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2668107.96</v>
      </c>
      <c r="AB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5">
        <f t="shared" si="4"/>
        <v>0</v>
      </c>
      <c r="AF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3114628.71</v>
      </c>
      <c r="AG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5">
        <f t="shared" si="5"/>
        <v>3114628.71</v>
      </c>
      <c r="AJ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5">
        <f t="shared" si="6"/>
        <v>0</v>
      </c>
      <c r="AN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5">
        <f t="shared" si="7"/>
        <v>0</v>
      </c>
      <c r="AR15" s="175">
        <f t="shared" si="8"/>
        <v>3114628.71</v>
      </c>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c r="UJ15" s="422"/>
      <c r="UK15" s="422"/>
      <c r="UL15" s="422"/>
      <c r="UM15" s="422"/>
      <c r="UN15" s="422"/>
      <c r="UO15" s="422"/>
      <c r="UP15" s="422"/>
      <c r="UQ15" s="422"/>
      <c r="UR15" s="422"/>
      <c r="US15" s="422"/>
      <c r="UT15" s="422"/>
      <c r="UU15" s="422"/>
      <c r="UV15" s="422"/>
      <c r="UW15" s="422"/>
      <c r="UX15" s="422"/>
      <c r="UY15" s="422"/>
    </row>
    <row r="16" spans="1:571">
      <c r="A16" s="422"/>
      <c r="B16" s="426" t="s">
        <v>152</v>
      </c>
      <c r="C16" s="174" t="s">
        <v>739</v>
      </c>
      <c r="D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5">
        <f t="shared" si="0"/>
        <v>0</v>
      </c>
      <c r="G16" s="175"/>
      <c r="H16" s="175">
        <f t="shared" si="1"/>
        <v>0</v>
      </c>
      <c r="I16" s="175"/>
      <c r="J16" s="175">
        <f t="shared" si="2"/>
        <v>0</v>
      </c>
      <c r="K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5">
        <f t="shared" si="4"/>
        <v>0</v>
      </c>
      <c r="AF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5">
        <f t="shared" si="5"/>
        <v>0</v>
      </c>
      <c r="AJ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5">
        <f t="shared" si="6"/>
        <v>0</v>
      </c>
      <c r="AN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5">
        <f t="shared" si="7"/>
        <v>0</v>
      </c>
      <c r="AR16" s="175">
        <f t="shared" si="8"/>
        <v>0</v>
      </c>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c r="UJ16" s="422"/>
      <c r="UK16" s="422"/>
      <c r="UL16" s="422"/>
      <c r="UM16" s="422"/>
      <c r="UN16" s="422"/>
      <c r="UO16" s="422"/>
      <c r="UP16" s="422"/>
      <c r="UQ16" s="422"/>
      <c r="UR16" s="422"/>
      <c r="US16" s="422"/>
      <c r="UT16" s="422"/>
      <c r="UU16" s="422"/>
      <c r="UV16" s="422"/>
      <c r="UW16" s="422"/>
      <c r="UX16" s="422"/>
      <c r="UY16" s="422"/>
    </row>
    <row r="17" spans="2:44">
      <c r="B17" s="426" t="s">
        <v>153</v>
      </c>
      <c r="C17" s="174" t="s">
        <v>740</v>
      </c>
      <c r="D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5">
        <f t="shared" si="0"/>
        <v>0</v>
      </c>
      <c r="G17" s="175"/>
      <c r="H17" s="175">
        <f t="shared" si="1"/>
        <v>0</v>
      </c>
      <c r="I17" s="175"/>
      <c r="J17" s="175">
        <f t="shared" si="2"/>
        <v>0</v>
      </c>
      <c r="K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5">
        <f t="shared" si="4"/>
        <v>0</v>
      </c>
      <c r="AF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5">
        <f t="shared" si="5"/>
        <v>0</v>
      </c>
      <c r="AJ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5">
        <f t="shared" si="6"/>
        <v>0</v>
      </c>
      <c r="AN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5">
        <f t="shared" si="7"/>
        <v>0</v>
      </c>
      <c r="AR17" s="175">
        <f t="shared" si="8"/>
        <v>0</v>
      </c>
    </row>
    <row r="18" spans="2:44">
      <c r="B18" s="426" t="s">
        <v>154</v>
      </c>
      <c r="C18" s="174" t="s">
        <v>741</v>
      </c>
      <c r="D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5">
        <f t="shared" si="0"/>
        <v>0</v>
      </c>
      <c r="G18" s="175"/>
      <c r="H18" s="175">
        <f t="shared" si="1"/>
        <v>0</v>
      </c>
      <c r="I18" s="175"/>
      <c r="J18" s="175">
        <f t="shared" si="2"/>
        <v>0</v>
      </c>
      <c r="K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5">
        <f t="shared" si="4"/>
        <v>0</v>
      </c>
      <c r="AF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5">
        <f t="shared" si="5"/>
        <v>0</v>
      </c>
      <c r="AJ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5">
        <f t="shared" si="6"/>
        <v>0</v>
      </c>
      <c r="AN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5">
        <f t="shared" si="7"/>
        <v>0</v>
      </c>
      <c r="AR18" s="175">
        <f t="shared" si="8"/>
        <v>0</v>
      </c>
    </row>
    <row r="19" spans="2:44">
      <c r="B19" s="426" t="s">
        <v>155</v>
      </c>
      <c r="C19" s="174" t="s">
        <v>742</v>
      </c>
      <c r="D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5">
        <f t="shared" si="0"/>
        <v>0</v>
      </c>
      <c r="G19" s="175"/>
      <c r="H19" s="175">
        <f t="shared" si="1"/>
        <v>0</v>
      </c>
      <c r="I19" s="175"/>
      <c r="J19" s="175">
        <f t="shared" si="2"/>
        <v>0</v>
      </c>
      <c r="K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5">
        <f t="shared" si="4"/>
        <v>0</v>
      </c>
      <c r="AF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5">
        <f t="shared" si="5"/>
        <v>0</v>
      </c>
      <c r="AJ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5">
        <f t="shared" si="6"/>
        <v>0</v>
      </c>
      <c r="AN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5">
        <f t="shared" si="7"/>
        <v>0</v>
      </c>
      <c r="AR19" s="175">
        <f t="shared" si="8"/>
        <v>0</v>
      </c>
    </row>
    <row r="20" spans="2:44">
      <c r="B20" s="426" t="s">
        <v>156</v>
      </c>
      <c r="C20" s="174" t="s">
        <v>743</v>
      </c>
      <c r="D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5">
        <f t="shared" si="0"/>
        <v>0</v>
      </c>
      <c r="G20" s="175"/>
      <c r="H20" s="175">
        <f t="shared" si="1"/>
        <v>0</v>
      </c>
      <c r="I20" s="175"/>
      <c r="J20" s="175">
        <f t="shared" si="2"/>
        <v>0</v>
      </c>
      <c r="K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5">
        <f t="shared" si="4"/>
        <v>0</v>
      </c>
      <c r="AF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5">
        <f t="shared" si="5"/>
        <v>0</v>
      </c>
      <c r="AJ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5">
        <f t="shared" si="6"/>
        <v>0</v>
      </c>
      <c r="AN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5">
        <f t="shared" si="7"/>
        <v>0</v>
      </c>
      <c r="AR20" s="175">
        <f t="shared" si="8"/>
        <v>0</v>
      </c>
    </row>
    <row r="21" spans="2:44">
      <c r="B21" s="426" t="s">
        <v>157</v>
      </c>
      <c r="C21" s="174" t="s">
        <v>744</v>
      </c>
      <c r="D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5">
        <f t="shared" si="0"/>
        <v>0</v>
      </c>
      <c r="G21" s="175"/>
      <c r="H21" s="175">
        <f t="shared" si="1"/>
        <v>0</v>
      </c>
      <c r="I21" s="175"/>
      <c r="J21" s="175">
        <f t="shared" si="2"/>
        <v>0</v>
      </c>
      <c r="K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5">
        <f t="shared" si="4"/>
        <v>0</v>
      </c>
      <c r="AF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5">
        <f t="shared" si="5"/>
        <v>0</v>
      </c>
      <c r="AJ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5">
        <f t="shared" si="6"/>
        <v>0</v>
      </c>
      <c r="AN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5">
        <f t="shared" si="7"/>
        <v>0</v>
      </c>
      <c r="AR21" s="175">
        <f t="shared" si="8"/>
        <v>0</v>
      </c>
    </row>
    <row r="22" spans="2:44">
      <c r="B22" s="426" t="s">
        <v>158</v>
      </c>
      <c r="C22" s="174" t="s">
        <v>745</v>
      </c>
      <c r="D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5">
        <f t="shared" si="0"/>
        <v>0</v>
      </c>
      <c r="G22" s="175"/>
      <c r="H22" s="175">
        <f t="shared" si="1"/>
        <v>0</v>
      </c>
      <c r="I22" s="175"/>
      <c r="J22" s="175">
        <f t="shared" si="2"/>
        <v>0</v>
      </c>
      <c r="K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5">
        <f t="shared" si="4"/>
        <v>0</v>
      </c>
      <c r="AF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5">
        <f t="shared" si="5"/>
        <v>0</v>
      </c>
      <c r="AJ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5">
        <f t="shared" si="6"/>
        <v>0</v>
      </c>
      <c r="AN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5">
        <f t="shared" si="7"/>
        <v>0</v>
      </c>
      <c r="AR22" s="175">
        <f t="shared" si="8"/>
        <v>0</v>
      </c>
    </row>
    <row r="23" spans="2:44">
      <c r="B23" s="426" t="s">
        <v>159</v>
      </c>
      <c r="C23" s="174" t="s">
        <v>746</v>
      </c>
      <c r="D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5">
        <f t="shared" si="0"/>
        <v>0</v>
      </c>
      <c r="G23" s="175"/>
      <c r="H23" s="175">
        <f t="shared" si="1"/>
        <v>0</v>
      </c>
      <c r="I23" s="175"/>
      <c r="J23" s="175">
        <f t="shared" si="2"/>
        <v>0</v>
      </c>
      <c r="K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5">
        <f t="shared" si="4"/>
        <v>0</v>
      </c>
      <c r="AF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5">
        <f t="shared" si="5"/>
        <v>0</v>
      </c>
      <c r="AJ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5">
        <f t="shared" si="6"/>
        <v>0</v>
      </c>
      <c r="AN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5">
        <f t="shared" si="7"/>
        <v>0</v>
      </c>
      <c r="AR23" s="175">
        <f t="shared" si="8"/>
        <v>0</v>
      </c>
    </row>
    <row r="24" spans="2:44">
      <c r="B24" s="426" t="s">
        <v>160</v>
      </c>
      <c r="C24" s="174" t="s">
        <v>747</v>
      </c>
      <c r="D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5">
        <f t="shared" si="0"/>
        <v>0</v>
      </c>
      <c r="G24" s="175"/>
      <c r="H24" s="175">
        <f t="shared" si="1"/>
        <v>0</v>
      </c>
      <c r="I24" s="175"/>
      <c r="J24" s="175">
        <f t="shared" si="2"/>
        <v>0</v>
      </c>
      <c r="K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5">
        <f t="shared" si="4"/>
        <v>0</v>
      </c>
      <c r="AF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5">
        <f t="shared" si="5"/>
        <v>0</v>
      </c>
      <c r="AJ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5">
        <f t="shared" si="6"/>
        <v>0</v>
      </c>
      <c r="AN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5">
        <f t="shared" si="7"/>
        <v>0</v>
      </c>
      <c r="AR24" s="175">
        <f t="shared" si="8"/>
        <v>0</v>
      </c>
    </row>
    <row r="25" spans="2:44">
      <c r="B25" s="426" t="s">
        <v>161</v>
      </c>
      <c r="C25" s="174" t="s">
        <v>748</v>
      </c>
      <c r="D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5">
        <f t="shared" si="0"/>
        <v>0</v>
      </c>
      <c r="G25" s="175"/>
      <c r="H25" s="175">
        <f t="shared" si="1"/>
        <v>0</v>
      </c>
      <c r="I25" s="175"/>
      <c r="J25" s="175">
        <f t="shared" si="2"/>
        <v>0</v>
      </c>
      <c r="K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5">
        <f t="shared" si="4"/>
        <v>0</v>
      </c>
      <c r="AF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5">
        <f t="shared" si="5"/>
        <v>0</v>
      </c>
      <c r="AJ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5">
        <f t="shared" si="6"/>
        <v>0</v>
      </c>
      <c r="AN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5">
        <f t="shared" si="7"/>
        <v>0</v>
      </c>
      <c r="AR25" s="175">
        <f t="shared" si="8"/>
        <v>0</v>
      </c>
    </row>
    <row r="26" spans="2:44">
      <c r="B26" s="426" t="s">
        <v>162</v>
      </c>
      <c r="C26" s="174" t="s">
        <v>749</v>
      </c>
      <c r="D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5">
        <f t="shared" si="0"/>
        <v>0</v>
      </c>
      <c r="G26" s="175"/>
      <c r="H26" s="175">
        <f t="shared" si="1"/>
        <v>0</v>
      </c>
      <c r="I26" s="175"/>
      <c r="J26" s="175">
        <f t="shared" si="2"/>
        <v>0</v>
      </c>
      <c r="K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5">
        <f t="shared" si="4"/>
        <v>0</v>
      </c>
      <c r="AF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5">
        <f t="shared" si="5"/>
        <v>0</v>
      </c>
      <c r="AJ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5">
        <f t="shared" si="6"/>
        <v>0</v>
      </c>
      <c r="AN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5">
        <f t="shared" si="7"/>
        <v>0</v>
      </c>
      <c r="AR26" s="175">
        <f t="shared" si="8"/>
        <v>0</v>
      </c>
    </row>
    <row r="27" spans="2:44">
      <c r="B27" s="426" t="s">
        <v>163</v>
      </c>
      <c r="C27" s="174" t="s">
        <v>750</v>
      </c>
      <c r="D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5">
        <f t="shared" si="0"/>
        <v>0</v>
      </c>
      <c r="G27" s="175"/>
      <c r="H27" s="175">
        <f t="shared" si="1"/>
        <v>0</v>
      </c>
      <c r="I27" s="175"/>
      <c r="J27" s="175">
        <f t="shared" si="2"/>
        <v>0</v>
      </c>
      <c r="K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5">
        <f t="shared" si="4"/>
        <v>0</v>
      </c>
      <c r="AF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5">
        <f t="shared" si="5"/>
        <v>0</v>
      </c>
      <c r="AJ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5">
        <f t="shared" si="6"/>
        <v>0</v>
      </c>
      <c r="AN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5">
        <f t="shared" si="7"/>
        <v>0</v>
      </c>
      <c r="AR27" s="175">
        <f t="shared" si="8"/>
        <v>0</v>
      </c>
    </row>
    <row r="28" spans="2:44">
      <c r="B28" s="426" t="s">
        <v>164</v>
      </c>
      <c r="C28" s="174" t="s">
        <v>751</v>
      </c>
      <c r="D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259552.39250000002</v>
      </c>
      <c r="E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5">
        <f t="shared" si="0"/>
        <v>259552.39250000002</v>
      </c>
      <c r="G28" s="175"/>
      <c r="H28" s="175">
        <f t="shared" si="1"/>
        <v>259552.39250000002</v>
      </c>
      <c r="I28" s="175"/>
      <c r="J28" s="175">
        <f t="shared" si="2"/>
        <v>259552.39250000002</v>
      </c>
      <c r="K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37210.0625</v>
      </c>
      <c r="W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222342.33000000002</v>
      </c>
      <c r="AB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5">
        <f t="shared" si="4"/>
        <v>0</v>
      </c>
      <c r="AF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259552.39250000002</v>
      </c>
      <c r="AG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5">
        <f t="shared" si="5"/>
        <v>259552.39250000002</v>
      </c>
      <c r="AJ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5">
        <f t="shared" si="6"/>
        <v>0</v>
      </c>
      <c r="AN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5">
        <f t="shared" si="7"/>
        <v>0</v>
      </c>
      <c r="AR28" s="175">
        <f t="shared" si="8"/>
        <v>259552.39250000002</v>
      </c>
    </row>
    <row r="29" spans="2:44">
      <c r="B29" s="426" t="s">
        <v>165</v>
      </c>
      <c r="C29" s="174" t="s">
        <v>752</v>
      </c>
      <c r="D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129776.19624999999</v>
      </c>
      <c r="E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5">
        <f t="shared" si="0"/>
        <v>129776.19624999999</v>
      </c>
      <c r="G29" s="175"/>
      <c r="H29" s="175">
        <f t="shared" si="1"/>
        <v>129776.19624999999</v>
      </c>
      <c r="I29" s="175"/>
      <c r="J29" s="175">
        <f t="shared" si="2"/>
        <v>129776.19624999999</v>
      </c>
      <c r="K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18605.03125</v>
      </c>
      <c r="W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111171.16499999999</v>
      </c>
      <c r="AB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5">
        <f t="shared" si="4"/>
        <v>0</v>
      </c>
      <c r="AF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129776.19624999999</v>
      </c>
      <c r="AG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5">
        <f t="shared" si="5"/>
        <v>129776.19624999999</v>
      </c>
      <c r="AJ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5">
        <f t="shared" si="6"/>
        <v>0</v>
      </c>
      <c r="AN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5">
        <f t="shared" si="7"/>
        <v>0</v>
      </c>
      <c r="AR29" s="175">
        <f t="shared" si="8"/>
        <v>129776.19624999999</v>
      </c>
    </row>
    <row r="30" spans="2:44">
      <c r="B30" s="426" t="s">
        <v>166</v>
      </c>
      <c r="C30" s="174" t="s">
        <v>753</v>
      </c>
      <c r="D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5">
        <f t="shared" si="0"/>
        <v>0</v>
      </c>
      <c r="G30" s="175"/>
      <c r="H30" s="175">
        <f t="shared" si="1"/>
        <v>0</v>
      </c>
      <c r="I30" s="175"/>
      <c r="J30" s="175">
        <f t="shared" si="2"/>
        <v>0</v>
      </c>
      <c r="K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5">
        <f t="shared" si="4"/>
        <v>0</v>
      </c>
      <c r="AF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5">
        <f t="shared" si="5"/>
        <v>0</v>
      </c>
      <c r="AJ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5">
        <f t="shared" si="6"/>
        <v>0</v>
      </c>
      <c r="AN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5">
        <f t="shared" si="7"/>
        <v>0</v>
      </c>
      <c r="AR30" s="175">
        <f t="shared" si="8"/>
        <v>0</v>
      </c>
    </row>
    <row r="31" spans="2:44">
      <c r="B31" s="426" t="s">
        <v>167</v>
      </c>
      <c r="C31" s="174" t="s">
        <v>754</v>
      </c>
      <c r="D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5">
        <f t="shared" si="0"/>
        <v>0</v>
      </c>
      <c r="G31" s="175"/>
      <c r="H31" s="175">
        <f t="shared" si="1"/>
        <v>0</v>
      </c>
      <c r="I31" s="175"/>
      <c r="J31" s="175">
        <f t="shared" si="2"/>
        <v>0</v>
      </c>
      <c r="K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5">
        <f t="shared" si="4"/>
        <v>0</v>
      </c>
      <c r="AF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5">
        <f t="shared" si="5"/>
        <v>0</v>
      </c>
      <c r="AJ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5">
        <f t="shared" si="6"/>
        <v>0</v>
      </c>
      <c r="AN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5">
        <f t="shared" si="7"/>
        <v>0</v>
      </c>
      <c r="AR31" s="175">
        <f t="shared" si="8"/>
        <v>0</v>
      </c>
    </row>
    <row r="32" spans="2:44">
      <c r="B32" s="426" t="s">
        <v>168</v>
      </c>
      <c r="C32" s="174" t="s">
        <v>755</v>
      </c>
      <c r="D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5">
        <f t="shared" si="0"/>
        <v>0</v>
      </c>
      <c r="G32" s="175"/>
      <c r="H32" s="175">
        <f t="shared" si="1"/>
        <v>0</v>
      </c>
      <c r="I32" s="175"/>
      <c r="J32" s="175">
        <f t="shared" si="2"/>
        <v>0</v>
      </c>
      <c r="K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5">
        <f t="shared" si="4"/>
        <v>0</v>
      </c>
      <c r="AF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5">
        <f t="shared" si="5"/>
        <v>0</v>
      </c>
      <c r="AJ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5">
        <f t="shared" si="6"/>
        <v>0</v>
      </c>
      <c r="AN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5">
        <f t="shared" si="7"/>
        <v>0</v>
      </c>
      <c r="AR32" s="175">
        <f t="shared" si="8"/>
        <v>0</v>
      </c>
    </row>
    <row r="33" spans="2:44">
      <c r="B33" s="426" t="s">
        <v>169</v>
      </c>
      <c r="C33" s="174" t="s">
        <v>756</v>
      </c>
      <c r="D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5">
        <f t="shared" si="0"/>
        <v>0</v>
      </c>
      <c r="G33" s="175"/>
      <c r="H33" s="175">
        <f t="shared" si="1"/>
        <v>0</v>
      </c>
      <c r="I33" s="175"/>
      <c r="J33" s="175">
        <f t="shared" si="2"/>
        <v>0</v>
      </c>
      <c r="K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5">
        <f t="shared" si="4"/>
        <v>0</v>
      </c>
      <c r="AF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5">
        <f t="shared" si="5"/>
        <v>0</v>
      </c>
      <c r="AJ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5">
        <f t="shared" si="6"/>
        <v>0</v>
      </c>
      <c r="AN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5">
        <f t="shared" si="7"/>
        <v>0</v>
      </c>
      <c r="AR33" s="175">
        <f t="shared" si="8"/>
        <v>0</v>
      </c>
    </row>
    <row r="34" spans="2:44">
      <c r="B34" s="426" t="s">
        <v>170</v>
      </c>
      <c r="C34" s="174" t="s">
        <v>757</v>
      </c>
      <c r="D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5">
        <f t="shared" si="0"/>
        <v>0</v>
      </c>
      <c r="G34" s="175"/>
      <c r="H34" s="175">
        <f t="shared" si="1"/>
        <v>0</v>
      </c>
      <c r="I34" s="175"/>
      <c r="J34" s="175">
        <f t="shared" si="2"/>
        <v>0</v>
      </c>
      <c r="K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5">
        <f t="shared" si="4"/>
        <v>0</v>
      </c>
      <c r="AF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5">
        <f t="shared" si="5"/>
        <v>0</v>
      </c>
      <c r="AJ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5">
        <f t="shared" si="6"/>
        <v>0</v>
      </c>
      <c r="AN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5">
        <f t="shared" si="7"/>
        <v>0</v>
      </c>
      <c r="AR34" s="175">
        <f t="shared" si="8"/>
        <v>0</v>
      </c>
    </row>
    <row r="35" spans="2:44">
      <c r="B35" s="426" t="s">
        <v>171</v>
      </c>
      <c r="C35" s="174" t="s">
        <v>758</v>
      </c>
      <c r="D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5">
        <f t="shared" si="0"/>
        <v>0</v>
      </c>
      <c r="G35" s="175"/>
      <c r="H35" s="175">
        <f t="shared" si="1"/>
        <v>0</v>
      </c>
      <c r="I35" s="175"/>
      <c r="J35" s="175">
        <f t="shared" si="2"/>
        <v>0</v>
      </c>
      <c r="K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5">
        <f t="shared" si="4"/>
        <v>0</v>
      </c>
      <c r="AF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5">
        <f t="shared" si="5"/>
        <v>0</v>
      </c>
      <c r="AJ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5">
        <f t="shared" si="6"/>
        <v>0</v>
      </c>
      <c r="AN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5">
        <f t="shared" si="7"/>
        <v>0</v>
      </c>
      <c r="AR35" s="175">
        <f t="shared" si="8"/>
        <v>0</v>
      </c>
    </row>
    <row r="36" spans="2:44">
      <c r="B36" s="426" t="s">
        <v>172</v>
      </c>
      <c r="C36" s="174" t="s">
        <v>759</v>
      </c>
      <c r="D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5">
        <f t="shared" si="0"/>
        <v>0</v>
      </c>
      <c r="G36" s="175"/>
      <c r="H36" s="175">
        <f t="shared" si="1"/>
        <v>0</v>
      </c>
      <c r="I36" s="175"/>
      <c r="J36" s="175">
        <f t="shared" si="2"/>
        <v>0</v>
      </c>
      <c r="K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5">
        <f t="shared" si="4"/>
        <v>0</v>
      </c>
      <c r="AF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5">
        <f t="shared" si="5"/>
        <v>0</v>
      </c>
      <c r="AJ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5">
        <f t="shared" si="6"/>
        <v>0</v>
      </c>
      <c r="AN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5">
        <f t="shared" si="7"/>
        <v>0</v>
      </c>
      <c r="AR36" s="175">
        <f t="shared" si="8"/>
        <v>0</v>
      </c>
    </row>
    <row r="37" spans="2:44">
      <c r="B37" s="426" t="s">
        <v>173</v>
      </c>
      <c r="C37" s="174" t="s">
        <v>760</v>
      </c>
      <c r="D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5">
        <f t="shared" si="0"/>
        <v>0</v>
      </c>
      <c r="G37" s="175"/>
      <c r="H37" s="175">
        <f t="shared" si="1"/>
        <v>0</v>
      </c>
      <c r="I37" s="175"/>
      <c r="J37" s="175">
        <f t="shared" si="2"/>
        <v>0</v>
      </c>
      <c r="K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5">
        <f t="shared" si="4"/>
        <v>0</v>
      </c>
      <c r="AF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5">
        <f t="shared" si="5"/>
        <v>0</v>
      </c>
      <c r="AJ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5">
        <f t="shared" si="6"/>
        <v>0</v>
      </c>
      <c r="AN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5">
        <f t="shared" si="7"/>
        <v>0</v>
      </c>
      <c r="AR37" s="175">
        <f t="shared" si="8"/>
        <v>0</v>
      </c>
    </row>
    <row r="38" spans="2:44">
      <c r="B38" s="426" t="s">
        <v>174</v>
      </c>
      <c r="C38" s="174" t="s">
        <v>761</v>
      </c>
      <c r="D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5">
        <f t="shared" si="0"/>
        <v>0</v>
      </c>
      <c r="G38" s="175"/>
      <c r="H38" s="175">
        <f t="shared" si="1"/>
        <v>0</v>
      </c>
      <c r="I38" s="175"/>
      <c r="J38" s="175">
        <f t="shared" si="2"/>
        <v>0</v>
      </c>
      <c r="K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5">
        <f t="shared" si="4"/>
        <v>0</v>
      </c>
      <c r="AF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5">
        <f t="shared" si="5"/>
        <v>0</v>
      </c>
      <c r="AJ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5">
        <f t="shared" si="6"/>
        <v>0</v>
      </c>
      <c r="AN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5">
        <f t="shared" si="7"/>
        <v>0</v>
      </c>
      <c r="AR38" s="175">
        <f t="shared" si="8"/>
        <v>0</v>
      </c>
    </row>
    <row r="39" spans="2:44">
      <c r="B39" s="426" t="s">
        <v>175</v>
      </c>
      <c r="C39" s="174" t="s">
        <v>762</v>
      </c>
      <c r="D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5">
        <f t="shared" si="0"/>
        <v>0</v>
      </c>
      <c r="G39" s="175"/>
      <c r="H39" s="175">
        <f t="shared" si="1"/>
        <v>0</v>
      </c>
      <c r="I39" s="175"/>
      <c r="J39" s="175">
        <f t="shared" si="2"/>
        <v>0</v>
      </c>
      <c r="K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5">
        <f t="shared" si="4"/>
        <v>0</v>
      </c>
      <c r="AF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5">
        <f t="shared" si="5"/>
        <v>0</v>
      </c>
      <c r="AJ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5">
        <f t="shared" si="6"/>
        <v>0</v>
      </c>
      <c r="AN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5">
        <f t="shared" si="7"/>
        <v>0</v>
      </c>
      <c r="AR39" s="175">
        <f t="shared" si="8"/>
        <v>0</v>
      </c>
    </row>
    <row r="40" spans="2:44">
      <c r="B40" s="426" t="s">
        <v>176</v>
      </c>
      <c r="C40" s="174" t="s">
        <v>763</v>
      </c>
      <c r="D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5">
        <f t="shared" si="0"/>
        <v>0</v>
      </c>
      <c r="G40" s="175"/>
      <c r="H40" s="175">
        <f t="shared" si="1"/>
        <v>0</v>
      </c>
      <c r="I40" s="175"/>
      <c r="J40" s="175">
        <f t="shared" si="2"/>
        <v>0</v>
      </c>
      <c r="K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5">
        <f t="shared" si="4"/>
        <v>0</v>
      </c>
      <c r="AF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5">
        <f t="shared" si="5"/>
        <v>0</v>
      </c>
      <c r="AJ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5">
        <f t="shared" si="6"/>
        <v>0</v>
      </c>
      <c r="AN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5">
        <f t="shared" si="7"/>
        <v>0</v>
      </c>
      <c r="AR40" s="175">
        <f t="shared" si="8"/>
        <v>0</v>
      </c>
    </row>
    <row r="41" spans="2:44">
      <c r="B41" s="426" t="s">
        <v>177</v>
      </c>
      <c r="C41" s="174" t="s">
        <v>764</v>
      </c>
      <c r="D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5">
        <f t="shared" si="0"/>
        <v>0</v>
      </c>
      <c r="G41" s="175"/>
      <c r="H41" s="175">
        <f t="shared" si="1"/>
        <v>0</v>
      </c>
      <c r="I41" s="175"/>
      <c r="J41" s="175">
        <f t="shared" si="2"/>
        <v>0</v>
      </c>
      <c r="K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5">
        <f t="shared" si="4"/>
        <v>0</v>
      </c>
      <c r="AF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5">
        <f t="shared" si="5"/>
        <v>0</v>
      </c>
      <c r="AJ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5">
        <f t="shared" si="6"/>
        <v>0</v>
      </c>
      <c r="AN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5">
        <f t="shared" si="7"/>
        <v>0</v>
      </c>
      <c r="AR41" s="175">
        <f t="shared" si="8"/>
        <v>0</v>
      </c>
    </row>
    <row r="42" spans="2:44">
      <c r="B42" s="426" t="s">
        <v>178</v>
      </c>
      <c r="C42" s="174" t="s">
        <v>765</v>
      </c>
      <c r="D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5">
        <f t="shared" si="0"/>
        <v>0</v>
      </c>
      <c r="G42" s="175"/>
      <c r="H42" s="175">
        <f t="shared" si="1"/>
        <v>0</v>
      </c>
      <c r="I42" s="175"/>
      <c r="J42" s="175">
        <f t="shared" si="2"/>
        <v>0</v>
      </c>
      <c r="K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5">
        <f t="shared" si="4"/>
        <v>0</v>
      </c>
      <c r="AF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5">
        <f t="shared" si="5"/>
        <v>0</v>
      </c>
      <c r="AJ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5">
        <f t="shared" si="6"/>
        <v>0</v>
      </c>
      <c r="AN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5">
        <f t="shared" si="7"/>
        <v>0</v>
      </c>
      <c r="AR42" s="175">
        <f t="shared" si="8"/>
        <v>0</v>
      </c>
    </row>
    <row r="43" spans="2:44">
      <c r="B43" s="426" t="s">
        <v>179</v>
      </c>
      <c r="C43" s="174" t="s">
        <v>766</v>
      </c>
      <c r="D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5">
        <f t="shared" si="0"/>
        <v>0</v>
      </c>
      <c r="G43" s="175"/>
      <c r="H43" s="175">
        <f t="shared" si="1"/>
        <v>0</v>
      </c>
      <c r="I43" s="175"/>
      <c r="J43" s="175">
        <f t="shared" si="2"/>
        <v>0</v>
      </c>
      <c r="K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5">
        <f t="shared" si="4"/>
        <v>0</v>
      </c>
      <c r="AF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5">
        <f t="shared" si="5"/>
        <v>0</v>
      </c>
      <c r="AJ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5">
        <f t="shared" si="6"/>
        <v>0</v>
      </c>
      <c r="AN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5">
        <f t="shared" si="7"/>
        <v>0</v>
      </c>
      <c r="AR43" s="175">
        <f t="shared" si="8"/>
        <v>0</v>
      </c>
    </row>
    <row r="44" spans="2:44">
      <c r="B44" s="426" t="s">
        <v>180</v>
      </c>
      <c r="C44" s="174" t="s">
        <v>767</v>
      </c>
      <c r="D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5">
        <f t="shared" si="0"/>
        <v>0</v>
      </c>
      <c r="G44" s="175"/>
      <c r="H44" s="175">
        <f t="shared" si="1"/>
        <v>0</v>
      </c>
      <c r="I44" s="175"/>
      <c r="J44" s="175">
        <f t="shared" si="2"/>
        <v>0</v>
      </c>
      <c r="K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5">
        <f t="shared" si="4"/>
        <v>0</v>
      </c>
      <c r="AF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5">
        <f t="shared" si="5"/>
        <v>0</v>
      </c>
      <c r="AJ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5">
        <f t="shared" si="6"/>
        <v>0</v>
      </c>
      <c r="AN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5">
        <f t="shared" si="7"/>
        <v>0</v>
      </c>
      <c r="AR44" s="175">
        <f t="shared" si="8"/>
        <v>0</v>
      </c>
    </row>
    <row r="45" spans="2:44">
      <c r="B45" s="426" t="s">
        <v>181</v>
      </c>
      <c r="C45" s="174" t="s">
        <v>768</v>
      </c>
      <c r="D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5">
        <f t="shared" si="0"/>
        <v>0</v>
      </c>
      <c r="G45" s="175"/>
      <c r="H45" s="175">
        <f t="shared" si="1"/>
        <v>0</v>
      </c>
      <c r="I45" s="175"/>
      <c r="J45" s="175">
        <f t="shared" si="2"/>
        <v>0</v>
      </c>
      <c r="K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5">
        <f t="shared" si="4"/>
        <v>0</v>
      </c>
      <c r="AF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5">
        <f t="shared" si="5"/>
        <v>0</v>
      </c>
      <c r="AJ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5">
        <f t="shared" si="6"/>
        <v>0</v>
      </c>
      <c r="AN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5">
        <f t="shared" si="7"/>
        <v>0</v>
      </c>
      <c r="AR45" s="175">
        <f t="shared" si="8"/>
        <v>0</v>
      </c>
    </row>
    <row r="46" spans="2:44">
      <c r="B46" s="426" t="s">
        <v>182</v>
      </c>
      <c r="C46" s="174" t="s">
        <v>769</v>
      </c>
      <c r="D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5">
        <f t="shared" si="0"/>
        <v>0</v>
      </c>
      <c r="G46" s="175"/>
      <c r="H46" s="175">
        <f t="shared" si="1"/>
        <v>0</v>
      </c>
      <c r="I46" s="175"/>
      <c r="J46" s="175">
        <f t="shared" si="2"/>
        <v>0</v>
      </c>
      <c r="K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5">
        <f t="shared" si="4"/>
        <v>0</v>
      </c>
      <c r="AF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5">
        <f t="shared" si="5"/>
        <v>0</v>
      </c>
      <c r="AJ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5">
        <f t="shared" si="6"/>
        <v>0</v>
      </c>
      <c r="AN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5">
        <f t="shared" si="7"/>
        <v>0</v>
      </c>
      <c r="AR46" s="175">
        <f t="shared" si="8"/>
        <v>0</v>
      </c>
    </row>
    <row r="47" spans="2:44">
      <c r="B47" s="429" t="s">
        <v>183</v>
      </c>
      <c r="C47" s="180" t="s">
        <v>770</v>
      </c>
      <c r="D47" s="181">
        <f>SUM(D48:D82)</f>
        <v>0</v>
      </c>
      <c r="E47" s="181">
        <f>SUM(E48:E82)</f>
        <v>0</v>
      </c>
      <c r="F47" s="181">
        <f t="shared" si="0"/>
        <v>0</v>
      </c>
      <c r="G47" s="181">
        <f>SUM(G48:G82)</f>
        <v>0</v>
      </c>
      <c r="H47" s="181">
        <f t="shared" si="1"/>
        <v>0</v>
      </c>
      <c r="I47" s="181">
        <f t="shared" ref="I47:AD47" si="10">SUM(I48:I82)</f>
        <v>0</v>
      </c>
      <c r="J47" s="181">
        <f t="shared" si="10"/>
        <v>0</v>
      </c>
      <c r="K47" s="181">
        <f t="shared" si="10"/>
        <v>0</v>
      </c>
      <c r="L47" s="181">
        <f t="shared" si="10"/>
        <v>0</v>
      </c>
      <c r="M47" s="181">
        <f t="shared" si="10"/>
        <v>0</v>
      </c>
      <c r="N47" s="181">
        <f t="shared" si="10"/>
        <v>0</v>
      </c>
      <c r="O47" s="181">
        <f t="shared" si="10"/>
        <v>0</v>
      </c>
      <c r="P47" s="181">
        <f t="shared" si="10"/>
        <v>0</v>
      </c>
      <c r="Q47" s="181">
        <f t="shared" si="10"/>
        <v>0</v>
      </c>
      <c r="R47" s="181">
        <f t="shared" si="10"/>
        <v>0</v>
      </c>
      <c r="S47" s="181">
        <f t="shared" si="10"/>
        <v>0</v>
      </c>
      <c r="T47" s="181">
        <f>SUM(T48:T82)</f>
        <v>0</v>
      </c>
      <c r="U47" s="181">
        <f t="shared" si="10"/>
        <v>0</v>
      </c>
      <c r="V47" s="181">
        <f t="shared" si="10"/>
        <v>0</v>
      </c>
      <c r="W47" s="181">
        <f t="shared" si="10"/>
        <v>0</v>
      </c>
      <c r="X47" s="181">
        <f t="shared" si="10"/>
        <v>0</v>
      </c>
      <c r="Y47" s="181">
        <f>SUM(Y48:Y82)</f>
        <v>0</v>
      </c>
      <c r="Z47" s="181">
        <f>SUM(Z48:Z82)</f>
        <v>0</v>
      </c>
      <c r="AA47" s="181">
        <f t="shared" si="10"/>
        <v>0</v>
      </c>
      <c r="AB47" s="181">
        <f t="shared" si="10"/>
        <v>0</v>
      </c>
      <c r="AC47" s="181">
        <f t="shared" si="10"/>
        <v>0</v>
      </c>
      <c r="AD47" s="181">
        <f t="shared" si="10"/>
        <v>0</v>
      </c>
      <c r="AE47" s="181">
        <f t="shared" si="4"/>
        <v>0</v>
      </c>
      <c r="AF47" s="181">
        <f>SUM(AF48:AF82)</f>
        <v>0</v>
      </c>
      <c r="AG47" s="181">
        <f>SUM(AG48:AG82)</f>
        <v>0</v>
      </c>
      <c r="AH47" s="181">
        <f>SUM(AH48:AH82)</f>
        <v>0</v>
      </c>
      <c r="AI47" s="181">
        <f t="shared" si="5"/>
        <v>0</v>
      </c>
      <c r="AJ47" s="181">
        <f>SUM(AJ48:AJ82)</f>
        <v>0</v>
      </c>
      <c r="AK47" s="181">
        <f>SUM(AK48:AK82)</f>
        <v>0</v>
      </c>
      <c r="AL47" s="181">
        <f>SUM(AL48:AL82)</f>
        <v>0</v>
      </c>
      <c r="AM47" s="181">
        <f t="shared" si="6"/>
        <v>0</v>
      </c>
      <c r="AN47" s="181">
        <f>SUM(AN48:AN82)</f>
        <v>0</v>
      </c>
      <c r="AO47" s="181">
        <f>SUM(AO48:AO82)</f>
        <v>0</v>
      </c>
      <c r="AP47" s="181">
        <f>SUM(AP48:AP82)</f>
        <v>0</v>
      </c>
      <c r="AQ47" s="181">
        <f t="shared" si="7"/>
        <v>0</v>
      </c>
      <c r="AR47" s="181">
        <f t="shared" si="8"/>
        <v>0</v>
      </c>
    </row>
    <row r="48" spans="2:44">
      <c r="B48" s="426" t="s">
        <v>184</v>
      </c>
      <c r="C48" s="174" t="s">
        <v>771</v>
      </c>
      <c r="D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5">
        <f t="shared" si="0"/>
        <v>0</v>
      </c>
      <c r="G48" s="175"/>
      <c r="H48" s="175">
        <f t="shared" si="1"/>
        <v>0</v>
      </c>
      <c r="I48" s="175"/>
      <c r="J48" s="175">
        <f>F48-I48</f>
        <v>0</v>
      </c>
      <c r="K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5">
        <f t="shared" si="4"/>
        <v>0</v>
      </c>
      <c r="AF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5">
        <f t="shared" si="5"/>
        <v>0</v>
      </c>
      <c r="AJ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5">
        <f t="shared" si="6"/>
        <v>0</v>
      </c>
      <c r="AN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5">
        <f t="shared" si="7"/>
        <v>0</v>
      </c>
      <c r="AR48" s="175">
        <f t="shared" si="8"/>
        <v>0</v>
      </c>
    </row>
    <row r="49" spans="2:44">
      <c r="B49" s="426" t="s">
        <v>185</v>
      </c>
      <c r="C49" s="174" t="s">
        <v>772</v>
      </c>
      <c r="D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5">
        <f t="shared" si="0"/>
        <v>0</v>
      </c>
      <c r="G49" s="175"/>
      <c r="H49" s="175">
        <f t="shared" si="1"/>
        <v>0</v>
      </c>
      <c r="I49" s="175"/>
      <c r="J49" s="175">
        <f>F49-I49</f>
        <v>0</v>
      </c>
      <c r="K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5">
        <f t="shared" si="4"/>
        <v>0</v>
      </c>
      <c r="AF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5">
        <f t="shared" si="5"/>
        <v>0</v>
      </c>
      <c r="AJ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5">
        <f t="shared" si="6"/>
        <v>0</v>
      </c>
      <c r="AN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5">
        <f t="shared" si="7"/>
        <v>0</v>
      </c>
      <c r="AR49" s="175">
        <f t="shared" si="8"/>
        <v>0</v>
      </c>
    </row>
    <row r="50" spans="2:44">
      <c r="B50" s="426" t="s">
        <v>186</v>
      </c>
      <c r="C50" s="174" t="s">
        <v>773</v>
      </c>
      <c r="D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5">
        <f t="shared" si="0"/>
        <v>0</v>
      </c>
      <c r="G50" s="175"/>
      <c r="H50" s="175">
        <f t="shared" si="1"/>
        <v>0</v>
      </c>
      <c r="I50" s="175"/>
      <c r="J50" s="175">
        <f>F50-I50</f>
        <v>0</v>
      </c>
      <c r="K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5">
        <f t="shared" si="4"/>
        <v>0</v>
      </c>
      <c r="AF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5">
        <f t="shared" si="5"/>
        <v>0</v>
      </c>
      <c r="AJ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5">
        <f t="shared" si="6"/>
        <v>0</v>
      </c>
      <c r="AN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5">
        <f t="shared" si="7"/>
        <v>0</v>
      </c>
      <c r="AR50" s="175">
        <f t="shared" si="8"/>
        <v>0</v>
      </c>
    </row>
    <row r="51" spans="2:44">
      <c r="B51" s="426" t="s">
        <v>187</v>
      </c>
      <c r="C51" s="174" t="s">
        <v>774</v>
      </c>
      <c r="D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5">
        <f t="shared" ref="F51:F69" si="11">D51+E51</f>
        <v>0</v>
      </c>
      <c r="G51" s="175"/>
      <c r="H51" s="175">
        <f t="shared" ref="H51:H69" si="12">F51-G51</f>
        <v>0</v>
      </c>
      <c r="I51" s="175"/>
      <c r="J51" s="175">
        <f t="shared" ref="J51:J69" si="13">F51-I51</f>
        <v>0</v>
      </c>
      <c r="K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5">
        <f t="shared" ref="AE51:AE69" si="14">AB51+AC51+AD51</f>
        <v>0</v>
      </c>
      <c r="AF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5">
        <f t="shared" ref="AI51:AI69" si="15">AF51+AG51+AH51</f>
        <v>0</v>
      </c>
      <c r="AJ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5">
        <f t="shared" ref="AM51:AM69" si="16">AJ51+AK51+AL51</f>
        <v>0</v>
      </c>
      <c r="AN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5">
        <f t="shared" ref="AQ51:AQ69" si="17">AN51+AO51+AP51</f>
        <v>0</v>
      </c>
      <c r="AR51" s="175">
        <f t="shared" ref="AR51:AR69" si="18">AE51+AI51+AM51+AQ51</f>
        <v>0</v>
      </c>
    </row>
    <row r="52" spans="2:44">
      <c r="B52" s="426" t="s">
        <v>188</v>
      </c>
      <c r="C52" s="174" t="s">
        <v>775</v>
      </c>
      <c r="D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5">
        <f t="shared" si="11"/>
        <v>0</v>
      </c>
      <c r="G52" s="175"/>
      <c r="H52" s="175">
        <f t="shared" si="12"/>
        <v>0</v>
      </c>
      <c r="I52" s="175"/>
      <c r="J52" s="175">
        <f t="shared" si="13"/>
        <v>0</v>
      </c>
      <c r="K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5">
        <f t="shared" si="14"/>
        <v>0</v>
      </c>
      <c r="AF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5">
        <f t="shared" si="15"/>
        <v>0</v>
      </c>
      <c r="AJ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5">
        <f t="shared" si="16"/>
        <v>0</v>
      </c>
      <c r="AN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5">
        <f t="shared" si="17"/>
        <v>0</v>
      </c>
      <c r="AR52" s="175">
        <f t="shared" si="18"/>
        <v>0</v>
      </c>
    </row>
    <row r="53" spans="2:44">
      <c r="B53" s="426" t="s">
        <v>189</v>
      </c>
      <c r="C53" s="174" t="s">
        <v>776</v>
      </c>
      <c r="D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5">
        <f>D53+E53</f>
        <v>0</v>
      </c>
      <c r="G53" s="175"/>
      <c r="H53" s="175">
        <f>F53-G53</f>
        <v>0</v>
      </c>
      <c r="I53" s="175"/>
      <c r="J53" s="175">
        <f>F53-I53</f>
        <v>0</v>
      </c>
      <c r="K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5">
        <f>AB53+AC53+AD53</f>
        <v>0</v>
      </c>
      <c r="AF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5">
        <f>AF53+AG53+AH53</f>
        <v>0</v>
      </c>
      <c r="AJ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5">
        <f>AJ53+AK53+AL53</f>
        <v>0</v>
      </c>
      <c r="AN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5">
        <f>AN53+AO53+AP53</f>
        <v>0</v>
      </c>
      <c r="AR53" s="175">
        <f>AE53+AI53+AM53+AQ53</f>
        <v>0</v>
      </c>
    </row>
    <row r="54" spans="2:44">
      <c r="B54" s="426" t="s">
        <v>190</v>
      </c>
      <c r="C54" s="174" t="s">
        <v>752</v>
      </c>
      <c r="D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5">
        <f t="shared" si="11"/>
        <v>0</v>
      </c>
      <c r="G54" s="175"/>
      <c r="H54" s="175">
        <f t="shared" si="12"/>
        <v>0</v>
      </c>
      <c r="I54" s="175"/>
      <c r="J54" s="175">
        <f t="shared" si="13"/>
        <v>0</v>
      </c>
      <c r="K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5">
        <f t="shared" si="14"/>
        <v>0</v>
      </c>
      <c r="AF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5">
        <f t="shared" si="15"/>
        <v>0</v>
      </c>
      <c r="AJ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5">
        <f t="shared" si="16"/>
        <v>0</v>
      </c>
      <c r="AN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5">
        <f t="shared" si="17"/>
        <v>0</v>
      </c>
      <c r="AR54" s="175">
        <f t="shared" si="18"/>
        <v>0</v>
      </c>
    </row>
    <row r="55" spans="2:44">
      <c r="B55" s="426" t="s">
        <v>191</v>
      </c>
      <c r="C55" s="174" t="s">
        <v>777</v>
      </c>
      <c r="D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5">
        <f>D55+E55</f>
        <v>0</v>
      </c>
      <c r="G55" s="175"/>
      <c r="H55" s="175">
        <f>F55-G55</f>
        <v>0</v>
      </c>
      <c r="I55" s="175"/>
      <c r="J55" s="175">
        <f>F55-I55</f>
        <v>0</v>
      </c>
      <c r="K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5">
        <f>AB55+AC55+AD55</f>
        <v>0</v>
      </c>
      <c r="AF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5">
        <f>AF55+AG55+AH55</f>
        <v>0</v>
      </c>
      <c r="AJ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5">
        <f>AJ55+AK55+AL55</f>
        <v>0</v>
      </c>
      <c r="AN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5">
        <f>AN55+AO55+AP55</f>
        <v>0</v>
      </c>
      <c r="AR55" s="175">
        <f>AE55+AI55+AM55+AQ55</f>
        <v>0</v>
      </c>
    </row>
    <row r="56" spans="2:44">
      <c r="B56" s="426" t="s">
        <v>192</v>
      </c>
      <c r="C56" s="174" t="s">
        <v>778</v>
      </c>
      <c r="D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5">
        <f t="shared" si="11"/>
        <v>0</v>
      </c>
      <c r="G56" s="175"/>
      <c r="H56" s="175">
        <f t="shared" si="12"/>
        <v>0</v>
      </c>
      <c r="I56" s="175"/>
      <c r="J56" s="175">
        <f t="shared" si="13"/>
        <v>0</v>
      </c>
      <c r="K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5">
        <f t="shared" si="14"/>
        <v>0</v>
      </c>
      <c r="AF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5">
        <f t="shared" si="15"/>
        <v>0</v>
      </c>
      <c r="AJ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5">
        <f t="shared" si="16"/>
        <v>0</v>
      </c>
      <c r="AN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5">
        <f t="shared" si="17"/>
        <v>0</v>
      </c>
      <c r="AR56" s="175">
        <f t="shared" si="18"/>
        <v>0</v>
      </c>
    </row>
    <row r="57" spans="2:44">
      <c r="B57" s="426" t="s">
        <v>193</v>
      </c>
      <c r="C57" s="174" t="s">
        <v>757</v>
      </c>
      <c r="D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5">
        <f>D57+E57</f>
        <v>0</v>
      </c>
      <c r="G57" s="175"/>
      <c r="H57" s="175">
        <f>F57-G57</f>
        <v>0</v>
      </c>
      <c r="I57" s="175"/>
      <c r="J57" s="175">
        <f>F57-I57</f>
        <v>0</v>
      </c>
      <c r="K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5">
        <f>AB57+AC57+AD57</f>
        <v>0</v>
      </c>
      <c r="AF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5">
        <f>AF57+AG57+AH57</f>
        <v>0</v>
      </c>
      <c r="AJ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5">
        <f>AJ57+AK57+AL57</f>
        <v>0</v>
      </c>
      <c r="AN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5">
        <f>AN57+AO57+AP57</f>
        <v>0</v>
      </c>
      <c r="AR57" s="175">
        <f>AE57+AI57+AM57+AQ57</f>
        <v>0</v>
      </c>
    </row>
    <row r="58" spans="2:44">
      <c r="B58" s="426" t="s">
        <v>194</v>
      </c>
      <c r="C58" s="174" t="s">
        <v>758</v>
      </c>
      <c r="D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5">
        <f t="shared" si="11"/>
        <v>0</v>
      </c>
      <c r="G58" s="175"/>
      <c r="H58" s="175">
        <f t="shared" si="12"/>
        <v>0</v>
      </c>
      <c r="I58" s="175"/>
      <c r="J58" s="175">
        <f t="shared" si="13"/>
        <v>0</v>
      </c>
      <c r="K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5">
        <f t="shared" si="14"/>
        <v>0</v>
      </c>
      <c r="AF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5">
        <f t="shared" si="15"/>
        <v>0</v>
      </c>
      <c r="AJ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5">
        <f t="shared" si="16"/>
        <v>0</v>
      </c>
      <c r="AN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5">
        <f t="shared" si="17"/>
        <v>0</v>
      </c>
      <c r="AR58" s="175">
        <f t="shared" si="18"/>
        <v>0</v>
      </c>
    </row>
    <row r="59" spans="2:44">
      <c r="B59" s="426" t="s">
        <v>195</v>
      </c>
      <c r="C59" s="174" t="s">
        <v>779</v>
      </c>
      <c r="D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5">
        <f>D59+E59</f>
        <v>0</v>
      </c>
      <c r="G59" s="175"/>
      <c r="H59" s="175">
        <f>F59-G59</f>
        <v>0</v>
      </c>
      <c r="I59" s="175"/>
      <c r="J59" s="175">
        <f>F59-I59</f>
        <v>0</v>
      </c>
      <c r="K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5">
        <f>AB59+AC59+AD59</f>
        <v>0</v>
      </c>
      <c r="AF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5">
        <f>AF59+AG59+AH59</f>
        <v>0</v>
      </c>
      <c r="AJ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5">
        <f>AJ59+AK59+AL59</f>
        <v>0</v>
      </c>
      <c r="AN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5">
        <f>AN59+AO59+AP59</f>
        <v>0</v>
      </c>
      <c r="AR59" s="175">
        <f>AE59+AI59+AM59+AQ59</f>
        <v>0</v>
      </c>
    </row>
    <row r="60" spans="2:44">
      <c r="B60" s="426" t="s">
        <v>196</v>
      </c>
      <c r="C60" s="174" t="s">
        <v>780</v>
      </c>
      <c r="D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5">
        <f t="shared" si="11"/>
        <v>0</v>
      </c>
      <c r="G60" s="175"/>
      <c r="H60" s="175">
        <f t="shared" si="12"/>
        <v>0</v>
      </c>
      <c r="I60" s="175"/>
      <c r="J60" s="175">
        <f t="shared" si="13"/>
        <v>0</v>
      </c>
      <c r="K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5">
        <f t="shared" si="14"/>
        <v>0</v>
      </c>
      <c r="AF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5">
        <f t="shared" si="15"/>
        <v>0</v>
      </c>
      <c r="AJ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5">
        <f t="shared" si="16"/>
        <v>0</v>
      </c>
      <c r="AN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5">
        <f t="shared" si="17"/>
        <v>0</v>
      </c>
      <c r="AR60" s="175">
        <f t="shared" si="18"/>
        <v>0</v>
      </c>
    </row>
    <row r="61" spans="2:44">
      <c r="B61" s="426" t="s">
        <v>197</v>
      </c>
      <c r="C61" s="174" t="s">
        <v>762</v>
      </c>
      <c r="D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5">
        <f>D61+E61</f>
        <v>0</v>
      </c>
      <c r="G61" s="175"/>
      <c r="H61" s="175">
        <f>F61-G61</f>
        <v>0</v>
      </c>
      <c r="I61" s="175"/>
      <c r="J61" s="175">
        <f>F61-I61</f>
        <v>0</v>
      </c>
      <c r="K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5">
        <f>AB61+AC61+AD61</f>
        <v>0</v>
      </c>
      <c r="AF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5">
        <f>AF61+AG61+AH61</f>
        <v>0</v>
      </c>
      <c r="AJ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5">
        <f>AJ61+AK61+AL61</f>
        <v>0</v>
      </c>
      <c r="AN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5">
        <f>AN61+AO61+AP61</f>
        <v>0</v>
      </c>
      <c r="AR61" s="175">
        <f>AE61+AI61+AM61+AQ61</f>
        <v>0</v>
      </c>
    </row>
    <row r="62" spans="2:44">
      <c r="B62" s="426" t="s">
        <v>198</v>
      </c>
      <c r="C62" s="174" t="s">
        <v>781</v>
      </c>
      <c r="D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5">
        <f t="shared" si="11"/>
        <v>0</v>
      </c>
      <c r="G62" s="175"/>
      <c r="H62" s="175">
        <f t="shared" si="12"/>
        <v>0</v>
      </c>
      <c r="I62" s="175"/>
      <c r="J62" s="175">
        <f t="shared" si="13"/>
        <v>0</v>
      </c>
      <c r="K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5">
        <f t="shared" si="14"/>
        <v>0</v>
      </c>
      <c r="AF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5">
        <f t="shared" si="15"/>
        <v>0</v>
      </c>
      <c r="AJ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5">
        <f t="shared" si="16"/>
        <v>0</v>
      </c>
      <c r="AN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5">
        <f t="shared" si="17"/>
        <v>0</v>
      </c>
      <c r="AR62" s="175">
        <f t="shared" si="18"/>
        <v>0</v>
      </c>
    </row>
    <row r="63" spans="2:44">
      <c r="B63" s="426" t="s">
        <v>199</v>
      </c>
      <c r="C63" s="174" t="s">
        <v>782</v>
      </c>
      <c r="D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5">
        <f t="shared" si="11"/>
        <v>0</v>
      </c>
      <c r="G63" s="175"/>
      <c r="H63" s="175">
        <f t="shared" si="12"/>
        <v>0</v>
      </c>
      <c r="I63" s="175"/>
      <c r="J63" s="175">
        <f t="shared" si="13"/>
        <v>0</v>
      </c>
      <c r="K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5">
        <f t="shared" si="14"/>
        <v>0</v>
      </c>
      <c r="AF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5">
        <f t="shared" si="15"/>
        <v>0</v>
      </c>
      <c r="AJ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5">
        <f t="shared" si="16"/>
        <v>0</v>
      </c>
      <c r="AN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5">
        <f t="shared" si="17"/>
        <v>0</v>
      </c>
      <c r="AR63" s="175">
        <f t="shared" si="18"/>
        <v>0</v>
      </c>
    </row>
    <row r="64" spans="2:44">
      <c r="B64" s="426" t="s">
        <v>200</v>
      </c>
      <c r="C64" s="174" t="s">
        <v>783</v>
      </c>
      <c r="D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5">
        <f>D64+E64</f>
        <v>0</v>
      </c>
      <c r="G64" s="175"/>
      <c r="H64" s="175">
        <f>F64-G64</f>
        <v>0</v>
      </c>
      <c r="I64" s="175"/>
      <c r="J64" s="175">
        <f>F64-I64</f>
        <v>0</v>
      </c>
      <c r="K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5">
        <f>AB64+AC64+AD64</f>
        <v>0</v>
      </c>
      <c r="AF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5">
        <f>AF64+AG64+AH64</f>
        <v>0</v>
      </c>
      <c r="AJ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5">
        <f>AJ64+AK64+AL64</f>
        <v>0</v>
      </c>
      <c r="AN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5">
        <f>AN64+AO64+AP64</f>
        <v>0</v>
      </c>
      <c r="AR64" s="175">
        <f>AE64+AI64+AM64+AQ64</f>
        <v>0</v>
      </c>
    </row>
    <row r="65" spans="2:44">
      <c r="B65" s="426" t="s">
        <v>201</v>
      </c>
      <c r="C65" s="174" t="s">
        <v>784</v>
      </c>
      <c r="D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5">
        <f t="shared" si="11"/>
        <v>0</v>
      </c>
      <c r="G65" s="175"/>
      <c r="H65" s="175">
        <f t="shared" si="12"/>
        <v>0</v>
      </c>
      <c r="I65" s="175"/>
      <c r="J65" s="175">
        <f t="shared" si="13"/>
        <v>0</v>
      </c>
      <c r="K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5">
        <f t="shared" si="14"/>
        <v>0</v>
      </c>
      <c r="AF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5">
        <f t="shared" si="15"/>
        <v>0</v>
      </c>
      <c r="AJ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5">
        <f t="shared" si="16"/>
        <v>0</v>
      </c>
      <c r="AN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5">
        <f t="shared" si="17"/>
        <v>0</v>
      </c>
      <c r="AR65" s="175">
        <f t="shared" si="18"/>
        <v>0</v>
      </c>
    </row>
    <row r="66" spans="2:44">
      <c r="B66" s="426" t="s">
        <v>202</v>
      </c>
      <c r="C66" s="174" t="s">
        <v>785</v>
      </c>
      <c r="D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5">
        <f>D66+E66</f>
        <v>0</v>
      </c>
      <c r="G66" s="175"/>
      <c r="H66" s="175">
        <f>F66-G66</f>
        <v>0</v>
      </c>
      <c r="I66" s="175"/>
      <c r="J66" s="175">
        <f>F66-I66</f>
        <v>0</v>
      </c>
      <c r="K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5">
        <f>AB66+AC66+AD66</f>
        <v>0</v>
      </c>
      <c r="AF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5">
        <f>AF66+AG66+AH66</f>
        <v>0</v>
      </c>
      <c r="AJ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5">
        <f>AJ66+AK66+AL66</f>
        <v>0</v>
      </c>
      <c r="AN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5">
        <f>AN66+AO66+AP66</f>
        <v>0</v>
      </c>
      <c r="AR66" s="175">
        <f>AE66+AI66+AM66+AQ66</f>
        <v>0</v>
      </c>
    </row>
    <row r="67" spans="2:44">
      <c r="B67" s="426" t="s">
        <v>203</v>
      </c>
      <c r="C67" s="174" t="s">
        <v>786</v>
      </c>
      <c r="D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5">
        <f t="shared" si="11"/>
        <v>0</v>
      </c>
      <c r="G67" s="175"/>
      <c r="H67" s="175">
        <f t="shared" si="12"/>
        <v>0</v>
      </c>
      <c r="I67" s="175"/>
      <c r="J67" s="175">
        <f t="shared" si="13"/>
        <v>0</v>
      </c>
      <c r="K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5">
        <f t="shared" si="14"/>
        <v>0</v>
      </c>
      <c r="AF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5">
        <f t="shared" si="15"/>
        <v>0</v>
      </c>
      <c r="AJ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5">
        <f t="shared" si="16"/>
        <v>0</v>
      </c>
      <c r="AN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5">
        <f t="shared" si="17"/>
        <v>0</v>
      </c>
      <c r="AR67" s="175">
        <f t="shared" si="18"/>
        <v>0</v>
      </c>
    </row>
    <row r="68" spans="2:44">
      <c r="B68" s="426" t="s">
        <v>204</v>
      </c>
      <c r="C68" s="174" t="s">
        <v>787</v>
      </c>
      <c r="D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5">
        <f>D68+E68</f>
        <v>0</v>
      </c>
      <c r="G68" s="175"/>
      <c r="H68" s="175">
        <f>F68-G68</f>
        <v>0</v>
      </c>
      <c r="I68" s="175"/>
      <c r="J68" s="175">
        <f>F68-I68</f>
        <v>0</v>
      </c>
      <c r="K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5">
        <f>AB68+AC68+AD68</f>
        <v>0</v>
      </c>
      <c r="AF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5">
        <f>AF68+AG68+AH68</f>
        <v>0</v>
      </c>
      <c r="AJ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5">
        <f>AJ68+AK68+AL68</f>
        <v>0</v>
      </c>
      <c r="AN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5">
        <f>AN68+AO68+AP68</f>
        <v>0</v>
      </c>
      <c r="AR68" s="175">
        <f>AE68+AI68+AM68+AQ68</f>
        <v>0</v>
      </c>
    </row>
    <row r="69" spans="2:44">
      <c r="B69" s="426" t="s">
        <v>205</v>
      </c>
      <c r="C69" s="174" t="s">
        <v>788</v>
      </c>
      <c r="D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5">
        <f t="shared" si="11"/>
        <v>0</v>
      </c>
      <c r="G69" s="175"/>
      <c r="H69" s="175">
        <f t="shared" si="12"/>
        <v>0</v>
      </c>
      <c r="I69" s="175"/>
      <c r="J69" s="175">
        <f t="shared" si="13"/>
        <v>0</v>
      </c>
      <c r="K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5">
        <f t="shared" si="14"/>
        <v>0</v>
      </c>
      <c r="AF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5">
        <f t="shared" si="15"/>
        <v>0</v>
      </c>
      <c r="AJ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5">
        <f t="shared" si="16"/>
        <v>0</v>
      </c>
      <c r="AN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5">
        <f t="shared" si="17"/>
        <v>0</v>
      </c>
      <c r="AR69" s="175">
        <f t="shared" si="18"/>
        <v>0</v>
      </c>
    </row>
    <row r="70" spans="2:44">
      <c r="B70" s="426" t="s">
        <v>206</v>
      </c>
      <c r="C70" s="174" t="s">
        <v>789</v>
      </c>
      <c r="D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5">
        <f>D70+E70</f>
        <v>0</v>
      </c>
      <c r="G70" s="175"/>
      <c r="H70" s="175">
        <f>F70-G70</f>
        <v>0</v>
      </c>
      <c r="I70" s="175"/>
      <c r="J70" s="175">
        <f>F70-I70</f>
        <v>0</v>
      </c>
      <c r="K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5">
        <f>AB70+AC70+AD70</f>
        <v>0</v>
      </c>
      <c r="AF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5">
        <f>AF70+AG70+AH70</f>
        <v>0</v>
      </c>
      <c r="AJ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5">
        <f>AJ70+AK70+AL70</f>
        <v>0</v>
      </c>
      <c r="AN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5">
        <f>AN70+AO70+AP70</f>
        <v>0</v>
      </c>
      <c r="AR70" s="175">
        <f>AE70+AI70+AM70+AQ70</f>
        <v>0</v>
      </c>
    </row>
    <row r="71" spans="2:44">
      <c r="B71" s="426" t="s">
        <v>207</v>
      </c>
      <c r="C71" s="174" t="s">
        <v>790</v>
      </c>
      <c r="D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5">
        <f t="shared" ref="F71:F82" si="19">D71+E71</f>
        <v>0</v>
      </c>
      <c r="G71" s="175"/>
      <c r="H71" s="175">
        <f t="shared" ref="H71:H82" si="20">F71-G71</f>
        <v>0</v>
      </c>
      <c r="I71" s="175"/>
      <c r="J71" s="175">
        <f t="shared" ref="J71:J82" si="21">F71-I71</f>
        <v>0</v>
      </c>
      <c r="K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5">
        <f t="shared" ref="AE71:AE82" si="22">AB71+AC71+AD71</f>
        <v>0</v>
      </c>
      <c r="AF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5">
        <f t="shared" ref="AI71:AI82" si="23">AF71+AG71+AH71</f>
        <v>0</v>
      </c>
      <c r="AJ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5">
        <f t="shared" ref="AM71:AM82" si="24">AJ71+AK71+AL71</f>
        <v>0</v>
      </c>
      <c r="AN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5">
        <f t="shared" ref="AQ71:AQ82" si="25">AN71+AO71+AP71</f>
        <v>0</v>
      </c>
      <c r="AR71" s="175">
        <f t="shared" ref="AR71:AR82" si="26">AE71+AI71+AM71+AQ71</f>
        <v>0</v>
      </c>
    </row>
    <row r="72" spans="2:44">
      <c r="B72" s="426" t="s">
        <v>208</v>
      </c>
      <c r="C72" s="174" t="s">
        <v>791</v>
      </c>
      <c r="D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5">
        <f t="shared" si="19"/>
        <v>0</v>
      </c>
      <c r="G72" s="175"/>
      <c r="H72" s="175">
        <f t="shared" si="20"/>
        <v>0</v>
      </c>
      <c r="I72" s="175"/>
      <c r="J72" s="175">
        <f t="shared" si="21"/>
        <v>0</v>
      </c>
      <c r="K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5">
        <f t="shared" si="22"/>
        <v>0</v>
      </c>
      <c r="AF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5">
        <f t="shared" si="23"/>
        <v>0</v>
      </c>
      <c r="AJ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5">
        <f t="shared" si="24"/>
        <v>0</v>
      </c>
      <c r="AN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5">
        <f t="shared" si="25"/>
        <v>0</v>
      </c>
      <c r="AR72" s="175">
        <f t="shared" si="26"/>
        <v>0</v>
      </c>
    </row>
    <row r="73" spans="2:44">
      <c r="B73" s="426" t="s">
        <v>209</v>
      </c>
      <c r="C73" s="174" t="s">
        <v>792</v>
      </c>
      <c r="D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5">
        <f t="shared" si="19"/>
        <v>0</v>
      </c>
      <c r="G73" s="175"/>
      <c r="H73" s="175">
        <f t="shared" si="20"/>
        <v>0</v>
      </c>
      <c r="I73" s="175"/>
      <c r="J73" s="175">
        <f t="shared" si="21"/>
        <v>0</v>
      </c>
      <c r="K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5">
        <f t="shared" si="22"/>
        <v>0</v>
      </c>
      <c r="AF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5">
        <f t="shared" si="23"/>
        <v>0</v>
      </c>
      <c r="AJ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5">
        <f t="shared" si="24"/>
        <v>0</v>
      </c>
      <c r="AN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5">
        <f t="shared" si="25"/>
        <v>0</v>
      </c>
      <c r="AR73" s="175">
        <f t="shared" si="26"/>
        <v>0</v>
      </c>
    </row>
    <row r="74" spans="2:44">
      <c r="B74" s="426" t="s">
        <v>210</v>
      </c>
      <c r="C74" s="174" t="s">
        <v>793</v>
      </c>
      <c r="D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5">
        <f t="shared" si="19"/>
        <v>0</v>
      </c>
      <c r="G74" s="175"/>
      <c r="H74" s="175">
        <f t="shared" si="20"/>
        <v>0</v>
      </c>
      <c r="I74" s="175"/>
      <c r="J74" s="175">
        <f t="shared" si="21"/>
        <v>0</v>
      </c>
      <c r="K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5">
        <f t="shared" si="22"/>
        <v>0</v>
      </c>
      <c r="AF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5">
        <f t="shared" si="23"/>
        <v>0</v>
      </c>
      <c r="AJ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5">
        <f t="shared" si="24"/>
        <v>0</v>
      </c>
      <c r="AN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5">
        <f t="shared" si="25"/>
        <v>0</v>
      </c>
      <c r="AR74" s="175">
        <f t="shared" si="26"/>
        <v>0</v>
      </c>
    </row>
    <row r="75" spans="2:44">
      <c r="B75" s="426" t="s">
        <v>211</v>
      </c>
      <c r="C75" s="174" t="s">
        <v>794</v>
      </c>
      <c r="D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5">
        <f t="shared" si="19"/>
        <v>0</v>
      </c>
      <c r="G75" s="175"/>
      <c r="H75" s="175">
        <f t="shared" si="20"/>
        <v>0</v>
      </c>
      <c r="I75" s="175"/>
      <c r="J75" s="175">
        <f t="shared" si="21"/>
        <v>0</v>
      </c>
      <c r="K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5">
        <f t="shared" si="22"/>
        <v>0</v>
      </c>
      <c r="AF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5">
        <f t="shared" si="23"/>
        <v>0</v>
      </c>
      <c r="AJ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5">
        <f t="shared" si="24"/>
        <v>0</v>
      </c>
      <c r="AN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5">
        <f t="shared" si="25"/>
        <v>0</v>
      </c>
      <c r="AR75" s="175">
        <f t="shared" si="26"/>
        <v>0</v>
      </c>
    </row>
    <row r="76" spans="2:44">
      <c r="B76" s="426" t="s">
        <v>212</v>
      </c>
      <c r="C76" s="174" t="s">
        <v>795</v>
      </c>
      <c r="D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5">
        <f t="shared" si="19"/>
        <v>0</v>
      </c>
      <c r="G76" s="175"/>
      <c r="H76" s="175">
        <f t="shared" si="20"/>
        <v>0</v>
      </c>
      <c r="I76" s="175"/>
      <c r="J76" s="175">
        <f t="shared" si="21"/>
        <v>0</v>
      </c>
      <c r="K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5">
        <f t="shared" si="22"/>
        <v>0</v>
      </c>
      <c r="AF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5">
        <f t="shared" si="23"/>
        <v>0</v>
      </c>
      <c r="AJ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5">
        <f t="shared" si="24"/>
        <v>0</v>
      </c>
      <c r="AN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5">
        <f t="shared" si="25"/>
        <v>0</v>
      </c>
      <c r="AR76" s="175">
        <f t="shared" si="26"/>
        <v>0</v>
      </c>
    </row>
    <row r="77" spans="2:44">
      <c r="B77" s="426" t="s">
        <v>213</v>
      </c>
      <c r="C77" s="174" t="s">
        <v>796</v>
      </c>
      <c r="D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5">
        <f t="shared" si="19"/>
        <v>0</v>
      </c>
      <c r="G77" s="175"/>
      <c r="H77" s="175">
        <f t="shared" si="20"/>
        <v>0</v>
      </c>
      <c r="I77" s="175"/>
      <c r="J77" s="175">
        <f t="shared" si="21"/>
        <v>0</v>
      </c>
      <c r="K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5">
        <f t="shared" si="22"/>
        <v>0</v>
      </c>
      <c r="AF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5">
        <f t="shared" si="23"/>
        <v>0</v>
      </c>
      <c r="AJ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5">
        <f t="shared" si="24"/>
        <v>0</v>
      </c>
      <c r="AN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5">
        <f t="shared" si="25"/>
        <v>0</v>
      </c>
      <c r="AR77" s="175">
        <f t="shared" si="26"/>
        <v>0</v>
      </c>
    </row>
    <row r="78" spans="2:44">
      <c r="B78" s="426" t="s">
        <v>214</v>
      </c>
      <c r="C78" s="174" t="s">
        <v>797</v>
      </c>
      <c r="D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5">
        <f t="shared" si="19"/>
        <v>0</v>
      </c>
      <c r="G78" s="175"/>
      <c r="H78" s="175">
        <f t="shared" si="20"/>
        <v>0</v>
      </c>
      <c r="I78" s="175"/>
      <c r="J78" s="175">
        <f t="shared" si="21"/>
        <v>0</v>
      </c>
      <c r="K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5">
        <f t="shared" si="22"/>
        <v>0</v>
      </c>
      <c r="AF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5">
        <f t="shared" si="23"/>
        <v>0</v>
      </c>
      <c r="AJ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5">
        <f t="shared" si="24"/>
        <v>0</v>
      </c>
      <c r="AN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5">
        <f t="shared" si="25"/>
        <v>0</v>
      </c>
      <c r="AR78" s="175">
        <f t="shared" si="26"/>
        <v>0</v>
      </c>
    </row>
    <row r="79" spans="2:44">
      <c r="B79" s="426" t="s">
        <v>215</v>
      </c>
      <c r="C79" s="174" t="s">
        <v>798</v>
      </c>
      <c r="D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5">
        <f t="shared" si="19"/>
        <v>0</v>
      </c>
      <c r="G79" s="175"/>
      <c r="H79" s="175">
        <f t="shared" si="20"/>
        <v>0</v>
      </c>
      <c r="I79" s="175"/>
      <c r="J79" s="175">
        <f t="shared" si="21"/>
        <v>0</v>
      </c>
      <c r="K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5">
        <f t="shared" si="22"/>
        <v>0</v>
      </c>
      <c r="AF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5">
        <f t="shared" si="23"/>
        <v>0</v>
      </c>
      <c r="AJ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5">
        <f t="shared" si="24"/>
        <v>0</v>
      </c>
      <c r="AN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5">
        <f t="shared" si="25"/>
        <v>0</v>
      </c>
      <c r="AR79" s="175">
        <f t="shared" si="26"/>
        <v>0</v>
      </c>
    </row>
    <row r="80" spans="2:44">
      <c r="B80" s="426" t="s">
        <v>216</v>
      </c>
      <c r="C80" s="174" t="s">
        <v>799</v>
      </c>
      <c r="D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5">
        <f t="shared" si="19"/>
        <v>0</v>
      </c>
      <c r="G80" s="175"/>
      <c r="H80" s="175">
        <f t="shared" si="20"/>
        <v>0</v>
      </c>
      <c r="I80" s="175"/>
      <c r="J80" s="175">
        <f t="shared" si="21"/>
        <v>0</v>
      </c>
      <c r="K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5">
        <f t="shared" si="22"/>
        <v>0</v>
      </c>
      <c r="AF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5">
        <f t="shared" si="23"/>
        <v>0</v>
      </c>
      <c r="AJ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5">
        <f t="shared" si="24"/>
        <v>0</v>
      </c>
      <c r="AN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5">
        <f t="shared" si="25"/>
        <v>0</v>
      </c>
      <c r="AR80" s="175">
        <f t="shared" si="26"/>
        <v>0</v>
      </c>
    </row>
    <row r="81" spans="2:44">
      <c r="B81" s="426" t="s">
        <v>217</v>
      </c>
      <c r="C81" s="174" t="s">
        <v>800</v>
      </c>
      <c r="D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5">
        <f t="shared" si="19"/>
        <v>0</v>
      </c>
      <c r="G81" s="175"/>
      <c r="H81" s="175">
        <f t="shared" si="20"/>
        <v>0</v>
      </c>
      <c r="I81" s="175"/>
      <c r="J81" s="175">
        <f t="shared" si="21"/>
        <v>0</v>
      </c>
      <c r="K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5">
        <f t="shared" si="22"/>
        <v>0</v>
      </c>
      <c r="AF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5">
        <f t="shared" si="23"/>
        <v>0</v>
      </c>
      <c r="AJ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5">
        <f t="shared" si="24"/>
        <v>0</v>
      </c>
      <c r="AN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5">
        <f t="shared" si="25"/>
        <v>0</v>
      </c>
      <c r="AR81" s="175">
        <f t="shared" si="26"/>
        <v>0</v>
      </c>
    </row>
    <row r="82" spans="2:44">
      <c r="B82" s="426" t="s">
        <v>218</v>
      </c>
      <c r="C82" s="174" t="s">
        <v>801</v>
      </c>
      <c r="D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5">
        <f t="shared" si="19"/>
        <v>0</v>
      </c>
      <c r="G82" s="175"/>
      <c r="H82" s="175">
        <f t="shared" si="20"/>
        <v>0</v>
      </c>
      <c r="I82" s="175"/>
      <c r="J82" s="175">
        <f t="shared" si="21"/>
        <v>0</v>
      </c>
      <c r="K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5">
        <f t="shared" si="22"/>
        <v>0</v>
      </c>
      <c r="AF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5">
        <f t="shared" si="23"/>
        <v>0</v>
      </c>
      <c r="AJ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5">
        <f t="shared" si="24"/>
        <v>0</v>
      </c>
      <c r="AN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5">
        <f t="shared" si="25"/>
        <v>0</v>
      </c>
      <c r="AR82" s="175">
        <f t="shared" si="26"/>
        <v>0</v>
      </c>
    </row>
    <row r="83" spans="2:44">
      <c r="B83" s="429" t="s">
        <v>219</v>
      </c>
      <c r="C83" s="180" t="s">
        <v>802</v>
      </c>
      <c r="D83" s="181">
        <f>SUM(D84:D88)</f>
        <v>0</v>
      </c>
      <c r="E83" s="181">
        <f>SUM(E84:E88)</f>
        <v>0</v>
      </c>
      <c r="F83" s="181">
        <f t="shared" ref="F83:F89" si="27">D83+E83</f>
        <v>0</v>
      </c>
      <c r="G83" s="181">
        <f>SUM(G84:G88)</f>
        <v>0</v>
      </c>
      <c r="H83" s="181">
        <f t="shared" ref="H83:H89" si="28">F83-G83</f>
        <v>0</v>
      </c>
      <c r="I83" s="181">
        <f>SUM(I84:I88)</f>
        <v>0</v>
      </c>
      <c r="J83" s="181">
        <f t="shared" ref="J83:J89" si="29">F83-I83</f>
        <v>0</v>
      </c>
      <c r="K83" s="181">
        <f t="shared" ref="K83:AD83" si="30">SUM(K84:K88)</f>
        <v>0</v>
      </c>
      <c r="L83" s="181">
        <f t="shared" si="30"/>
        <v>0</v>
      </c>
      <c r="M83" s="181">
        <f t="shared" si="30"/>
        <v>0</v>
      </c>
      <c r="N83" s="181">
        <f t="shared" si="30"/>
        <v>0</v>
      </c>
      <c r="O83" s="181">
        <f t="shared" si="30"/>
        <v>0</v>
      </c>
      <c r="P83" s="181">
        <f>SUM(P84:P88)</f>
        <v>0</v>
      </c>
      <c r="Q83" s="181">
        <f>SUM(Q84:Q88)</f>
        <v>0</v>
      </c>
      <c r="R83" s="181">
        <f t="shared" si="30"/>
        <v>0</v>
      </c>
      <c r="S83" s="181">
        <f t="shared" si="30"/>
        <v>0</v>
      </c>
      <c r="T83" s="181">
        <f>SUM(T84:T88)</f>
        <v>0</v>
      </c>
      <c r="U83" s="181">
        <f t="shared" si="30"/>
        <v>0</v>
      </c>
      <c r="V83" s="181">
        <f t="shared" si="30"/>
        <v>0</v>
      </c>
      <c r="W83" s="181">
        <f>SUM(W84:W88)</f>
        <v>0</v>
      </c>
      <c r="X83" s="181">
        <f t="shared" si="30"/>
        <v>0</v>
      </c>
      <c r="Y83" s="181">
        <f>SUM(Y84:Y88)</f>
        <v>0</v>
      </c>
      <c r="Z83" s="181">
        <f>SUM(Z84:Z88)</f>
        <v>0</v>
      </c>
      <c r="AA83" s="181">
        <f t="shared" si="30"/>
        <v>0</v>
      </c>
      <c r="AB83" s="181">
        <f t="shared" si="30"/>
        <v>0</v>
      </c>
      <c r="AC83" s="181">
        <f t="shared" si="30"/>
        <v>0</v>
      </c>
      <c r="AD83" s="181">
        <f t="shared" si="30"/>
        <v>0</v>
      </c>
      <c r="AE83" s="181">
        <f t="shared" ref="AE83:AE89" si="31">AB83+AC83+AD83</f>
        <v>0</v>
      </c>
      <c r="AF83" s="181">
        <f>SUM(AF84:AF88)</f>
        <v>0</v>
      </c>
      <c r="AG83" s="181">
        <f>SUM(AG84:AG88)</f>
        <v>0</v>
      </c>
      <c r="AH83" s="181">
        <f>SUM(AH84:AH88)</f>
        <v>0</v>
      </c>
      <c r="AI83" s="181">
        <f t="shared" ref="AI83:AI89" si="32">AF83+AG83+AH83</f>
        <v>0</v>
      </c>
      <c r="AJ83" s="181">
        <f>SUM(AJ84:AJ88)</f>
        <v>0</v>
      </c>
      <c r="AK83" s="181">
        <f>SUM(AK84:AK88)</f>
        <v>0</v>
      </c>
      <c r="AL83" s="181">
        <f>SUM(AL84:AL88)</f>
        <v>0</v>
      </c>
      <c r="AM83" s="181">
        <f t="shared" ref="AM83:AM89" si="33">AJ83+AK83+AL83</f>
        <v>0</v>
      </c>
      <c r="AN83" s="181">
        <f>SUM(AN84:AN88)</f>
        <v>0</v>
      </c>
      <c r="AO83" s="181">
        <f>SUM(AO84:AO88)</f>
        <v>0</v>
      </c>
      <c r="AP83" s="181">
        <f>SUM(AP84:AP88)</f>
        <v>0</v>
      </c>
      <c r="AQ83" s="181">
        <f t="shared" ref="AQ83:AQ89" si="34">AN83+AO83+AP83</f>
        <v>0</v>
      </c>
      <c r="AR83" s="181">
        <f t="shared" ref="AR83:AR89" si="35">AE83+AI83+AM83+AQ83</f>
        <v>0</v>
      </c>
    </row>
    <row r="84" spans="2:44">
      <c r="B84" s="426" t="s">
        <v>220</v>
      </c>
      <c r="C84" s="174" t="s">
        <v>803</v>
      </c>
      <c r="D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5">
        <f t="shared" si="27"/>
        <v>0</v>
      </c>
      <c r="G84" s="175"/>
      <c r="H84" s="175">
        <f t="shared" si="28"/>
        <v>0</v>
      </c>
      <c r="I84" s="175"/>
      <c r="J84" s="175">
        <f t="shared" si="29"/>
        <v>0</v>
      </c>
      <c r="K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5">
        <f t="shared" si="31"/>
        <v>0</v>
      </c>
      <c r="AF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5">
        <f t="shared" si="32"/>
        <v>0</v>
      </c>
      <c r="AJ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5">
        <f t="shared" si="33"/>
        <v>0</v>
      </c>
      <c r="AN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5">
        <f t="shared" si="34"/>
        <v>0</v>
      </c>
      <c r="AR84" s="175">
        <f t="shared" si="35"/>
        <v>0</v>
      </c>
    </row>
    <row r="85" spans="2:44">
      <c r="B85" s="426" t="s">
        <v>221</v>
      </c>
      <c r="C85" s="174" t="s">
        <v>804</v>
      </c>
      <c r="D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5">
        <f t="shared" si="27"/>
        <v>0</v>
      </c>
      <c r="G85" s="175"/>
      <c r="H85" s="175">
        <f t="shared" si="28"/>
        <v>0</v>
      </c>
      <c r="I85" s="175"/>
      <c r="J85" s="175">
        <f t="shared" si="29"/>
        <v>0</v>
      </c>
      <c r="K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5">
        <f t="shared" si="31"/>
        <v>0</v>
      </c>
      <c r="AF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5">
        <f t="shared" si="32"/>
        <v>0</v>
      </c>
      <c r="AJ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5">
        <f t="shared" si="33"/>
        <v>0</v>
      </c>
      <c r="AN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5">
        <f t="shared" si="34"/>
        <v>0</v>
      </c>
      <c r="AR85" s="175">
        <f t="shared" si="35"/>
        <v>0</v>
      </c>
    </row>
    <row r="86" spans="2:44">
      <c r="B86" s="426" t="s">
        <v>222</v>
      </c>
      <c r="C86" s="174" t="s">
        <v>805</v>
      </c>
      <c r="D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5">
        <f t="shared" si="27"/>
        <v>0</v>
      </c>
      <c r="G86" s="175"/>
      <c r="H86" s="175">
        <f t="shared" si="28"/>
        <v>0</v>
      </c>
      <c r="I86" s="175"/>
      <c r="J86" s="175">
        <f t="shared" si="29"/>
        <v>0</v>
      </c>
      <c r="K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5">
        <f t="shared" si="31"/>
        <v>0</v>
      </c>
      <c r="AF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5">
        <f t="shared" si="32"/>
        <v>0</v>
      </c>
      <c r="AJ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5">
        <f t="shared" si="33"/>
        <v>0</v>
      </c>
      <c r="AN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5">
        <f t="shared" si="34"/>
        <v>0</v>
      </c>
      <c r="AR86" s="175">
        <f t="shared" si="35"/>
        <v>0</v>
      </c>
    </row>
    <row r="87" spans="2:44">
      <c r="B87" s="426" t="s">
        <v>223</v>
      </c>
      <c r="C87" s="174" t="s">
        <v>806</v>
      </c>
      <c r="D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5">
        <f t="shared" si="27"/>
        <v>0</v>
      </c>
      <c r="G87" s="175"/>
      <c r="H87" s="175">
        <f t="shared" si="28"/>
        <v>0</v>
      </c>
      <c r="I87" s="175"/>
      <c r="J87" s="175">
        <f t="shared" si="29"/>
        <v>0</v>
      </c>
      <c r="K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5">
        <f t="shared" si="31"/>
        <v>0</v>
      </c>
      <c r="AF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5">
        <f t="shared" si="32"/>
        <v>0</v>
      </c>
      <c r="AJ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5">
        <f t="shared" si="33"/>
        <v>0</v>
      </c>
      <c r="AN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5">
        <f t="shared" si="34"/>
        <v>0</v>
      </c>
      <c r="AR87" s="175">
        <f t="shared" si="35"/>
        <v>0</v>
      </c>
    </row>
    <row r="88" spans="2:44">
      <c r="B88" s="426" t="s">
        <v>224</v>
      </c>
      <c r="C88" s="174" t="s">
        <v>807</v>
      </c>
      <c r="D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5">
        <f t="shared" si="27"/>
        <v>0</v>
      </c>
      <c r="G88" s="175"/>
      <c r="H88" s="175">
        <f t="shared" si="28"/>
        <v>0</v>
      </c>
      <c r="I88" s="175"/>
      <c r="J88" s="175">
        <f t="shared" si="29"/>
        <v>0</v>
      </c>
      <c r="K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5">
        <f t="shared" si="31"/>
        <v>0</v>
      </c>
      <c r="AF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5">
        <f t="shared" si="32"/>
        <v>0</v>
      </c>
      <c r="AJ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5">
        <f t="shared" si="33"/>
        <v>0</v>
      </c>
      <c r="AN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5">
        <f t="shared" si="34"/>
        <v>0</v>
      </c>
      <c r="AR88" s="175">
        <f t="shared" si="35"/>
        <v>0</v>
      </c>
    </row>
    <row r="89" spans="2:44">
      <c r="B89" s="429" t="s">
        <v>225</v>
      </c>
      <c r="C89" s="180" t="s">
        <v>808</v>
      </c>
      <c r="D89" s="181">
        <f>SUM(D90:D95)</f>
        <v>0</v>
      </c>
      <c r="E89" s="181">
        <f>SUM(E90:E95)</f>
        <v>0</v>
      </c>
      <c r="F89" s="181">
        <f t="shared" si="27"/>
        <v>0</v>
      </c>
      <c r="G89" s="181">
        <f>SUM(G90:G95)</f>
        <v>0</v>
      </c>
      <c r="H89" s="181">
        <f t="shared" si="28"/>
        <v>0</v>
      </c>
      <c r="I89" s="181">
        <f>SUM(I90:I95)</f>
        <v>0</v>
      </c>
      <c r="J89" s="181">
        <f t="shared" si="29"/>
        <v>0</v>
      </c>
      <c r="K89" s="181">
        <f t="shared" ref="K89:AP89" si="36">SUM(K90:K95)</f>
        <v>0</v>
      </c>
      <c r="L89" s="181">
        <f t="shared" si="36"/>
        <v>0</v>
      </c>
      <c r="M89" s="181">
        <f t="shared" si="36"/>
        <v>0</v>
      </c>
      <c r="N89" s="181">
        <f t="shared" si="36"/>
        <v>0</v>
      </c>
      <c r="O89" s="181">
        <f t="shared" si="36"/>
        <v>0</v>
      </c>
      <c r="P89" s="181">
        <f>SUM(P90:P95)</f>
        <v>0</v>
      </c>
      <c r="Q89" s="181">
        <f>SUM(Q90:Q95)</f>
        <v>0</v>
      </c>
      <c r="R89" s="181">
        <f t="shared" si="36"/>
        <v>0</v>
      </c>
      <c r="S89" s="181">
        <f t="shared" si="36"/>
        <v>0</v>
      </c>
      <c r="T89" s="181">
        <f>SUM(T90:T95)</f>
        <v>0</v>
      </c>
      <c r="U89" s="181">
        <f t="shared" si="36"/>
        <v>0</v>
      </c>
      <c r="V89" s="181">
        <f t="shared" si="36"/>
        <v>0</v>
      </c>
      <c r="W89" s="181">
        <f>SUM(W90:W95)</f>
        <v>0</v>
      </c>
      <c r="X89" s="181">
        <f t="shared" si="36"/>
        <v>0</v>
      </c>
      <c r="Y89" s="181">
        <f>SUM(Y90:Y95)</f>
        <v>0</v>
      </c>
      <c r="Z89" s="181">
        <f>SUM(Z90:Z95)</f>
        <v>0</v>
      </c>
      <c r="AA89" s="181">
        <f t="shared" si="36"/>
        <v>0</v>
      </c>
      <c r="AB89" s="181">
        <f t="shared" si="36"/>
        <v>0</v>
      </c>
      <c r="AC89" s="181">
        <f t="shared" si="36"/>
        <v>0</v>
      </c>
      <c r="AD89" s="181">
        <f t="shared" si="36"/>
        <v>0</v>
      </c>
      <c r="AE89" s="181">
        <f t="shared" si="31"/>
        <v>0</v>
      </c>
      <c r="AF89" s="181">
        <f t="shared" si="36"/>
        <v>0</v>
      </c>
      <c r="AG89" s="181">
        <f t="shared" si="36"/>
        <v>0</v>
      </c>
      <c r="AH89" s="181">
        <f t="shared" si="36"/>
        <v>0</v>
      </c>
      <c r="AI89" s="181">
        <f t="shared" si="32"/>
        <v>0</v>
      </c>
      <c r="AJ89" s="181">
        <f t="shared" si="36"/>
        <v>0</v>
      </c>
      <c r="AK89" s="181">
        <f t="shared" si="36"/>
        <v>0</v>
      </c>
      <c r="AL89" s="181">
        <f t="shared" si="36"/>
        <v>0</v>
      </c>
      <c r="AM89" s="181">
        <f t="shared" si="33"/>
        <v>0</v>
      </c>
      <c r="AN89" s="181">
        <f t="shared" si="36"/>
        <v>0</v>
      </c>
      <c r="AO89" s="181">
        <f t="shared" si="36"/>
        <v>0</v>
      </c>
      <c r="AP89" s="181">
        <f t="shared" si="36"/>
        <v>0</v>
      </c>
      <c r="AQ89" s="181">
        <f t="shared" si="34"/>
        <v>0</v>
      </c>
      <c r="AR89" s="181">
        <f t="shared" si="35"/>
        <v>0</v>
      </c>
    </row>
    <row r="90" spans="2:44">
      <c r="B90" s="426" t="s">
        <v>226</v>
      </c>
      <c r="C90" s="174" t="s">
        <v>809</v>
      </c>
      <c r="D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5">
        <f t="shared" ref="F90:F95" si="37">D90+E90</f>
        <v>0</v>
      </c>
      <c r="G90" s="175"/>
      <c r="H90" s="175">
        <f t="shared" ref="H90:H95" si="38">F90-G90</f>
        <v>0</v>
      </c>
      <c r="I90" s="175"/>
      <c r="J90" s="175">
        <f t="shared" ref="J90:J95" si="39">F90-I90</f>
        <v>0</v>
      </c>
      <c r="K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5">
        <f t="shared" ref="AE90:AE95" si="40">AB90+AC90+AD90</f>
        <v>0</v>
      </c>
      <c r="AF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5">
        <f t="shared" ref="AI90:AI95" si="41">AF90+AG90+AH90</f>
        <v>0</v>
      </c>
      <c r="AJ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5">
        <f t="shared" ref="AM90:AM95" si="42">AJ90+AK90+AL90</f>
        <v>0</v>
      </c>
      <c r="AN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5">
        <f t="shared" ref="AQ90:AQ95" si="43">AN90+AO90+AP90</f>
        <v>0</v>
      </c>
      <c r="AR90" s="175">
        <f t="shared" ref="AR90:AR95" si="44">AE90+AI90+AM90+AQ90</f>
        <v>0</v>
      </c>
    </row>
    <row r="91" spans="2:44">
      <c r="B91" s="426" t="s">
        <v>227</v>
      </c>
      <c r="C91" s="174" t="s">
        <v>810</v>
      </c>
      <c r="D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5">
        <f t="shared" si="37"/>
        <v>0</v>
      </c>
      <c r="G91" s="175"/>
      <c r="H91" s="175">
        <f t="shared" si="38"/>
        <v>0</v>
      </c>
      <c r="I91" s="175"/>
      <c r="J91" s="175">
        <f t="shared" si="39"/>
        <v>0</v>
      </c>
      <c r="K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5">
        <f t="shared" si="40"/>
        <v>0</v>
      </c>
      <c r="AF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5">
        <f t="shared" si="41"/>
        <v>0</v>
      </c>
      <c r="AJ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5">
        <f t="shared" si="42"/>
        <v>0</v>
      </c>
      <c r="AN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5">
        <f t="shared" si="43"/>
        <v>0</v>
      </c>
      <c r="AR91" s="175">
        <f t="shared" si="44"/>
        <v>0</v>
      </c>
    </row>
    <row r="92" spans="2:44">
      <c r="B92" s="426" t="s">
        <v>228</v>
      </c>
      <c r="C92" s="174" t="s">
        <v>811</v>
      </c>
      <c r="D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5">
        <f>D92+E92</f>
        <v>0</v>
      </c>
      <c r="G92" s="175"/>
      <c r="H92" s="175">
        <f>F92-G92</f>
        <v>0</v>
      </c>
      <c r="I92" s="175"/>
      <c r="J92" s="175">
        <f>F92-I92</f>
        <v>0</v>
      </c>
      <c r="K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5">
        <f>AB92+AC92+AD92</f>
        <v>0</v>
      </c>
      <c r="AF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5">
        <f>AF92+AG92+AH92</f>
        <v>0</v>
      </c>
      <c r="AJ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5">
        <f>AJ92+AK92+AL92</f>
        <v>0</v>
      </c>
      <c r="AN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5">
        <f>AN92+AO92+AP92</f>
        <v>0</v>
      </c>
      <c r="AR92" s="175">
        <f>AE92+AI92+AM92+AQ92</f>
        <v>0</v>
      </c>
    </row>
    <row r="93" spans="2:44">
      <c r="B93" s="426" t="s">
        <v>229</v>
      </c>
      <c r="C93" s="174" t="s">
        <v>812</v>
      </c>
      <c r="D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5">
        <f>D93+E93</f>
        <v>0</v>
      </c>
      <c r="G93" s="175"/>
      <c r="H93" s="175">
        <f>F93-G93</f>
        <v>0</v>
      </c>
      <c r="I93" s="175"/>
      <c r="J93" s="175">
        <f>F93-I93</f>
        <v>0</v>
      </c>
      <c r="K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5">
        <f>AB93+AC93+AD93</f>
        <v>0</v>
      </c>
      <c r="AF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5">
        <f>AF93+AG93+AH93</f>
        <v>0</v>
      </c>
      <c r="AJ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5">
        <f>AJ93+AK93+AL93</f>
        <v>0</v>
      </c>
      <c r="AN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5">
        <f>AN93+AO93+AP93</f>
        <v>0</v>
      </c>
      <c r="AR93" s="175">
        <f>AE93+AI93+AM93+AQ93</f>
        <v>0</v>
      </c>
    </row>
    <row r="94" spans="2:44">
      <c r="B94" s="426" t="s">
        <v>230</v>
      </c>
      <c r="C94" s="174" t="s">
        <v>813</v>
      </c>
      <c r="D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5">
        <f>D94+E94</f>
        <v>0</v>
      </c>
      <c r="G94" s="175"/>
      <c r="H94" s="175">
        <f>F94-G94</f>
        <v>0</v>
      </c>
      <c r="I94" s="175"/>
      <c r="J94" s="175">
        <f>F94-I94</f>
        <v>0</v>
      </c>
      <c r="K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5">
        <f>AB94+AC94+AD94</f>
        <v>0</v>
      </c>
      <c r="AF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5">
        <f>AF94+AG94+AH94</f>
        <v>0</v>
      </c>
      <c r="AJ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5">
        <f>AJ94+AK94+AL94</f>
        <v>0</v>
      </c>
      <c r="AN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5">
        <f>AN94+AO94+AP94</f>
        <v>0</v>
      </c>
      <c r="AR94" s="175">
        <f>AE94+AI94+AM94+AQ94</f>
        <v>0</v>
      </c>
    </row>
    <row r="95" spans="2:44">
      <c r="B95" s="426" t="s">
        <v>231</v>
      </c>
      <c r="C95" s="174" t="s">
        <v>814</v>
      </c>
      <c r="D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5">
        <f t="shared" si="37"/>
        <v>0</v>
      </c>
      <c r="G95" s="175"/>
      <c r="H95" s="175">
        <f t="shared" si="38"/>
        <v>0</v>
      </c>
      <c r="I95" s="175"/>
      <c r="J95" s="175">
        <f t="shared" si="39"/>
        <v>0</v>
      </c>
      <c r="K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5">
        <f t="shared" si="40"/>
        <v>0</v>
      </c>
      <c r="AF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5">
        <f t="shared" si="41"/>
        <v>0</v>
      </c>
      <c r="AJ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5">
        <f t="shared" si="42"/>
        <v>0</v>
      </c>
      <c r="AN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5">
        <f t="shared" si="43"/>
        <v>0</v>
      </c>
      <c r="AR95" s="175">
        <f t="shared" si="44"/>
        <v>0</v>
      </c>
    </row>
    <row r="96" spans="2:44">
      <c r="B96" s="429" t="s">
        <v>232</v>
      </c>
      <c r="C96" s="180" t="s">
        <v>815</v>
      </c>
      <c r="D96" s="181">
        <f>SUM(D97:D105)</f>
        <v>0</v>
      </c>
      <c r="E96" s="181">
        <f>SUM(E97:E105)</f>
        <v>0</v>
      </c>
      <c r="F96" s="181">
        <f t="shared" ref="F96:F119" si="45">D96+E96</f>
        <v>0</v>
      </c>
      <c r="G96" s="181">
        <f>SUM(G97:G105)</f>
        <v>0</v>
      </c>
      <c r="H96" s="181">
        <f t="shared" ref="H96:H107" si="46">F96-G96</f>
        <v>0</v>
      </c>
      <c r="I96" s="181">
        <f>SUM(I97:I105)</f>
        <v>0</v>
      </c>
      <c r="J96" s="181">
        <f t="shared" ref="J96:J107" si="47">F96-I96</f>
        <v>0</v>
      </c>
      <c r="K96" s="181">
        <f t="shared" ref="K96:AD96" si="48">SUM(K97:K105)</f>
        <v>0</v>
      </c>
      <c r="L96" s="181">
        <f t="shared" si="48"/>
        <v>0</v>
      </c>
      <c r="M96" s="181">
        <f t="shared" si="48"/>
        <v>0</v>
      </c>
      <c r="N96" s="181">
        <f t="shared" si="48"/>
        <v>0</v>
      </c>
      <c r="O96" s="181">
        <f t="shared" si="48"/>
        <v>0</v>
      </c>
      <c r="P96" s="181">
        <f>SUM(P97:P105)</f>
        <v>0</v>
      </c>
      <c r="Q96" s="181">
        <f>SUM(Q97:Q105)</f>
        <v>0</v>
      </c>
      <c r="R96" s="181">
        <f t="shared" si="48"/>
        <v>0</v>
      </c>
      <c r="S96" s="181">
        <f t="shared" si="48"/>
        <v>0</v>
      </c>
      <c r="T96" s="181">
        <f>SUM(T97:T105)</f>
        <v>0</v>
      </c>
      <c r="U96" s="181">
        <f t="shared" si="48"/>
        <v>0</v>
      </c>
      <c r="V96" s="181">
        <f t="shared" si="48"/>
        <v>0</v>
      </c>
      <c r="W96" s="181">
        <f>SUM(W97:W105)</f>
        <v>0</v>
      </c>
      <c r="X96" s="181">
        <f t="shared" si="48"/>
        <v>0</v>
      </c>
      <c r="Y96" s="181">
        <f>SUM(Y97:Y105)</f>
        <v>0</v>
      </c>
      <c r="Z96" s="181">
        <f>SUM(Z97:Z105)</f>
        <v>0</v>
      </c>
      <c r="AA96" s="181">
        <f t="shared" si="48"/>
        <v>0</v>
      </c>
      <c r="AB96" s="181">
        <f t="shared" si="48"/>
        <v>0</v>
      </c>
      <c r="AC96" s="181">
        <f t="shared" si="48"/>
        <v>0</v>
      </c>
      <c r="AD96" s="181">
        <f t="shared" si="48"/>
        <v>0</v>
      </c>
      <c r="AE96" s="181">
        <f t="shared" ref="AE96:AE107" si="49">AB96+AC96+AD96</f>
        <v>0</v>
      </c>
      <c r="AF96" s="181">
        <f>SUM(AF97:AF105)</f>
        <v>0</v>
      </c>
      <c r="AG96" s="181">
        <f>SUM(AG97:AG105)</f>
        <v>0</v>
      </c>
      <c r="AH96" s="181">
        <f>SUM(AH97:AH105)</f>
        <v>0</v>
      </c>
      <c r="AI96" s="181">
        <f t="shared" ref="AI96:AI107" si="50">AF96+AG96+AH96</f>
        <v>0</v>
      </c>
      <c r="AJ96" s="181">
        <f>SUM(AJ97:AJ105)</f>
        <v>0</v>
      </c>
      <c r="AK96" s="181">
        <f>SUM(AK97:AK105)</f>
        <v>0</v>
      </c>
      <c r="AL96" s="181">
        <f>SUM(AL97:AL105)</f>
        <v>0</v>
      </c>
      <c r="AM96" s="181">
        <f t="shared" ref="AM96:AM107" si="51">AJ96+AK96+AL96</f>
        <v>0</v>
      </c>
      <c r="AN96" s="181">
        <f>SUM(AN97:AN105)</f>
        <v>0</v>
      </c>
      <c r="AO96" s="181">
        <f>SUM(AO97:AO105)</f>
        <v>0</v>
      </c>
      <c r="AP96" s="181">
        <f>SUM(AP97:AP105)</f>
        <v>0</v>
      </c>
      <c r="AQ96" s="181">
        <f t="shared" ref="AQ96:AQ107" si="52">AN96+AO96+AP96</f>
        <v>0</v>
      </c>
      <c r="AR96" s="181">
        <f t="shared" ref="AR96:AR107" si="53">AE96+AI96+AM96+AQ96</f>
        <v>0</v>
      </c>
    </row>
    <row r="97" spans="2:44">
      <c r="B97" s="426" t="s">
        <v>233</v>
      </c>
      <c r="C97" s="174" t="s">
        <v>816</v>
      </c>
      <c r="D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5">
        <f t="shared" si="45"/>
        <v>0</v>
      </c>
      <c r="G97" s="175"/>
      <c r="H97" s="175">
        <f t="shared" si="46"/>
        <v>0</v>
      </c>
      <c r="I97" s="175"/>
      <c r="J97" s="175">
        <f t="shared" si="47"/>
        <v>0</v>
      </c>
      <c r="K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5">
        <f t="shared" si="49"/>
        <v>0</v>
      </c>
      <c r="AF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5">
        <f t="shared" si="50"/>
        <v>0</v>
      </c>
      <c r="AJ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5">
        <f t="shared" si="51"/>
        <v>0</v>
      </c>
      <c r="AN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5">
        <f t="shared" si="52"/>
        <v>0</v>
      </c>
      <c r="AR97" s="175">
        <f t="shared" si="53"/>
        <v>0</v>
      </c>
    </row>
    <row r="98" spans="2:44">
      <c r="B98" s="426" t="s">
        <v>234</v>
      </c>
      <c r="C98" s="174" t="s">
        <v>817</v>
      </c>
      <c r="D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5">
        <f t="shared" si="45"/>
        <v>0</v>
      </c>
      <c r="G98" s="175"/>
      <c r="H98" s="175">
        <f t="shared" si="46"/>
        <v>0</v>
      </c>
      <c r="I98" s="175"/>
      <c r="J98" s="175">
        <f t="shared" si="47"/>
        <v>0</v>
      </c>
      <c r="K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5">
        <f t="shared" si="49"/>
        <v>0</v>
      </c>
      <c r="AF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5">
        <f t="shared" si="50"/>
        <v>0</v>
      </c>
      <c r="AJ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5">
        <f t="shared" si="51"/>
        <v>0</v>
      </c>
      <c r="AN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5">
        <f t="shared" si="52"/>
        <v>0</v>
      </c>
      <c r="AR98" s="175">
        <f t="shared" si="53"/>
        <v>0</v>
      </c>
    </row>
    <row r="99" spans="2:44">
      <c r="B99" s="426" t="s">
        <v>235</v>
      </c>
      <c r="C99" s="174" t="s">
        <v>818</v>
      </c>
      <c r="D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5">
        <f t="shared" si="45"/>
        <v>0</v>
      </c>
      <c r="G99" s="175"/>
      <c r="H99" s="175">
        <f t="shared" si="46"/>
        <v>0</v>
      </c>
      <c r="I99" s="175"/>
      <c r="J99" s="175">
        <f t="shared" si="47"/>
        <v>0</v>
      </c>
      <c r="K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5">
        <f t="shared" si="49"/>
        <v>0</v>
      </c>
      <c r="AF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5">
        <f t="shared" si="50"/>
        <v>0</v>
      </c>
      <c r="AJ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5">
        <f t="shared" si="51"/>
        <v>0</v>
      </c>
      <c r="AN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5">
        <f t="shared" si="52"/>
        <v>0</v>
      </c>
      <c r="AR99" s="175">
        <f t="shared" si="53"/>
        <v>0</v>
      </c>
    </row>
    <row r="100" spans="2:44">
      <c r="B100" s="426" t="s">
        <v>236</v>
      </c>
      <c r="C100" s="174" t="s">
        <v>819</v>
      </c>
      <c r="D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5">
        <f t="shared" si="45"/>
        <v>0</v>
      </c>
      <c r="G100" s="175"/>
      <c r="H100" s="175">
        <f t="shared" si="46"/>
        <v>0</v>
      </c>
      <c r="I100" s="175"/>
      <c r="J100" s="175">
        <f t="shared" si="47"/>
        <v>0</v>
      </c>
      <c r="K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5">
        <f t="shared" si="49"/>
        <v>0</v>
      </c>
      <c r="AF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5">
        <f t="shared" si="50"/>
        <v>0</v>
      </c>
      <c r="AJ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5">
        <f t="shared" si="51"/>
        <v>0</v>
      </c>
      <c r="AN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5">
        <f t="shared" si="52"/>
        <v>0</v>
      </c>
      <c r="AR100" s="175">
        <f t="shared" si="53"/>
        <v>0</v>
      </c>
    </row>
    <row r="101" spans="2:44">
      <c r="B101" s="426" t="s">
        <v>237</v>
      </c>
      <c r="C101" s="174" t="s">
        <v>820</v>
      </c>
      <c r="D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5">
        <f t="shared" si="45"/>
        <v>0</v>
      </c>
      <c r="G101" s="175"/>
      <c r="H101" s="175">
        <f t="shared" si="46"/>
        <v>0</v>
      </c>
      <c r="I101" s="175"/>
      <c r="J101" s="175">
        <f t="shared" si="47"/>
        <v>0</v>
      </c>
      <c r="K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5">
        <f t="shared" si="49"/>
        <v>0</v>
      </c>
      <c r="AF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5">
        <f t="shared" si="50"/>
        <v>0</v>
      </c>
      <c r="AJ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5">
        <f t="shared" si="51"/>
        <v>0</v>
      </c>
      <c r="AN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5">
        <f t="shared" si="52"/>
        <v>0</v>
      </c>
      <c r="AR101" s="175">
        <f t="shared" si="53"/>
        <v>0</v>
      </c>
    </row>
    <row r="102" spans="2:44">
      <c r="B102" s="426" t="s">
        <v>238</v>
      </c>
      <c r="C102" s="174" t="s">
        <v>821</v>
      </c>
      <c r="D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5">
        <f t="shared" si="45"/>
        <v>0</v>
      </c>
      <c r="G102" s="175"/>
      <c r="H102" s="175">
        <f t="shared" si="46"/>
        <v>0</v>
      </c>
      <c r="I102" s="175"/>
      <c r="J102" s="175">
        <f t="shared" si="47"/>
        <v>0</v>
      </c>
      <c r="K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5">
        <f t="shared" si="49"/>
        <v>0</v>
      </c>
      <c r="AF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5">
        <f t="shared" si="50"/>
        <v>0</v>
      </c>
      <c r="AJ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5">
        <f t="shared" si="51"/>
        <v>0</v>
      </c>
      <c r="AN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5">
        <f t="shared" si="52"/>
        <v>0</v>
      </c>
      <c r="AR102" s="175">
        <f t="shared" si="53"/>
        <v>0</v>
      </c>
    </row>
    <row r="103" spans="2:44">
      <c r="B103" s="426" t="s">
        <v>239</v>
      </c>
      <c r="C103" s="174" t="s">
        <v>816</v>
      </c>
      <c r="D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5">
        <f t="shared" si="45"/>
        <v>0</v>
      </c>
      <c r="G103" s="175"/>
      <c r="H103" s="175">
        <f t="shared" si="46"/>
        <v>0</v>
      </c>
      <c r="I103" s="175"/>
      <c r="J103" s="175">
        <f t="shared" si="47"/>
        <v>0</v>
      </c>
      <c r="K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5">
        <f t="shared" si="49"/>
        <v>0</v>
      </c>
      <c r="AF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5">
        <f t="shared" si="50"/>
        <v>0</v>
      </c>
      <c r="AJ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5">
        <f t="shared" si="51"/>
        <v>0</v>
      </c>
      <c r="AN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5">
        <f t="shared" si="52"/>
        <v>0</v>
      </c>
      <c r="AR103" s="175">
        <f t="shared" si="53"/>
        <v>0</v>
      </c>
    </row>
    <row r="104" spans="2:44">
      <c r="B104" s="426" t="s">
        <v>240</v>
      </c>
      <c r="C104" s="174" t="s">
        <v>822</v>
      </c>
      <c r="D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5">
        <f t="shared" si="45"/>
        <v>0</v>
      </c>
      <c r="G104" s="175"/>
      <c r="H104" s="175">
        <f t="shared" si="46"/>
        <v>0</v>
      </c>
      <c r="I104" s="175"/>
      <c r="J104" s="175">
        <f t="shared" si="47"/>
        <v>0</v>
      </c>
      <c r="K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5">
        <f t="shared" si="49"/>
        <v>0</v>
      </c>
      <c r="AF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5">
        <f t="shared" si="50"/>
        <v>0</v>
      </c>
      <c r="AJ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5">
        <f t="shared" si="51"/>
        <v>0</v>
      </c>
      <c r="AN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5">
        <f t="shared" si="52"/>
        <v>0</v>
      </c>
      <c r="AR104" s="175">
        <f t="shared" si="53"/>
        <v>0</v>
      </c>
    </row>
    <row r="105" spans="2:44">
      <c r="B105" s="426" t="s">
        <v>241</v>
      </c>
      <c r="C105" s="174" t="s">
        <v>817</v>
      </c>
      <c r="D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5">
        <f t="shared" si="45"/>
        <v>0</v>
      </c>
      <c r="G105" s="175"/>
      <c r="H105" s="175">
        <f t="shared" si="46"/>
        <v>0</v>
      </c>
      <c r="I105" s="175"/>
      <c r="J105" s="175">
        <f t="shared" si="47"/>
        <v>0</v>
      </c>
      <c r="K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5">
        <f t="shared" si="49"/>
        <v>0</v>
      </c>
      <c r="AF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5">
        <f t="shared" si="50"/>
        <v>0</v>
      </c>
      <c r="AJ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5">
        <f t="shared" si="51"/>
        <v>0</v>
      </c>
      <c r="AN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5">
        <f t="shared" si="52"/>
        <v>0</v>
      </c>
      <c r="AR105" s="175">
        <f t="shared" si="53"/>
        <v>0</v>
      </c>
    </row>
    <row r="106" spans="2:44">
      <c r="B106" s="425" t="s">
        <v>242</v>
      </c>
      <c r="C106" s="172" t="s">
        <v>823</v>
      </c>
      <c r="D106" s="173">
        <f>D107+D118+D133+D149+D164+D190+D207+D214</f>
        <v>2020372.5</v>
      </c>
      <c r="E106" s="173">
        <f>E107+E118+E133+E149+E164+E190+E207+E214</f>
        <v>0</v>
      </c>
      <c r="F106" s="173">
        <f t="shared" si="45"/>
        <v>2020372.5</v>
      </c>
      <c r="G106" s="173">
        <f>G107+G118+G133+G149+G164+G190+G207+G214</f>
        <v>0</v>
      </c>
      <c r="H106" s="173">
        <f t="shared" si="46"/>
        <v>2020372.5</v>
      </c>
      <c r="I106" s="173">
        <f>I107+I118+I133+I149+I164+I190+I207+I214</f>
        <v>0</v>
      </c>
      <c r="J106" s="173">
        <f t="shared" si="47"/>
        <v>2020372.5</v>
      </c>
      <c r="K106" s="173">
        <f t="shared" ref="K106:AD106" si="54">K107+K118+K133+K149+K164+K190+K207+K214</f>
        <v>856450</v>
      </c>
      <c r="L106" s="173">
        <f t="shared" si="54"/>
        <v>0</v>
      </c>
      <c r="M106" s="173">
        <f t="shared" si="54"/>
        <v>500112.5</v>
      </c>
      <c r="N106" s="173">
        <f t="shared" si="54"/>
        <v>0</v>
      </c>
      <c r="O106" s="173">
        <f t="shared" si="54"/>
        <v>0</v>
      </c>
      <c r="P106" s="173">
        <f t="shared" si="54"/>
        <v>319650</v>
      </c>
      <c r="Q106" s="173">
        <f t="shared" si="54"/>
        <v>0</v>
      </c>
      <c r="R106" s="173">
        <f t="shared" si="54"/>
        <v>166350</v>
      </c>
      <c r="S106" s="173">
        <f t="shared" si="54"/>
        <v>177810</v>
      </c>
      <c r="T106" s="173">
        <f>T107+T118+T133+T149+T164+T190+T207+T214</f>
        <v>0</v>
      </c>
      <c r="U106" s="173">
        <f t="shared" si="54"/>
        <v>0</v>
      </c>
      <c r="V106" s="173">
        <f t="shared" si="54"/>
        <v>0</v>
      </c>
      <c r="W106" s="173">
        <f t="shared" si="54"/>
        <v>0</v>
      </c>
      <c r="X106" s="173">
        <f t="shared" si="54"/>
        <v>0</v>
      </c>
      <c r="Y106" s="173">
        <f>Y107+Y118+Y133+Y149+Y164+Y190+Y207+Y214</f>
        <v>0</v>
      </c>
      <c r="Z106" s="173">
        <f>Z107+Z118+Z133+Z149+Z164+Z190+Z207+Z214</f>
        <v>0</v>
      </c>
      <c r="AA106" s="173">
        <f t="shared" si="54"/>
        <v>0</v>
      </c>
      <c r="AB106" s="173">
        <f t="shared" si="54"/>
        <v>0</v>
      </c>
      <c r="AC106" s="173">
        <f t="shared" si="54"/>
        <v>42750</v>
      </c>
      <c r="AD106" s="173">
        <f t="shared" si="54"/>
        <v>56260</v>
      </c>
      <c r="AE106" s="173">
        <f t="shared" si="49"/>
        <v>99010</v>
      </c>
      <c r="AF106" s="173">
        <f>AF107+AF118+AF133+AF149+AF164+AF190+AF207+AF214</f>
        <v>0</v>
      </c>
      <c r="AG106" s="173">
        <f>AG107+AG118+AG133+AG149+AG164+AG190+AG207+AG214</f>
        <v>84800</v>
      </c>
      <c r="AH106" s="173">
        <f>AH107+AH118+AH133+AH149+AH164+AH190+AH207+AH214</f>
        <v>0</v>
      </c>
      <c r="AI106" s="173">
        <f t="shared" si="50"/>
        <v>84800</v>
      </c>
      <c r="AJ106" s="173">
        <f>AJ107+AJ118+AJ133+AJ149+AJ164+AJ190+AJ207+AJ214</f>
        <v>15200</v>
      </c>
      <c r="AK106" s="173">
        <f>AK107+AK118+AK133+AK149+AK164+AK190+AK207+AK214</f>
        <v>73400</v>
      </c>
      <c r="AL106" s="173">
        <f>AL107+AL118+AL133+AL149+AL164+AL190+AL207+AL214</f>
        <v>366000</v>
      </c>
      <c r="AM106" s="173">
        <f t="shared" si="51"/>
        <v>454600</v>
      </c>
      <c r="AN106" s="173">
        <f>AN107+AN118+AN133+AN149+AN164+AN190+AN207+AN214</f>
        <v>130000</v>
      </c>
      <c r="AO106" s="173">
        <f>AO107+AO118+AO133+AO149+AO164+AO190+AO207+AO214</f>
        <v>1067350</v>
      </c>
      <c r="AP106" s="173">
        <f>AP107+AP118+AP133+AP149+AP164+AP190+AP207+AP214</f>
        <v>184612.5</v>
      </c>
      <c r="AQ106" s="173">
        <f t="shared" si="52"/>
        <v>1381962.5</v>
      </c>
      <c r="AR106" s="173">
        <f t="shared" si="53"/>
        <v>2020372.5</v>
      </c>
    </row>
    <row r="107" spans="2:44">
      <c r="B107" s="429" t="s">
        <v>243</v>
      </c>
      <c r="C107" s="180" t="s">
        <v>824</v>
      </c>
      <c r="D107" s="181">
        <f>SUM(D108:D117)</f>
        <v>0</v>
      </c>
      <c r="E107" s="181">
        <f>SUM(E108:E117)</f>
        <v>0</v>
      </c>
      <c r="F107" s="181">
        <f t="shared" si="45"/>
        <v>0</v>
      </c>
      <c r="G107" s="181">
        <f>SUM(G108:G117)</f>
        <v>0</v>
      </c>
      <c r="H107" s="181">
        <f t="shared" si="46"/>
        <v>0</v>
      </c>
      <c r="I107" s="181">
        <f>SUM(I108:I117)</f>
        <v>0</v>
      </c>
      <c r="J107" s="181">
        <f t="shared" si="47"/>
        <v>0</v>
      </c>
      <c r="K107" s="181">
        <f t="shared" ref="K107:AD107" si="55">SUM(K108:K117)</f>
        <v>0</v>
      </c>
      <c r="L107" s="181">
        <f t="shared" si="55"/>
        <v>0</v>
      </c>
      <c r="M107" s="181">
        <f t="shared" si="55"/>
        <v>0</v>
      </c>
      <c r="N107" s="181">
        <f t="shared" si="55"/>
        <v>0</v>
      </c>
      <c r="O107" s="181">
        <f t="shared" si="55"/>
        <v>0</v>
      </c>
      <c r="P107" s="181">
        <f>SUM(P108:P117)</f>
        <v>0</v>
      </c>
      <c r="Q107" s="181">
        <f>SUM(Q108:Q117)</f>
        <v>0</v>
      </c>
      <c r="R107" s="181">
        <f t="shared" si="55"/>
        <v>0</v>
      </c>
      <c r="S107" s="181">
        <f t="shared" si="55"/>
        <v>0</v>
      </c>
      <c r="T107" s="181">
        <f>SUM(T108:T117)</f>
        <v>0</v>
      </c>
      <c r="U107" s="181">
        <f t="shared" si="55"/>
        <v>0</v>
      </c>
      <c r="V107" s="181">
        <f t="shared" si="55"/>
        <v>0</v>
      </c>
      <c r="W107" s="181">
        <f>SUM(W108:W117)</f>
        <v>0</v>
      </c>
      <c r="X107" s="181">
        <f t="shared" si="55"/>
        <v>0</v>
      </c>
      <c r="Y107" s="181">
        <f>SUM(Y108:Y117)</f>
        <v>0</v>
      </c>
      <c r="Z107" s="181">
        <f>SUM(Z108:Z117)</f>
        <v>0</v>
      </c>
      <c r="AA107" s="181">
        <f t="shared" si="55"/>
        <v>0</v>
      </c>
      <c r="AB107" s="181">
        <f t="shared" si="55"/>
        <v>0</v>
      </c>
      <c r="AC107" s="181">
        <f t="shared" si="55"/>
        <v>0</v>
      </c>
      <c r="AD107" s="181">
        <f t="shared" si="55"/>
        <v>0</v>
      </c>
      <c r="AE107" s="181">
        <f t="shared" si="49"/>
        <v>0</v>
      </c>
      <c r="AF107" s="181">
        <f>SUM(AF108:AF117)</f>
        <v>0</v>
      </c>
      <c r="AG107" s="181">
        <f>SUM(AG108:AG117)</f>
        <v>0</v>
      </c>
      <c r="AH107" s="181">
        <f>SUM(AH108:AH117)</f>
        <v>0</v>
      </c>
      <c r="AI107" s="181">
        <f t="shared" si="50"/>
        <v>0</v>
      </c>
      <c r="AJ107" s="181">
        <f>SUM(AJ108:AJ117)</f>
        <v>0</v>
      </c>
      <c r="AK107" s="181">
        <f>SUM(AK108:AK117)</f>
        <v>0</v>
      </c>
      <c r="AL107" s="181">
        <f>SUM(AL108:AL117)</f>
        <v>0</v>
      </c>
      <c r="AM107" s="181">
        <f t="shared" si="51"/>
        <v>0</v>
      </c>
      <c r="AN107" s="181">
        <f>SUM(AN108:AN117)</f>
        <v>0</v>
      </c>
      <c r="AO107" s="181">
        <f>SUM(AO108:AO117)</f>
        <v>0</v>
      </c>
      <c r="AP107" s="181">
        <f>SUM(AP108:AP117)</f>
        <v>0</v>
      </c>
      <c r="AQ107" s="181">
        <f t="shared" si="52"/>
        <v>0</v>
      </c>
      <c r="AR107" s="181">
        <f t="shared" si="53"/>
        <v>0</v>
      </c>
    </row>
    <row r="108" spans="2:44">
      <c r="B108" s="426" t="s">
        <v>244</v>
      </c>
      <c r="C108" s="174" t="s">
        <v>825</v>
      </c>
      <c r="D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5">
        <f t="shared" si="45"/>
        <v>0</v>
      </c>
      <c r="G108" s="175"/>
      <c r="H108" s="175">
        <f t="shared" ref="H108:H115" si="56">F108-G108</f>
        <v>0</v>
      </c>
      <c r="I108" s="175"/>
      <c r="J108" s="175">
        <f t="shared" ref="J108:J115" si="57">F108-I108</f>
        <v>0</v>
      </c>
      <c r="K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5">
        <f t="shared" ref="AE108:AE115" si="58">AB108+AC108+AD108</f>
        <v>0</v>
      </c>
      <c r="AF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5">
        <f t="shared" ref="AI108:AI115" si="59">AF108+AG108+AH108</f>
        <v>0</v>
      </c>
      <c r="AJ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5">
        <f t="shared" ref="AM108:AM115" si="60">AJ108+AK108+AL108</f>
        <v>0</v>
      </c>
      <c r="AN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5">
        <f t="shared" ref="AQ108:AQ115" si="61">AN108+AO108+AP108</f>
        <v>0</v>
      </c>
      <c r="AR108" s="175">
        <f t="shared" ref="AR108:AR115" si="62">AE108+AI108+AM108+AQ108</f>
        <v>0</v>
      </c>
    </row>
    <row r="109" spans="2:44">
      <c r="B109" s="426" t="s">
        <v>245</v>
      </c>
      <c r="C109" s="174" t="s">
        <v>826</v>
      </c>
      <c r="D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5">
        <f t="shared" si="45"/>
        <v>0</v>
      </c>
      <c r="G109" s="175"/>
      <c r="H109" s="175">
        <f t="shared" si="56"/>
        <v>0</v>
      </c>
      <c r="I109" s="175"/>
      <c r="J109" s="175">
        <f t="shared" si="57"/>
        <v>0</v>
      </c>
      <c r="K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5">
        <f t="shared" si="58"/>
        <v>0</v>
      </c>
      <c r="AF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5">
        <f t="shared" si="59"/>
        <v>0</v>
      </c>
      <c r="AJ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5">
        <f t="shared" si="60"/>
        <v>0</v>
      </c>
      <c r="AN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5">
        <f t="shared" si="61"/>
        <v>0</v>
      </c>
      <c r="AR109" s="175">
        <f t="shared" si="62"/>
        <v>0</v>
      </c>
    </row>
    <row r="110" spans="2:44">
      <c r="B110" s="426" t="s">
        <v>246</v>
      </c>
      <c r="C110" s="174" t="s">
        <v>827</v>
      </c>
      <c r="D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5">
        <f t="shared" si="45"/>
        <v>0</v>
      </c>
      <c r="G110" s="175"/>
      <c r="H110" s="175">
        <f t="shared" si="56"/>
        <v>0</v>
      </c>
      <c r="I110" s="175"/>
      <c r="J110" s="175">
        <f t="shared" si="57"/>
        <v>0</v>
      </c>
      <c r="K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5">
        <f t="shared" si="58"/>
        <v>0</v>
      </c>
      <c r="AF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5">
        <f t="shared" si="59"/>
        <v>0</v>
      </c>
      <c r="AJ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5">
        <f t="shared" si="60"/>
        <v>0</v>
      </c>
      <c r="AN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5">
        <f t="shared" si="61"/>
        <v>0</v>
      </c>
      <c r="AR110" s="175">
        <f t="shared" si="62"/>
        <v>0</v>
      </c>
    </row>
    <row r="111" spans="2:44">
      <c r="B111" s="426" t="s">
        <v>247</v>
      </c>
      <c r="C111" s="174" t="s">
        <v>828</v>
      </c>
      <c r="D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5">
        <f t="shared" si="45"/>
        <v>0</v>
      </c>
      <c r="G111" s="175"/>
      <c r="H111" s="175">
        <f>F111-G111</f>
        <v>0</v>
      </c>
      <c r="I111" s="175"/>
      <c r="J111" s="175">
        <f>F111-I111</f>
        <v>0</v>
      </c>
      <c r="K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5">
        <f>AB111+AC111+AD111</f>
        <v>0</v>
      </c>
      <c r="AF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5">
        <f>AF111+AG111+AH111</f>
        <v>0</v>
      </c>
      <c r="AJ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5">
        <f>AJ111+AK111+AL111</f>
        <v>0</v>
      </c>
      <c r="AN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5">
        <f>AN111+AO111+AP111</f>
        <v>0</v>
      </c>
      <c r="AR111" s="175">
        <f>AE111+AI111+AM111+AQ111</f>
        <v>0</v>
      </c>
    </row>
    <row r="112" spans="2:44">
      <c r="B112" s="426" t="s">
        <v>248</v>
      </c>
      <c r="C112" s="174" t="s">
        <v>829</v>
      </c>
      <c r="D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5">
        <f t="shared" si="45"/>
        <v>0</v>
      </c>
      <c r="G112" s="175"/>
      <c r="H112" s="175">
        <f>F112-G112</f>
        <v>0</v>
      </c>
      <c r="I112" s="175"/>
      <c r="J112" s="175">
        <f>F112-I112</f>
        <v>0</v>
      </c>
      <c r="K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5">
        <f>AB112+AC112+AD112</f>
        <v>0</v>
      </c>
      <c r="AF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5">
        <f>AF112+AG112+AH112</f>
        <v>0</v>
      </c>
      <c r="AJ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5">
        <f>AJ112+AK112+AL112</f>
        <v>0</v>
      </c>
      <c r="AN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5">
        <f>AN112+AO112+AP112</f>
        <v>0</v>
      </c>
      <c r="AR112" s="175">
        <f>AE112+AI112+AM112+AQ112</f>
        <v>0</v>
      </c>
    </row>
    <row r="113" spans="2:44">
      <c r="B113" s="426" t="s">
        <v>249</v>
      </c>
      <c r="C113" s="174" t="s">
        <v>830</v>
      </c>
      <c r="D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5">
        <f t="shared" si="45"/>
        <v>0</v>
      </c>
      <c r="G113" s="175"/>
      <c r="H113" s="175">
        <f>F113-G113</f>
        <v>0</v>
      </c>
      <c r="I113" s="175"/>
      <c r="J113" s="175">
        <f>F113-I113</f>
        <v>0</v>
      </c>
      <c r="K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5">
        <f>AB113+AC113+AD113</f>
        <v>0</v>
      </c>
      <c r="AF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5">
        <f>AF113+AG113+AH113</f>
        <v>0</v>
      </c>
      <c r="AJ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5">
        <f>AJ113+AK113+AL113</f>
        <v>0</v>
      </c>
      <c r="AN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5">
        <f>AN113+AO113+AP113</f>
        <v>0</v>
      </c>
      <c r="AR113" s="175">
        <f>AE113+AI113+AM113+AQ113</f>
        <v>0</v>
      </c>
    </row>
    <row r="114" spans="2:44">
      <c r="B114" s="426" t="s">
        <v>250</v>
      </c>
      <c r="C114" s="174" t="s">
        <v>831</v>
      </c>
      <c r="D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5">
        <f t="shared" si="45"/>
        <v>0</v>
      </c>
      <c r="G114" s="175"/>
      <c r="H114" s="175">
        <f>F114-G114</f>
        <v>0</v>
      </c>
      <c r="I114" s="175"/>
      <c r="J114" s="175">
        <f>F114-I114</f>
        <v>0</v>
      </c>
      <c r="K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5">
        <f>AB114+AC114+AD114</f>
        <v>0</v>
      </c>
      <c r="AF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5">
        <f>AF114+AG114+AH114</f>
        <v>0</v>
      </c>
      <c r="AJ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5">
        <f>AJ114+AK114+AL114</f>
        <v>0</v>
      </c>
      <c r="AN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5">
        <f>AN114+AO114+AP114</f>
        <v>0</v>
      </c>
      <c r="AR114" s="175">
        <f>AE114+AI114+AM114+AQ114</f>
        <v>0</v>
      </c>
    </row>
    <row r="115" spans="2:44">
      <c r="B115" s="426" t="s">
        <v>251</v>
      </c>
      <c r="C115" s="174" t="s">
        <v>832</v>
      </c>
      <c r="D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5">
        <f t="shared" si="45"/>
        <v>0</v>
      </c>
      <c r="G115" s="175"/>
      <c r="H115" s="175">
        <f t="shared" si="56"/>
        <v>0</v>
      </c>
      <c r="I115" s="175"/>
      <c r="J115" s="175">
        <f t="shared" si="57"/>
        <v>0</v>
      </c>
      <c r="K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5">
        <f t="shared" si="58"/>
        <v>0</v>
      </c>
      <c r="AF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5">
        <f t="shared" si="59"/>
        <v>0</v>
      </c>
      <c r="AJ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5">
        <f t="shared" si="60"/>
        <v>0</v>
      </c>
      <c r="AN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5">
        <f t="shared" si="61"/>
        <v>0</v>
      </c>
      <c r="AR115" s="175">
        <f t="shared" si="62"/>
        <v>0</v>
      </c>
    </row>
    <row r="116" spans="2:44">
      <c r="B116" s="426" t="s">
        <v>252</v>
      </c>
      <c r="C116" s="174" t="s">
        <v>833</v>
      </c>
      <c r="D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5">
        <f t="shared" si="45"/>
        <v>0</v>
      </c>
      <c r="G116" s="175"/>
      <c r="H116" s="175">
        <f>F116-G116</f>
        <v>0</v>
      </c>
      <c r="I116" s="175"/>
      <c r="J116" s="175">
        <f>F116-I116</f>
        <v>0</v>
      </c>
      <c r="K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5">
        <f>AB116+AC116+AD116</f>
        <v>0</v>
      </c>
      <c r="AF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5">
        <f>AF116+AG116+AH116</f>
        <v>0</v>
      </c>
      <c r="AJ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5">
        <f>AJ116+AK116+AL116</f>
        <v>0</v>
      </c>
      <c r="AN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5">
        <f>AN116+AO116+AP116</f>
        <v>0</v>
      </c>
      <c r="AR116" s="175">
        <f>AE116+AI116+AM116+AQ116</f>
        <v>0</v>
      </c>
    </row>
    <row r="117" spans="2:44">
      <c r="B117" s="426" t="s">
        <v>253</v>
      </c>
      <c r="C117" s="174" t="s">
        <v>834</v>
      </c>
      <c r="D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5">
        <f t="shared" si="45"/>
        <v>0</v>
      </c>
      <c r="G117" s="175"/>
      <c r="H117" s="175">
        <f>F117-G117</f>
        <v>0</v>
      </c>
      <c r="I117" s="175"/>
      <c r="J117" s="175">
        <f>F117-I117</f>
        <v>0</v>
      </c>
      <c r="K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5">
        <f>AB117+AC117+AD117</f>
        <v>0</v>
      </c>
      <c r="AF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5">
        <f>AF117+AG117+AH117</f>
        <v>0</v>
      </c>
      <c r="AJ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5">
        <f>AJ117+AK117+AL117</f>
        <v>0</v>
      </c>
      <c r="AN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5">
        <f>AN117+AO117+AP117</f>
        <v>0</v>
      </c>
      <c r="AR117" s="175">
        <f>AE117+AI117+AM117+AQ117</f>
        <v>0</v>
      </c>
    </row>
    <row r="118" spans="2:44">
      <c r="B118" s="429" t="s">
        <v>254</v>
      </c>
      <c r="C118" s="180" t="s">
        <v>835</v>
      </c>
      <c r="D118" s="181">
        <f>SUM(D119:D132)</f>
        <v>0</v>
      </c>
      <c r="E118" s="181">
        <f>SUM(E119:E132)</f>
        <v>0</v>
      </c>
      <c r="F118" s="181">
        <f t="shared" si="45"/>
        <v>0</v>
      </c>
      <c r="G118" s="181">
        <f>SUM(G119:G132)</f>
        <v>0</v>
      </c>
      <c r="H118" s="181">
        <f>F118-G118</f>
        <v>0</v>
      </c>
      <c r="I118" s="181">
        <f>SUM(I119:I132)</f>
        <v>0</v>
      </c>
      <c r="J118" s="181">
        <f>F118-I118</f>
        <v>0</v>
      </c>
      <c r="K118" s="181">
        <f t="shared" ref="K118:AP118" si="63">SUM(K119:K132)</f>
        <v>0</v>
      </c>
      <c r="L118" s="181">
        <f t="shared" si="63"/>
        <v>0</v>
      </c>
      <c r="M118" s="181">
        <f t="shared" si="63"/>
        <v>0</v>
      </c>
      <c r="N118" s="181">
        <f t="shared" si="63"/>
        <v>0</v>
      </c>
      <c r="O118" s="181">
        <f t="shared" si="63"/>
        <v>0</v>
      </c>
      <c r="P118" s="181">
        <f>SUM(P119:P132)</f>
        <v>0</v>
      </c>
      <c r="Q118" s="181">
        <f>SUM(Q119:Q132)</f>
        <v>0</v>
      </c>
      <c r="R118" s="181">
        <f t="shared" si="63"/>
        <v>0</v>
      </c>
      <c r="S118" s="181">
        <f t="shared" si="63"/>
        <v>0</v>
      </c>
      <c r="T118" s="181">
        <f>SUM(T119:T132)</f>
        <v>0</v>
      </c>
      <c r="U118" s="181">
        <f t="shared" si="63"/>
        <v>0</v>
      </c>
      <c r="V118" s="181">
        <f t="shared" si="63"/>
        <v>0</v>
      </c>
      <c r="W118" s="181">
        <f>SUM(W119:W132)</f>
        <v>0</v>
      </c>
      <c r="X118" s="181">
        <f t="shared" si="63"/>
        <v>0</v>
      </c>
      <c r="Y118" s="181">
        <f>SUM(Y119:Y132)</f>
        <v>0</v>
      </c>
      <c r="Z118" s="181">
        <f>SUM(Z119:Z132)</f>
        <v>0</v>
      </c>
      <c r="AA118" s="181">
        <f t="shared" si="63"/>
        <v>0</v>
      </c>
      <c r="AB118" s="181">
        <f t="shared" si="63"/>
        <v>0</v>
      </c>
      <c r="AC118" s="181">
        <f t="shared" si="63"/>
        <v>0</v>
      </c>
      <c r="AD118" s="181">
        <f t="shared" si="63"/>
        <v>0</v>
      </c>
      <c r="AE118" s="181">
        <f>AB118+AC118+AD118</f>
        <v>0</v>
      </c>
      <c r="AF118" s="181">
        <f t="shared" si="63"/>
        <v>0</v>
      </c>
      <c r="AG118" s="181">
        <f t="shared" si="63"/>
        <v>0</v>
      </c>
      <c r="AH118" s="181">
        <f t="shared" si="63"/>
        <v>0</v>
      </c>
      <c r="AI118" s="181">
        <f>AF118+AG118+AH118</f>
        <v>0</v>
      </c>
      <c r="AJ118" s="181">
        <f t="shared" si="63"/>
        <v>0</v>
      </c>
      <c r="AK118" s="181">
        <f t="shared" si="63"/>
        <v>0</v>
      </c>
      <c r="AL118" s="181">
        <f t="shared" si="63"/>
        <v>0</v>
      </c>
      <c r="AM118" s="181">
        <f>AJ118+AK118+AL118</f>
        <v>0</v>
      </c>
      <c r="AN118" s="181">
        <f t="shared" si="63"/>
        <v>0</v>
      </c>
      <c r="AO118" s="181">
        <f t="shared" si="63"/>
        <v>0</v>
      </c>
      <c r="AP118" s="181">
        <f t="shared" si="63"/>
        <v>0</v>
      </c>
      <c r="AQ118" s="181">
        <f>AN118+AO118+AP118</f>
        <v>0</v>
      </c>
      <c r="AR118" s="181">
        <f>AE118+AI118+AM118+AQ118</f>
        <v>0</v>
      </c>
    </row>
    <row r="119" spans="2:44">
      <c r="B119" s="426" t="s">
        <v>255</v>
      </c>
      <c r="C119" s="174" t="s">
        <v>836</v>
      </c>
      <c r="D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5">
        <f t="shared" si="45"/>
        <v>0</v>
      </c>
      <c r="G119" s="175"/>
      <c r="H119" s="175">
        <f>F119-G119</f>
        <v>0</v>
      </c>
      <c r="I119" s="175"/>
      <c r="J119" s="175">
        <f>F119-I119</f>
        <v>0</v>
      </c>
      <c r="K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5">
        <f>AB119+AC119+AD119</f>
        <v>0</v>
      </c>
      <c r="AF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5">
        <f>AF119+AG119+AH119</f>
        <v>0</v>
      </c>
      <c r="AJ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5">
        <f>AJ119+AK119+AL119</f>
        <v>0</v>
      </c>
      <c r="AN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5">
        <f>AN119+AO119+AP119</f>
        <v>0</v>
      </c>
      <c r="AR119" s="175">
        <f>AE119+AI119+AM119+AQ119</f>
        <v>0</v>
      </c>
    </row>
    <row r="120" spans="2:44">
      <c r="B120" s="426" t="s">
        <v>256</v>
      </c>
      <c r="C120" s="174" t="s">
        <v>837</v>
      </c>
      <c r="D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5">
        <f t="shared" ref="F120:F125" si="64">D120+E120</f>
        <v>0</v>
      </c>
      <c r="G120" s="175"/>
      <c r="H120" s="175">
        <f t="shared" ref="H120:H125" si="65">F120-G120</f>
        <v>0</v>
      </c>
      <c r="I120" s="175"/>
      <c r="J120" s="175">
        <f t="shared" ref="J120:J125" si="66">F120-I120</f>
        <v>0</v>
      </c>
      <c r="K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5">
        <f t="shared" ref="AE120:AE125" si="67">AB120+AC120+AD120</f>
        <v>0</v>
      </c>
      <c r="AF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5">
        <f t="shared" ref="AI120:AI125" si="68">AF120+AG120+AH120</f>
        <v>0</v>
      </c>
      <c r="AJ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5">
        <f t="shared" ref="AM120:AM125" si="69">AJ120+AK120+AL120</f>
        <v>0</v>
      </c>
      <c r="AN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5">
        <f t="shared" ref="AQ120:AQ125" si="70">AN120+AO120+AP120</f>
        <v>0</v>
      </c>
      <c r="AR120" s="175">
        <f t="shared" ref="AR120:AR125" si="71">AE120+AI120+AM120+AQ120</f>
        <v>0</v>
      </c>
    </row>
    <row r="121" spans="2:44">
      <c r="B121" s="426" t="s">
        <v>257</v>
      </c>
      <c r="C121" s="174" t="s">
        <v>838</v>
      </c>
      <c r="D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5">
        <f t="shared" si="64"/>
        <v>0</v>
      </c>
      <c r="G121" s="175"/>
      <c r="H121" s="175">
        <f t="shared" si="65"/>
        <v>0</v>
      </c>
      <c r="I121" s="175"/>
      <c r="J121" s="175">
        <f t="shared" si="66"/>
        <v>0</v>
      </c>
      <c r="K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5">
        <f t="shared" si="67"/>
        <v>0</v>
      </c>
      <c r="AF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5">
        <f t="shared" si="68"/>
        <v>0</v>
      </c>
      <c r="AJ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5">
        <f t="shared" si="69"/>
        <v>0</v>
      </c>
      <c r="AN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5">
        <f t="shared" si="70"/>
        <v>0</v>
      </c>
      <c r="AR121" s="175">
        <f t="shared" si="71"/>
        <v>0</v>
      </c>
    </row>
    <row r="122" spans="2:44">
      <c r="B122" s="426" t="s">
        <v>258</v>
      </c>
      <c r="C122" s="174" t="s">
        <v>839</v>
      </c>
      <c r="D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5">
        <f t="shared" si="64"/>
        <v>0</v>
      </c>
      <c r="G122" s="175"/>
      <c r="H122" s="175">
        <f t="shared" si="65"/>
        <v>0</v>
      </c>
      <c r="I122" s="175"/>
      <c r="J122" s="175">
        <f t="shared" si="66"/>
        <v>0</v>
      </c>
      <c r="K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5">
        <f t="shared" si="67"/>
        <v>0</v>
      </c>
      <c r="AF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5">
        <f t="shared" si="68"/>
        <v>0</v>
      </c>
      <c r="AJ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5">
        <f t="shared" si="69"/>
        <v>0</v>
      </c>
      <c r="AN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5">
        <f t="shared" si="70"/>
        <v>0</v>
      </c>
      <c r="AR122" s="175">
        <f t="shared" si="71"/>
        <v>0</v>
      </c>
    </row>
    <row r="123" spans="2:44">
      <c r="B123" s="426" t="s">
        <v>259</v>
      </c>
      <c r="C123" s="174" t="s">
        <v>840</v>
      </c>
      <c r="D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5">
        <f t="shared" si="64"/>
        <v>0</v>
      </c>
      <c r="G123" s="175"/>
      <c r="H123" s="175">
        <f t="shared" si="65"/>
        <v>0</v>
      </c>
      <c r="I123" s="175"/>
      <c r="J123" s="175">
        <f t="shared" si="66"/>
        <v>0</v>
      </c>
      <c r="K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5">
        <f t="shared" si="67"/>
        <v>0</v>
      </c>
      <c r="AF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5">
        <f t="shared" si="68"/>
        <v>0</v>
      </c>
      <c r="AJ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5">
        <f t="shared" si="69"/>
        <v>0</v>
      </c>
      <c r="AN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5">
        <f t="shared" si="70"/>
        <v>0</v>
      </c>
      <c r="AR123" s="175">
        <f t="shared" si="71"/>
        <v>0</v>
      </c>
    </row>
    <row r="124" spans="2:44">
      <c r="B124" s="426" t="s">
        <v>260</v>
      </c>
      <c r="C124" s="174" t="s">
        <v>841</v>
      </c>
      <c r="D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5">
        <f t="shared" si="64"/>
        <v>0</v>
      </c>
      <c r="G124" s="175"/>
      <c r="H124" s="175">
        <f t="shared" si="65"/>
        <v>0</v>
      </c>
      <c r="I124" s="175"/>
      <c r="J124" s="175">
        <f t="shared" si="66"/>
        <v>0</v>
      </c>
      <c r="K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5">
        <f t="shared" si="67"/>
        <v>0</v>
      </c>
      <c r="AF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5">
        <f t="shared" si="68"/>
        <v>0</v>
      </c>
      <c r="AJ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5">
        <f t="shared" si="69"/>
        <v>0</v>
      </c>
      <c r="AN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5">
        <f t="shared" si="70"/>
        <v>0</v>
      </c>
      <c r="AR124" s="175">
        <f t="shared" si="71"/>
        <v>0</v>
      </c>
    </row>
    <row r="125" spans="2:44">
      <c r="B125" s="426" t="s">
        <v>261</v>
      </c>
      <c r="C125" s="174" t="s">
        <v>842</v>
      </c>
      <c r="D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5">
        <f t="shared" si="64"/>
        <v>0</v>
      </c>
      <c r="G125" s="175"/>
      <c r="H125" s="175">
        <f t="shared" si="65"/>
        <v>0</v>
      </c>
      <c r="I125" s="175"/>
      <c r="J125" s="175">
        <f t="shared" si="66"/>
        <v>0</v>
      </c>
      <c r="K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5">
        <f t="shared" si="67"/>
        <v>0</v>
      </c>
      <c r="AF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5">
        <f t="shared" si="68"/>
        <v>0</v>
      </c>
      <c r="AJ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5">
        <f t="shared" si="69"/>
        <v>0</v>
      </c>
      <c r="AN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5">
        <f t="shared" si="70"/>
        <v>0</v>
      </c>
      <c r="AR125" s="175">
        <f t="shared" si="71"/>
        <v>0</v>
      </c>
    </row>
    <row r="126" spans="2:44">
      <c r="B126" s="426" t="s">
        <v>262</v>
      </c>
      <c r="C126" s="174" t="s">
        <v>843</v>
      </c>
      <c r="D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5">
        <f t="shared" ref="F126:F137" si="72">D126+E126</f>
        <v>0</v>
      </c>
      <c r="G126" s="175"/>
      <c r="H126" s="175">
        <f t="shared" ref="H126:H133" si="73">F126-G126</f>
        <v>0</v>
      </c>
      <c r="I126" s="175"/>
      <c r="J126" s="175">
        <f t="shared" ref="J126:J133" si="74">F126-I126</f>
        <v>0</v>
      </c>
      <c r="K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5">
        <f t="shared" ref="AE126:AE133" si="75">AB126+AC126+AD126</f>
        <v>0</v>
      </c>
      <c r="AF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5">
        <f t="shared" ref="AI126:AI133" si="76">AF126+AG126+AH126</f>
        <v>0</v>
      </c>
      <c r="AJ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5">
        <f t="shared" ref="AM126:AM133" si="77">AJ126+AK126+AL126</f>
        <v>0</v>
      </c>
      <c r="AN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5">
        <f t="shared" ref="AQ126:AQ133" si="78">AN126+AO126+AP126</f>
        <v>0</v>
      </c>
      <c r="AR126" s="175">
        <f t="shared" ref="AR126:AR133" si="79">AE126+AI126+AM126+AQ126</f>
        <v>0</v>
      </c>
    </row>
    <row r="127" spans="2:44">
      <c r="B127" s="426" t="s">
        <v>263</v>
      </c>
      <c r="C127" s="174" t="s">
        <v>844</v>
      </c>
      <c r="D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5">
        <f t="shared" si="72"/>
        <v>0</v>
      </c>
      <c r="G127" s="175"/>
      <c r="H127" s="175">
        <f t="shared" si="73"/>
        <v>0</v>
      </c>
      <c r="I127" s="175"/>
      <c r="J127" s="175">
        <f t="shared" si="74"/>
        <v>0</v>
      </c>
      <c r="K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5">
        <f t="shared" si="75"/>
        <v>0</v>
      </c>
      <c r="AF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5">
        <f t="shared" si="76"/>
        <v>0</v>
      </c>
      <c r="AJ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5">
        <f t="shared" si="77"/>
        <v>0</v>
      </c>
      <c r="AN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5">
        <f t="shared" si="78"/>
        <v>0</v>
      </c>
      <c r="AR127" s="175">
        <f t="shared" si="79"/>
        <v>0</v>
      </c>
    </row>
    <row r="128" spans="2:44">
      <c r="B128" s="426" t="s">
        <v>264</v>
      </c>
      <c r="C128" s="174" t="s">
        <v>845</v>
      </c>
      <c r="D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5">
        <f t="shared" si="72"/>
        <v>0</v>
      </c>
      <c r="G128" s="175"/>
      <c r="H128" s="175">
        <f t="shared" si="73"/>
        <v>0</v>
      </c>
      <c r="I128" s="175"/>
      <c r="J128" s="175">
        <f t="shared" si="74"/>
        <v>0</v>
      </c>
      <c r="K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5">
        <f t="shared" si="75"/>
        <v>0</v>
      </c>
      <c r="AF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5">
        <f t="shared" si="76"/>
        <v>0</v>
      </c>
      <c r="AJ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5">
        <f t="shared" si="77"/>
        <v>0</v>
      </c>
      <c r="AN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5">
        <f t="shared" si="78"/>
        <v>0</v>
      </c>
      <c r="AR128" s="175">
        <f t="shared" si="79"/>
        <v>0</v>
      </c>
    </row>
    <row r="129" spans="2:44">
      <c r="B129" s="426" t="s">
        <v>265</v>
      </c>
      <c r="C129" s="174" t="s">
        <v>846</v>
      </c>
      <c r="D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5">
        <f t="shared" si="72"/>
        <v>0</v>
      </c>
      <c r="G129" s="175"/>
      <c r="H129" s="175">
        <f t="shared" si="73"/>
        <v>0</v>
      </c>
      <c r="I129" s="175"/>
      <c r="J129" s="175">
        <f t="shared" si="74"/>
        <v>0</v>
      </c>
      <c r="K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5">
        <f t="shared" si="75"/>
        <v>0</v>
      </c>
      <c r="AF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5">
        <f t="shared" si="76"/>
        <v>0</v>
      </c>
      <c r="AJ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5">
        <f t="shared" si="77"/>
        <v>0</v>
      </c>
      <c r="AN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5">
        <f t="shared" si="78"/>
        <v>0</v>
      </c>
      <c r="AR129" s="175">
        <f t="shared" si="79"/>
        <v>0</v>
      </c>
    </row>
    <row r="130" spans="2:44">
      <c r="B130" s="426" t="s">
        <v>266</v>
      </c>
      <c r="C130" s="174" t="s">
        <v>847</v>
      </c>
      <c r="D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5">
        <f t="shared" si="72"/>
        <v>0</v>
      </c>
      <c r="G130" s="175"/>
      <c r="H130" s="175">
        <f t="shared" si="73"/>
        <v>0</v>
      </c>
      <c r="I130" s="175"/>
      <c r="J130" s="175">
        <f t="shared" si="74"/>
        <v>0</v>
      </c>
      <c r="K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5">
        <f t="shared" si="75"/>
        <v>0</v>
      </c>
      <c r="AF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5">
        <f t="shared" si="76"/>
        <v>0</v>
      </c>
      <c r="AJ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5">
        <f t="shared" si="77"/>
        <v>0</v>
      </c>
      <c r="AN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5">
        <f t="shared" si="78"/>
        <v>0</v>
      </c>
      <c r="AR130" s="175">
        <f t="shared" si="79"/>
        <v>0</v>
      </c>
    </row>
    <row r="131" spans="2:44">
      <c r="B131" s="426" t="s">
        <v>267</v>
      </c>
      <c r="C131" s="174" t="s">
        <v>848</v>
      </c>
      <c r="D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5">
        <f t="shared" si="72"/>
        <v>0</v>
      </c>
      <c r="G131" s="175"/>
      <c r="H131" s="175">
        <f t="shared" si="73"/>
        <v>0</v>
      </c>
      <c r="I131" s="175"/>
      <c r="J131" s="175">
        <f t="shared" si="74"/>
        <v>0</v>
      </c>
      <c r="K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5">
        <f t="shared" si="75"/>
        <v>0</v>
      </c>
      <c r="AF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5">
        <f t="shared" si="76"/>
        <v>0</v>
      </c>
      <c r="AJ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5">
        <f t="shared" si="77"/>
        <v>0</v>
      </c>
      <c r="AN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5">
        <f t="shared" si="78"/>
        <v>0</v>
      </c>
      <c r="AR131" s="175">
        <f t="shared" si="79"/>
        <v>0</v>
      </c>
    </row>
    <row r="132" spans="2:44">
      <c r="B132" s="426" t="s">
        <v>268</v>
      </c>
      <c r="C132" s="174" t="s">
        <v>849</v>
      </c>
      <c r="D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5">
        <f t="shared" si="72"/>
        <v>0</v>
      </c>
      <c r="G132" s="175"/>
      <c r="H132" s="175">
        <f t="shared" si="73"/>
        <v>0</v>
      </c>
      <c r="I132" s="175"/>
      <c r="J132" s="175">
        <f t="shared" si="74"/>
        <v>0</v>
      </c>
      <c r="K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5">
        <f t="shared" si="75"/>
        <v>0</v>
      </c>
      <c r="AF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5">
        <f t="shared" si="76"/>
        <v>0</v>
      </c>
      <c r="AJ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5">
        <f t="shared" si="77"/>
        <v>0</v>
      </c>
      <c r="AN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5">
        <f t="shared" si="78"/>
        <v>0</v>
      </c>
      <c r="AR132" s="175">
        <f t="shared" si="79"/>
        <v>0</v>
      </c>
    </row>
    <row r="133" spans="2:44">
      <c r="B133" s="429" t="s">
        <v>269</v>
      </c>
      <c r="C133" s="180" t="s">
        <v>850</v>
      </c>
      <c r="D133" s="181">
        <f>SUM(D134:D148)</f>
        <v>0</v>
      </c>
      <c r="E133" s="181">
        <f>SUM(E134:E148)</f>
        <v>0</v>
      </c>
      <c r="F133" s="181">
        <f t="shared" si="72"/>
        <v>0</v>
      </c>
      <c r="G133" s="181">
        <f>SUM(G134:G148)</f>
        <v>0</v>
      </c>
      <c r="H133" s="181">
        <f t="shared" si="73"/>
        <v>0</v>
      </c>
      <c r="I133" s="181">
        <f>SUM(I134:I148)</f>
        <v>0</v>
      </c>
      <c r="J133" s="181">
        <f t="shared" si="74"/>
        <v>0</v>
      </c>
      <c r="K133" s="181">
        <f t="shared" ref="K133:AP133" si="80">SUM(K134:K148)</f>
        <v>0</v>
      </c>
      <c r="L133" s="181">
        <f t="shared" si="80"/>
        <v>0</v>
      </c>
      <c r="M133" s="181">
        <f t="shared" si="80"/>
        <v>0</v>
      </c>
      <c r="N133" s="181">
        <f t="shared" si="80"/>
        <v>0</v>
      </c>
      <c r="O133" s="181">
        <f t="shared" si="80"/>
        <v>0</v>
      </c>
      <c r="P133" s="181">
        <f>SUM(P134:P148)</f>
        <v>0</v>
      </c>
      <c r="Q133" s="181">
        <f>SUM(Q134:Q148)</f>
        <v>0</v>
      </c>
      <c r="R133" s="181">
        <f t="shared" si="80"/>
        <v>0</v>
      </c>
      <c r="S133" s="181">
        <f t="shared" si="80"/>
        <v>0</v>
      </c>
      <c r="T133" s="181">
        <f>SUM(T134:T148)</f>
        <v>0</v>
      </c>
      <c r="U133" s="181">
        <f t="shared" si="80"/>
        <v>0</v>
      </c>
      <c r="V133" s="181">
        <f t="shared" si="80"/>
        <v>0</v>
      </c>
      <c r="W133" s="181">
        <f>SUM(W134:W148)</f>
        <v>0</v>
      </c>
      <c r="X133" s="181">
        <f t="shared" si="80"/>
        <v>0</v>
      </c>
      <c r="Y133" s="181">
        <f>SUM(Y134:Y148)</f>
        <v>0</v>
      </c>
      <c r="Z133" s="181">
        <f>SUM(Z134:Z148)</f>
        <v>0</v>
      </c>
      <c r="AA133" s="181">
        <f t="shared" si="80"/>
        <v>0</v>
      </c>
      <c r="AB133" s="181">
        <f t="shared" si="80"/>
        <v>0</v>
      </c>
      <c r="AC133" s="181">
        <f t="shared" si="80"/>
        <v>0</v>
      </c>
      <c r="AD133" s="181">
        <f t="shared" si="80"/>
        <v>0</v>
      </c>
      <c r="AE133" s="181">
        <f t="shared" si="75"/>
        <v>0</v>
      </c>
      <c r="AF133" s="181">
        <f t="shared" si="80"/>
        <v>0</v>
      </c>
      <c r="AG133" s="181">
        <f t="shared" si="80"/>
        <v>0</v>
      </c>
      <c r="AH133" s="181">
        <f t="shared" si="80"/>
        <v>0</v>
      </c>
      <c r="AI133" s="181">
        <f t="shared" si="76"/>
        <v>0</v>
      </c>
      <c r="AJ133" s="181">
        <f t="shared" si="80"/>
        <v>0</v>
      </c>
      <c r="AK133" s="181">
        <f t="shared" si="80"/>
        <v>0</v>
      </c>
      <c r="AL133" s="181">
        <f t="shared" si="80"/>
        <v>0</v>
      </c>
      <c r="AM133" s="181">
        <f t="shared" si="77"/>
        <v>0</v>
      </c>
      <c r="AN133" s="181">
        <f t="shared" si="80"/>
        <v>0</v>
      </c>
      <c r="AO133" s="181">
        <f t="shared" si="80"/>
        <v>0</v>
      </c>
      <c r="AP133" s="181">
        <f t="shared" si="80"/>
        <v>0</v>
      </c>
      <c r="AQ133" s="181">
        <f t="shared" si="78"/>
        <v>0</v>
      </c>
      <c r="AR133" s="181">
        <f t="shared" si="79"/>
        <v>0</v>
      </c>
    </row>
    <row r="134" spans="2:44">
      <c r="B134" s="426" t="s">
        <v>270</v>
      </c>
      <c r="C134" s="174" t="s">
        <v>851</v>
      </c>
      <c r="D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5">
        <f t="shared" si="72"/>
        <v>0</v>
      </c>
      <c r="G134" s="175"/>
      <c r="H134" s="175">
        <f t="shared" ref="H134:H148" si="81">F134-G134</f>
        <v>0</v>
      </c>
      <c r="I134" s="175"/>
      <c r="J134" s="175">
        <f t="shared" ref="J134:J148" si="82">F134-I134</f>
        <v>0</v>
      </c>
      <c r="K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5">
        <f t="shared" ref="AE134:AE148" si="83">AB134+AC134+AD134</f>
        <v>0</v>
      </c>
      <c r="AF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5">
        <f t="shared" ref="AI134:AI148" si="84">AF134+AG134+AH134</f>
        <v>0</v>
      </c>
      <c r="AJ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5">
        <f t="shared" ref="AM134:AM148" si="85">AJ134+AK134+AL134</f>
        <v>0</v>
      </c>
      <c r="AN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5">
        <f t="shared" ref="AQ134:AQ148" si="86">AN134+AO134+AP134</f>
        <v>0</v>
      </c>
      <c r="AR134" s="175">
        <f t="shared" ref="AR134:AR148" si="87">AE134+AI134+AM134+AQ134</f>
        <v>0</v>
      </c>
    </row>
    <row r="135" spans="2:44">
      <c r="B135" s="426" t="s">
        <v>271</v>
      </c>
      <c r="C135" s="174" t="s">
        <v>852</v>
      </c>
      <c r="D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5">
        <f t="shared" si="72"/>
        <v>0</v>
      </c>
      <c r="G135" s="175"/>
      <c r="H135" s="175">
        <f t="shared" si="81"/>
        <v>0</v>
      </c>
      <c r="I135" s="175"/>
      <c r="J135" s="175">
        <f t="shared" si="82"/>
        <v>0</v>
      </c>
      <c r="K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5">
        <f t="shared" si="83"/>
        <v>0</v>
      </c>
      <c r="AF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5">
        <f t="shared" si="84"/>
        <v>0</v>
      </c>
      <c r="AJ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5">
        <f t="shared" si="85"/>
        <v>0</v>
      </c>
      <c r="AN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5">
        <f t="shared" si="86"/>
        <v>0</v>
      </c>
      <c r="AR135" s="175">
        <f t="shared" si="87"/>
        <v>0</v>
      </c>
    </row>
    <row r="136" spans="2:44">
      <c r="B136" s="426" t="s">
        <v>272</v>
      </c>
      <c r="C136" s="174" t="s">
        <v>853</v>
      </c>
      <c r="D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5">
        <f t="shared" si="72"/>
        <v>0</v>
      </c>
      <c r="G136" s="175"/>
      <c r="H136" s="175">
        <f t="shared" si="81"/>
        <v>0</v>
      </c>
      <c r="I136" s="175"/>
      <c r="J136" s="175">
        <f t="shared" si="82"/>
        <v>0</v>
      </c>
      <c r="K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5">
        <f t="shared" si="83"/>
        <v>0</v>
      </c>
      <c r="AF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5">
        <f t="shared" si="84"/>
        <v>0</v>
      </c>
      <c r="AJ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5">
        <f t="shared" si="85"/>
        <v>0</v>
      </c>
      <c r="AN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5">
        <f t="shared" si="86"/>
        <v>0</v>
      </c>
      <c r="AR136" s="175">
        <f t="shared" si="87"/>
        <v>0</v>
      </c>
    </row>
    <row r="137" spans="2:44">
      <c r="B137" s="426" t="s">
        <v>273</v>
      </c>
      <c r="C137" s="174" t="s">
        <v>854</v>
      </c>
      <c r="D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5">
        <f t="shared" si="72"/>
        <v>0</v>
      </c>
      <c r="G137" s="175"/>
      <c r="H137" s="175">
        <f t="shared" si="81"/>
        <v>0</v>
      </c>
      <c r="I137" s="175"/>
      <c r="J137" s="175">
        <f t="shared" si="82"/>
        <v>0</v>
      </c>
      <c r="K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5">
        <f t="shared" si="83"/>
        <v>0</v>
      </c>
      <c r="AF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5">
        <f t="shared" si="84"/>
        <v>0</v>
      </c>
      <c r="AJ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5">
        <f t="shared" si="85"/>
        <v>0</v>
      </c>
      <c r="AN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5">
        <f t="shared" si="86"/>
        <v>0</v>
      </c>
      <c r="AR137" s="175">
        <f t="shared" si="87"/>
        <v>0</v>
      </c>
    </row>
    <row r="138" spans="2:44">
      <c r="B138" s="426" t="s">
        <v>274</v>
      </c>
      <c r="C138" s="174" t="s">
        <v>855</v>
      </c>
      <c r="D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5">
        <f t="shared" ref="F138:F143" si="88">D138+E138</f>
        <v>0</v>
      </c>
      <c r="G138" s="175"/>
      <c r="H138" s="175">
        <f t="shared" ref="H138:H143" si="89">F138-G138</f>
        <v>0</v>
      </c>
      <c r="I138" s="175"/>
      <c r="J138" s="175">
        <f t="shared" ref="J138:J143" si="90">F138-I138</f>
        <v>0</v>
      </c>
      <c r="K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5">
        <f t="shared" ref="AE138:AE143" si="91">AB138+AC138+AD138</f>
        <v>0</v>
      </c>
      <c r="AF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5">
        <f t="shared" ref="AI138:AI143" si="92">AF138+AG138+AH138</f>
        <v>0</v>
      </c>
      <c r="AJ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5">
        <f t="shared" ref="AM138:AM143" si="93">AJ138+AK138+AL138</f>
        <v>0</v>
      </c>
      <c r="AN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5">
        <f t="shared" ref="AQ138:AQ143" si="94">AN138+AO138+AP138</f>
        <v>0</v>
      </c>
      <c r="AR138" s="175">
        <f t="shared" ref="AR138:AR143" si="95">AE138+AI138+AM138+AQ138</f>
        <v>0</v>
      </c>
    </row>
    <row r="139" spans="2:44">
      <c r="B139" s="426" t="s">
        <v>275</v>
      </c>
      <c r="C139" s="174" t="s">
        <v>856</v>
      </c>
      <c r="D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5">
        <f>D139+E139</f>
        <v>0</v>
      </c>
      <c r="G139" s="175"/>
      <c r="H139" s="175">
        <f>F139-G139</f>
        <v>0</v>
      </c>
      <c r="I139" s="175"/>
      <c r="J139" s="175">
        <f>F139-I139</f>
        <v>0</v>
      </c>
      <c r="K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5">
        <f>AB139+AC139+AD139</f>
        <v>0</v>
      </c>
      <c r="AF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5">
        <f>AF139+AG139+AH139</f>
        <v>0</v>
      </c>
      <c r="AJ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5">
        <f>AJ139+AK139+AL139</f>
        <v>0</v>
      </c>
      <c r="AN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5">
        <f>AN139+AO139+AP139</f>
        <v>0</v>
      </c>
      <c r="AR139" s="175">
        <f>AE139+AI139+AM139+AQ139</f>
        <v>0</v>
      </c>
    </row>
    <row r="140" spans="2:44">
      <c r="B140" s="426" t="s">
        <v>276</v>
      </c>
      <c r="C140" s="174" t="s">
        <v>857</v>
      </c>
      <c r="D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5">
        <f>D140+E140</f>
        <v>0</v>
      </c>
      <c r="G140" s="175"/>
      <c r="H140" s="175">
        <f>F140-G140</f>
        <v>0</v>
      </c>
      <c r="I140" s="175"/>
      <c r="J140" s="175">
        <f>F140-I140</f>
        <v>0</v>
      </c>
      <c r="K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5">
        <f>AB140+AC140+AD140</f>
        <v>0</v>
      </c>
      <c r="AF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5">
        <f>AF140+AG140+AH140</f>
        <v>0</v>
      </c>
      <c r="AJ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5">
        <f>AJ140+AK140+AL140</f>
        <v>0</v>
      </c>
      <c r="AN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5">
        <f>AN140+AO140+AP140</f>
        <v>0</v>
      </c>
      <c r="AR140" s="175">
        <f>AE140+AI140+AM140+AQ140</f>
        <v>0</v>
      </c>
    </row>
    <row r="141" spans="2:44">
      <c r="B141" s="426" t="s">
        <v>277</v>
      </c>
      <c r="C141" s="174" t="s">
        <v>858</v>
      </c>
      <c r="D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5">
        <f t="shared" si="88"/>
        <v>0</v>
      </c>
      <c r="G141" s="175"/>
      <c r="H141" s="175">
        <f t="shared" si="89"/>
        <v>0</v>
      </c>
      <c r="I141" s="175"/>
      <c r="J141" s="175">
        <f t="shared" si="90"/>
        <v>0</v>
      </c>
      <c r="K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5">
        <f t="shared" si="91"/>
        <v>0</v>
      </c>
      <c r="AF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5">
        <f t="shared" si="92"/>
        <v>0</v>
      </c>
      <c r="AJ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5">
        <f t="shared" si="93"/>
        <v>0</v>
      </c>
      <c r="AN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5">
        <f t="shared" si="94"/>
        <v>0</v>
      </c>
      <c r="AR141" s="175">
        <f t="shared" si="95"/>
        <v>0</v>
      </c>
    </row>
    <row r="142" spans="2:44">
      <c r="B142" s="426" t="s">
        <v>278</v>
      </c>
      <c r="C142" s="174" t="s">
        <v>859</v>
      </c>
      <c r="D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5">
        <f t="shared" si="88"/>
        <v>0</v>
      </c>
      <c r="G142" s="175"/>
      <c r="H142" s="175">
        <f t="shared" si="89"/>
        <v>0</v>
      </c>
      <c r="I142" s="175"/>
      <c r="J142" s="175">
        <f t="shared" si="90"/>
        <v>0</v>
      </c>
      <c r="K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5">
        <f t="shared" si="91"/>
        <v>0</v>
      </c>
      <c r="AF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5">
        <f t="shared" si="92"/>
        <v>0</v>
      </c>
      <c r="AJ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5">
        <f t="shared" si="93"/>
        <v>0</v>
      </c>
      <c r="AN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5">
        <f t="shared" si="94"/>
        <v>0</v>
      </c>
      <c r="AR142" s="175">
        <f t="shared" si="95"/>
        <v>0</v>
      </c>
    </row>
    <row r="143" spans="2:44">
      <c r="B143" s="426" t="s">
        <v>279</v>
      </c>
      <c r="C143" s="174" t="s">
        <v>860</v>
      </c>
      <c r="D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5">
        <f t="shared" si="88"/>
        <v>0</v>
      </c>
      <c r="G143" s="175"/>
      <c r="H143" s="175">
        <f t="shared" si="89"/>
        <v>0</v>
      </c>
      <c r="I143" s="175"/>
      <c r="J143" s="175">
        <f t="shared" si="90"/>
        <v>0</v>
      </c>
      <c r="K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5">
        <f t="shared" si="91"/>
        <v>0</v>
      </c>
      <c r="AF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5">
        <f t="shared" si="92"/>
        <v>0</v>
      </c>
      <c r="AJ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5">
        <f t="shared" si="93"/>
        <v>0</v>
      </c>
      <c r="AN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5">
        <f t="shared" si="94"/>
        <v>0</v>
      </c>
      <c r="AR143" s="175">
        <f t="shared" si="95"/>
        <v>0</v>
      </c>
    </row>
    <row r="144" spans="2:44">
      <c r="B144" s="426" t="s">
        <v>280</v>
      </c>
      <c r="C144" s="174" t="s">
        <v>861</v>
      </c>
      <c r="D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5">
        <f t="shared" ref="F144:F168" si="96">D144+E144</f>
        <v>0</v>
      </c>
      <c r="G144" s="175"/>
      <c r="H144" s="175">
        <f t="shared" si="81"/>
        <v>0</v>
      </c>
      <c r="I144" s="175"/>
      <c r="J144" s="175">
        <f t="shared" si="82"/>
        <v>0</v>
      </c>
      <c r="K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5">
        <f t="shared" si="83"/>
        <v>0</v>
      </c>
      <c r="AF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5">
        <f t="shared" si="84"/>
        <v>0</v>
      </c>
      <c r="AJ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5">
        <f t="shared" si="85"/>
        <v>0</v>
      </c>
      <c r="AN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5">
        <f t="shared" si="86"/>
        <v>0</v>
      </c>
      <c r="AR144" s="175">
        <f t="shared" si="87"/>
        <v>0</v>
      </c>
    </row>
    <row r="145" spans="2:44">
      <c r="B145" s="426" t="s">
        <v>281</v>
      </c>
      <c r="C145" s="174" t="s">
        <v>862</v>
      </c>
      <c r="D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5">
        <f t="shared" si="96"/>
        <v>0</v>
      </c>
      <c r="G145" s="175"/>
      <c r="H145" s="175">
        <f t="shared" si="81"/>
        <v>0</v>
      </c>
      <c r="I145" s="175"/>
      <c r="J145" s="175">
        <f t="shared" si="82"/>
        <v>0</v>
      </c>
      <c r="K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5">
        <f t="shared" si="83"/>
        <v>0</v>
      </c>
      <c r="AF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5">
        <f t="shared" si="84"/>
        <v>0</v>
      </c>
      <c r="AJ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5">
        <f t="shared" si="85"/>
        <v>0</v>
      </c>
      <c r="AN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5">
        <f t="shared" si="86"/>
        <v>0</v>
      </c>
      <c r="AR145" s="175">
        <f t="shared" si="87"/>
        <v>0</v>
      </c>
    </row>
    <row r="146" spans="2:44">
      <c r="B146" s="426" t="s">
        <v>282</v>
      </c>
      <c r="C146" s="174" t="s">
        <v>863</v>
      </c>
      <c r="D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5">
        <f t="shared" si="96"/>
        <v>0</v>
      </c>
      <c r="G146" s="175"/>
      <c r="H146" s="175">
        <f>F146-G146</f>
        <v>0</v>
      </c>
      <c r="I146" s="175"/>
      <c r="J146" s="175">
        <f>F146-I146</f>
        <v>0</v>
      </c>
      <c r="K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5">
        <f>AB146+AC146+AD146</f>
        <v>0</v>
      </c>
      <c r="AF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5">
        <f>AF146+AG146+AH146</f>
        <v>0</v>
      </c>
      <c r="AJ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5">
        <f>AJ146+AK146+AL146</f>
        <v>0</v>
      </c>
      <c r="AN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5">
        <f>AN146+AO146+AP146</f>
        <v>0</v>
      </c>
      <c r="AR146" s="175">
        <f>AE146+AI146+AM146+AQ146</f>
        <v>0</v>
      </c>
    </row>
    <row r="147" spans="2:44">
      <c r="B147" s="426" t="s">
        <v>283</v>
      </c>
      <c r="C147" s="174" t="s">
        <v>864</v>
      </c>
      <c r="D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5">
        <f t="shared" si="96"/>
        <v>0</v>
      </c>
      <c r="G147" s="175"/>
      <c r="H147" s="175">
        <f>F147-G147</f>
        <v>0</v>
      </c>
      <c r="I147" s="175"/>
      <c r="J147" s="175">
        <f>F147-I147</f>
        <v>0</v>
      </c>
      <c r="K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5">
        <f>AB147+AC147+AD147</f>
        <v>0</v>
      </c>
      <c r="AF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5">
        <f>AF147+AG147+AH147</f>
        <v>0</v>
      </c>
      <c r="AJ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5">
        <f>AJ147+AK147+AL147</f>
        <v>0</v>
      </c>
      <c r="AN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5">
        <f>AN147+AO147+AP147</f>
        <v>0</v>
      </c>
      <c r="AR147" s="175">
        <f>AE147+AI147+AM147+AQ147</f>
        <v>0</v>
      </c>
    </row>
    <row r="148" spans="2:44">
      <c r="B148" s="426" t="s">
        <v>284</v>
      </c>
      <c r="C148" s="174" t="s">
        <v>865</v>
      </c>
      <c r="D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5">
        <f t="shared" si="96"/>
        <v>0</v>
      </c>
      <c r="G148" s="175"/>
      <c r="H148" s="175">
        <f t="shared" si="81"/>
        <v>0</v>
      </c>
      <c r="I148" s="175"/>
      <c r="J148" s="175">
        <f t="shared" si="82"/>
        <v>0</v>
      </c>
      <c r="K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5">
        <f t="shared" si="83"/>
        <v>0</v>
      </c>
      <c r="AF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5">
        <f t="shared" si="84"/>
        <v>0</v>
      </c>
      <c r="AJ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5">
        <f t="shared" si="85"/>
        <v>0</v>
      </c>
      <c r="AN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5">
        <f t="shared" si="86"/>
        <v>0</v>
      </c>
      <c r="AR148" s="175">
        <f t="shared" si="87"/>
        <v>0</v>
      </c>
    </row>
    <row r="149" spans="2:44">
      <c r="B149" s="429" t="s">
        <v>285</v>
      </c>
      <c r="C149" s="180" t="s">
        <v>866</v>
      </c>
      <c r="D149" s="181">
        <f>SUM(D150:D163)</f>
        <v>35000</v>
      </c>
      <c r="E149" s="181">
        <f>SUM(E150:E163)</f>
        <v>0</v>
      </c>
      <c r="F149" s="181">
        <f t="shared" si="96"/>
        <v>35000</v>
      </c>
      <c r="G149" s="181">
        <f>SUM(G150:G163)</f>
        <v>0</v>
      </c>
      <c r="H149" s="181">
        <f t="shared" ref="H149:H168" si="97">F149-G149</f>
        <v>35000</v>
      </c>
      <c r="I149" s="181">
        <f>SUM(I150:I163)</f>
        <v>0</v>
      </c>
      <c r="J149" s="181">
        <f t="shared" ref="J149:J168" si="98">F149-I149</f>
        <v>35000</v>
      </c>
      <c r="K149" s="181">
        <f t="shared" ref="K149:AD149" si="99">SUM(K150:K163)</f>
        <v>35000</v>
      </c>
      <c r="L149" s="181">
        <f t="shared" si="99"/>
        <v>0</v>
      </c>
      <c r="M149" s="181">
        <f t="shared" si="99"/>
        <v>0</v>
      </c>
      <c r="N149" s="181">
        <f t="shared" si="99"/>
        <v>0</v>
      </c>
      <c r="O149" s="181">
        <f t="shared" si="99"/>
        <v>0</v>
      </c>
      <c r="P149" s="181">
        <f>SUM(P150:P163)</f>
        <v>0</v>
      </c>
      <c r="Q149" s="181">
        <f>SUM(Q150:Q163)</f>
        <v>0</v>
      </c>
      <c r="R149" s="181">
        <f t="shared" si="99"/>
        <v>0</v>
      </c>
      <c r="S149" s="181">
        <f t="shared" si="99"/>
        <v>0</v>
      </c>
      <c r="T149" s="181">
        <f>SUM(T150:T163)</f>
        <v>0</v>
      </c>
      <c r="U149" s="181">
        <f t="shared" si="99"/>
        <v>0</v>
      </c>
      <c r="V149" s="181">
        <f t="shared" si="99"/>
        <v>0</v>
      </c>
      <c r="W149" s="181">
        <f>SUM(W150:W163)</f>
        <v>0</v>
      </c>
      <c r="X149" s="181">
        <f t="shared" si="99"/>
        <v>0</v>
      </c>
      <c r="Y149" s="181">
        <f>SUM(Y150:Y163)</f>
        <v>0</v>
      </c>
      <c r="Z149" s="181">
        <f>SUM(Z150:Z163)</f>
        <v>0</v>
      </c>
      <c r="AA149" s="181">
        <f t="shared" si="99"/>
        <v>0</v>
      </c>
      <c r="AB149" s="181">
        <f t="shared" si="99"/>
        <v>0</v>
      </c>
      <c r="AC149" s="181">
        <f t="shared" si="99"/>
        <v>0</v>
      </c>
      <c r="AD149" s="181">
        <f t="shared" si="99"/>
        <v>35000</v>
      </c>
      <c r="AE149" s="181">
        <f t="shared" ref="AE149:AE168" si="100">AB149+AC149+AD149</f>
        <v>35000</v>
      </c>
      <c r="AF149" s="181">
        <f>SUM(AF150:AF163)</f>
        <v>0</v>
      </c>
      <c r="AG149" s="181">
        <f>SUM(AG150:AG163)</f>
        <v>0</v>
      </c>
      <c r="AH149" s="181">
        <f>SUM(AH150:AH163)</f>
        <v>0</v>
      </c>
      <c r="AI149" s="181">
        <f t="shared" ref="AI149:AI168" si="101">AF149+AG149+AH149</f>
        <v>0</v>
      </c>
      <c r="AJ149" s="181">
        <f>SUM(AJ150:AJ163)</f>
        <v>0</v>
      </c>
      <c r="AK149" s="181">
        <f>SUM(AK150:AK163)</f>
        <v>0</v>
      </c>
      <c r="AL149" s="181">
        <f>SUM(AL150:AL163)</f>
        <v>0</v>
      </c>
      <c r="AM149" s="181">
        <f t="shared" ref="AM149:AM168" si="102">AJ149+AK149+AL149</f>
        <v>0</v>
      </c>
      <c r="AN149" s="181">
        <f>SUM(AN150:AN163)</f>
        <v>0</v>
      </c>
      <c r="AO149" s="181">
        <f>SUM(AO150:AO163)</f>
        <v>0</v>
      </c>
      <c r="AP149" s="181">
        <f>SUM(AP150:AP163)</f>
        <v>0</v>
      </c>
      <c r="AQ149" s="181">
        <f t="shared" ref="AQ149:AQ168" si="103">AN149+AO149+AP149</f>
        <v>0</v>
      </c>
      <c r="AR149" s="181">
        <f t="shared" ref="AR149:AR168" si="104">AE149+AI149+AM149+AQ149</f>
        <v>35000</v>
      </c>
    </row>
    <row r="150" spans="2:44">
      <c r="B150" s="426" t="s">
        <v>286</v>
      </c>
      <c r="C150" s="174" t="s">
        <v>867</v>
      </c>
      <c r="D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5">
        <f t="shared" si="96"/>
        <v>0</v>
      </c>
      <c r="G150" s="175"/>
      <c r="H150" s="175">
        <f t="shared" si="97"/>
        <v>0</v>
      </c>
      <c r="I150" s="175"/>
      <c r="J150" s="175">
        <f t="shared" si="98"/>
        <v>0</v>
      </c>
      <c r="K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5">
        <f t="shared" si="100"/>
        <v>0</v>
      </c>
      <c r="AF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5">
        <f t="shared" si="101"/>
        <v>0</v>
      </c>
      <c r="AJ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5">
        <f t="shared" si="102"/>
        <v>0</v>
      </c>
      <c r="AN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5">
        <f t="shared" si="103"/>
        <v>0</v>
      </c>
      <c r="AR150" s="175">
        <f t="shared" si="104"/>
        <v>0</v>
      </c>
    </row>
    <row r="151" spans="2:44">
      <c r="B151" s="426" t="s">
        <v>287</v>
      </c>
      <c r="C151" s="174" t="s">
        <v>868</v>
      </c>
      <c r="D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5">
        <f t="shared" si="96"/>
        <v>0</v>
      </c>
      <c r="G151" s="175"/>
      <c r="H151" s="175">
        <f t="shared" si="97"/>
        <v>0</v>
      </c>
      <c r="I151" s="175"/>
      <c r="J151" s="175">
        <f t="shared" si="98"/>
        <v>0</v>
      </c>
      <c r="K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5">
        <f t="shared" si="100"/>
        <v>0</v>
      </c>
      <c r="AF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5">
        <f t="shared" si="101"/>
        <v>0</v>
      </c>
      <c r="AJ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5">
        <f t="shared" si="102"/>
        <v>0</v>
      </c>
      <c r="AN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5">
        <f t="shared" si="103"/>
        <v>0</v>
      </c>
      <c r="AR151" s="175">
        <f t="shared" si="104"/>
        <v>0</v>
      </c>
    </row>
    <row r="152" spans="2:44">
      <c r="B152" s="426" t="s">
        <v>288</v>
      </c>
      <c r="C152" s="174" t="s">
        <v>869</v>
      </c>
      <c r="D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5">
        <f t="shared" si="96"/>
        <v>0</v>
      </c>
      <c r="G152" s="175"/>
      <c r="H152" s="175">
        <f t="shared" si="97"/>
        <v>0</v>
      </c>
      <c r="I152" s="175"/>
      <c r="J152" s="175">
        <f t="shared" si="98"/>
        <v>0</v>
      </c>
      <c r="K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5">
        <f t="shared" si="100"/>
        <v>0</v>
      </c>
      <c r="AF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5">
        <f t="shared" si="101"/>
        <v>0</v>
      </c>
      <c r="AJ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5">
        <f t="shared" si="102"/>
        <v>0</v>
      </c>
      <c r="AN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5">
        <f t="shared" si="103"/>
        <v>0</v>
      </c>
      <c r="AR152" s="175">
        <f t="shared" si="104"/>
        <v>0</v>
      </c>
    </row>
    <row r="153" spans="2:44">
      <c r="B153" s="426" t="s">
        <v>289</v>
      </c>
      <c r="C153" s="174" t="s">
        <v>870</v>
      </c>
      <c r="D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5">
        <f t="shared" si="96"/>
        <v>0</v>
      </c>
      <c r="G153" s="175"/>
      <c r="H153" s="175">
        <f t="shared" si="97"/>
        <v>0</v>
      </c>
      <c r="I153" s="175"/>
      <c r="J153" s="175">
        <f t="shared" si="98"/>
        <v>0</v>
      </c>
      <c r="K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5">
        <f t="shared" si="100"/>
        <v>0</v>
      </c>
      <c r="AF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5">
        <f t="shared" si="101"/>
        <v>0</v>
      </c>
      <c r="AJ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5">
        <f t="shared" si="102"/>
        <v>0</v>
      </c>
      <c r="AN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5">
        <f t="shared" si="103"/>
        <v>0</v>
      </c>
      <c r="AR153" s="175">
        <f t="shared" si="104"/>
        <v>0</v>
      </c>
    </row>
    <row r="154" spans="2:44">
      <c r="B154" s="426" t="s">
        <v>290</v>
      </c>
      <c r="C154" s="174" t="s">
        <v>871</v>
      </c>
      <c r="D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5">
        <f t="shared" si="96"/>
        <v>0</v>
      </c>
      <c r="G154" s="175"/>
      <c r="H154" s="175">
        <f t="shared" si="97"/>
        <v>0</v>
      </c>
      <c r="I154" s="175"/>
      <c r="J154" s="175">
        <f t="shared" si="98"/>
        <v>0</v>
      </c>
      <c r="K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5">
        <f t="shared" si="100"/>
        <v>0</v>
      </c>
      <c r="AF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5">
        <f t="shared" si="101"/>
        <v>0</v>
      </c>
      <c r="AJ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5">
        <f t="shared" si="102"/>
        <v>0</v>
      </c>
      <c r="AN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5">
        <f t="shared" si="103"/>
        <v>0</v>
      </c>
      <c r="AR154" s="175">
        <f t="shared" si="104"/>
        <v>0</v>
      </c>
    </row>
    <row r="155" spans="2:44">
      <c r="B155" s="426" t="s">
        <v>291</v>
      </c>
      <c r="C155" s="174" t="s">
        <v>872</v>
      </c>
      <c r="D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5">
        <f t="shared" si="96"/>
        <v>0</v>
      </c>
      <c r="G155" s="175"/>
      <c r="H155" s="175">
        <f t="shared" si="97"/>
        <v>0</v>
      </c>
      <c r="I155" s="175"/>
      <c r="J155" s="175">
        <f t="shared" si="98"/>
        <v>0</v>
      </c>
      <c r="K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5">
        <f t="shared" si="100"/>
        <v>0</v>
      </c>
      <c r="AF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5">
        <f t="shared" si="101"/>
        <v>0</v>
      </c>
      <c r="AJ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5">
        <f t="shared" si="102"/>
        <v>0</v>
      </c>
      <c r="AN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5">
        <f t="shared" si="103"/>
        <v>0</v>
      </c>
      <c r="AR155" s="175">
        <f t="shared" si="104"/>
        <v>0</v>
      </c>
    </row>
    <row r="156" spans="2:44">
      <c r="B156" s="426" t="s">
        <v>292</v>
      </c>
      <c r="C156" s="174" t="s">
        <v>873</v>
      </c>
      <c r="D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5">
        <f t="shared" si="96"/>
        <v>0</v>
      </c>
      <c r="G156" s="175"/>
      <c r="H156" s="175">
        <f t="shared" si="97"/>
        <v>0</v>
      </c>
      <c r="I156" s="175"/>
      <c r="J156" s="175">
        <f t="shared" si="98"/>
        <v>0</v>
      </c>
      <c r="K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5">
        <f t="shared" si="100"/>
        <v>0</v>
      </c>
      <c r="AF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5">
        <f t="shared" si="101"/>
        <v>0</v>
      </c>
      <c r="AJ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5">
        <f t="shared" si="102"/>
        <v>0</v>
      </c>
      <c r="AN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5">
        <f t="shared" si="103"/>
        <v>0</v>
      </c>
      <c r="AR156" s="175">
        <f t="shared" si="104"/>
        <v>0</v>
      </c>
    </row>
    <row r="157" spans="2:44">
      <c r="B157" s="426" t="s">
        <v>293</v>
      </c>
      <c r="C157" s="174" t="s">
        <v>874</v>
      </c>
      <c r="D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5">
        <f t="shared" si="96"/>
        <v>0</v>
      </c>
      <c r="G157" s="175"/>
      <c r="H157" s="175">
        <f t="shared" si="97"/>
        <v>0</v>
      </c>
      <c r="I157" s="175"/>
      <c r="J157" s="175">
        <f t="shared" si="98"/>
        <v>0</v>
      </c>
      <c r="K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5">
        <f t="shared" si="100"/>
        <v>0</v>
      </c>
      <c r="AF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5">
        <f t="shared" si="101"/>
        <v>0</v>
      </c>
      <c r="AJ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5">
        <f t="shared" si="102"/>
        <v>0</v>
      </c>
      <c r="AN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5">
        <f t="shared" si="103"/>
        <v>0</v>
      </c>
      <c r="AR157" s="175">
        <f t="shared" si="104"/>
        <v>0</v>
      </c>
    </row>
    <row r="158" spans="2:44">
      <c r="B158" s="426" t="s">
        <v>294</v>
      </c>
      <c r="C158" s="174" t="s">
        <v>875</v>
      </c>
      <c r="D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5">
        <f t="shared" si="96"/>
        <v>35000</v>
      </c>
      <c r="G158" s="175"/>
      <c r="H158" s="175">
        <f t="shared" si="97"/>
        <v>35000</v>
      </c>
      <c r="I158" s="175"/>
      <c r="J158" s="175">
        <f t="shared" si="98"/>
        <v>35000</v>
      </c>
      <c r="K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L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E158" s="175">
        <f t="shared" si="100"/>
        <v>35000</v>
      </c>
      <c r="AF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5">
        <f t="shared" si="101"/>
        <v>0</v>
      </c>
      <c r="AJ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5">
        <f t="shared" si="102"/>
        <v>0</v>
      </c>
      <c r="AN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5">
        <f t="shared" si="103"/>
        <v>0</v>
      </c>
      <c r="AR158" s="175">
        <f t="shared" si="104"/>
        <v>35000</v>
      </c>
    </row>
    <row r="159" spans="2:44">
      <c r="B159" s="426" t="s">
        <v>295</v>
      </c>
      <c r="C159" s="174" t="s">
        <v>876</v>
      </c>
      <c r="D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5">
        <f t="shared" si="96"/>
        <v>0</v>
      </c>
      <c r="G159" s="175"/>
      <c r="H159" s="175">
        <f t="shared" si="97"/>
        <v>0</v>
      </c>
      <c r="I159" s="175"/>
      <c r="J159" s="175">
        <f t="shared" si="98"/>
        <v>0</v>
      </c>
      <c r="K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5">
        <f t="shared" si="100"/>
        <v>0</v>
      </c>
      <c r="AF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5">
        <f t="shared" si="101"/>
        <v>0</v>
      </c>
      <c r="AJ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5">
        <f t="shared" si="102"/>
        <v>0</v>
      </c>
      <c r="AN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5">
        <f t="shared" si="103"/>
        <v>0</v>
      </c>
      <c r="AR159" s="175">
        <f t="shared" si="104"/>
        <v>0</v>
      </c>
    </row>
    <row r="160" spans="2:44">
      <c r="B160" s="426" t="s">
        <v>296</v>
      </c>
      <c r="C160" s="174" t="s">
        <v>877</v>
      </c>
      <c r="D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5">
        <f t="shared" si="96"/>
        <v>0</v>
      </c>
      <c r="G160" s="175"/>
      <c r="H160" s="175">
        <f t="shared" si="97"/>
        <v>0</v>
      </c>
      <c r="I160" s="175"/>
      <c r="J160" s="175">
        <f t="shared" si="98"/>
        <v>0</v>
      </c>
      <c r="K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5">
        <f t="shared" si="100"/>
        <v>0</v>
      </c>
      <c r="AF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5">
        <f t="shared" si="101"/>
        <v>0</v>
      </c>
      <c r="AJ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5">
        <f t="shared" si="102"/>
        <v>0</v>
      </c>
      <c r="AN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5">
        <f t="shared" si="103"/>
        <v>0</v>
      </c>
      <c r="AR160" s="175">
        <f t="shared" si="104"/>
        <v>0</v>
      </c>
    </row>
    <row r="161" spans="2:44">
      <c r="B161" s="426" t="s">
        <v>297</v>
      </c>
      <c r="C161" s="174" t="s">
        <v>878</v>
      </c>
      <c r="D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5">
        <f t="shared" si="96"/>
        <v>0</v>
      </c>
      <c r="G161" s="175"/>
      <c r="H161" s="175">
        <f t="shared" si="97"/>
        <v>0</v>
      </c>
      <c r="I161" s="175"/>
      <c r="J161" s="175">
        <f t="shared" si="98"/>
        <v>0</v>
      </c>
      <c r="K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5">
        <f t="shared" si="100"/>
        <v>0</v>
      </c>
      <c r="AF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5">
        <f t="shared" si="101"/>
        <v>0</v>
      </c>
      <c r="AJ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5">
        <f t="shared" si="102"/>
        <v>0</v>
      </c>
      <c r="AN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5">
        <f t="shared" si="103"/>
        <v>0</v>
      </c>
      <c r="AR161" s="175">
        <f t="shared" si="104"/>
        <v>0</v>
      </c>
    </row>
    <row r="162" spans="2:44">
      <c r="B162" s="426" t="s">
        <v>298</v>
      </c>
      <c r="C162" s="174" t="s">
        <v>879</v>
      </c>
      <c r="D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5">
        <f t="shared" si="96"/>
        <v>0</v>
      </c>
      <c r="G162" s="175"/>
      <c r="H162" s="175">
        <f t="shared" si="97"/>
        <v>0</v>
      </c>
      <c r="I162" s="175"/>
      <c r="J162" s="175">
        <f t="shared" si="98"/>
        <v>0</v>
      </c>
      <c r="K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5">
        <f t="shared" si="100"/>
        <v>0</v>
      </c>
      <c r="AF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5">
        <f t="shared" si="101"/>
        <v>0</v>
      </c>
      <c r="AJ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5">
        <f t="shared" si="102"/>
        <v>0</v>
      </c>
      <c r="AN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5">
        <f t="shared" si="103"/>
        <v>0</v>
      </c>
      <c r="AR162" s="175">
        <f t="shared" si="104"/>
        <v>0</v>
      </c>
    </row>
    <row r="163" spans="2:44">
      <c r="B163" s="426" t="s">
        <v>299</v>
      </c>
      <c r="C163" s="174" t="s">
        <v>880</v>
      </c>
      <c r="D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5">
        <f t="shared" si="96"/>
        <v>0</v>
      </c>
      <c r="G163" s="175"/>
      <c r="H163" s="175">
        <f t="shared" si="97"/>
        <v>0</v>
      </c>
      <c r="I163" s="175"/>
      <c r="J163" s="175">
        <f t="shared" si="98"/>
        <v>0</v>
      </c>
      <c r="K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5">
        <f t="shared" si="100"/>
        <v>0</v>
      </c>
      <c r="AF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5">
        <f t="shared" si="101"/>
        <v>0</v>
      </c>
      <c r="AJ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5">
        <f t="shared" si="102"/>
        <v>0</v>
      </c>
      <c r="AN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5">
        <f t="shared" si="103"/>
        <v>0</v>
      </c>
      <c r="AR163" s="175">
        <f t="shared" si="104"/>
        <v>0</v>
      </c>
    </row>
    <row r="164" spans="2:44">
      <c r="B164" s="429" t="s">
        <v>300</v>
      </c>
      <c r="C164" s="180" t="s">
        <v>881</v>
      </c>
      <c r="D164" s="181">
        <f>SUM(D165:D189)</f>
        <v>36860</v>
      </c>
      <c r="E164" s="181">
        <f>SUM(E165:E189)</f>
        <v>0</v>
      </c>
      <c r="F164" s="181">
        <f t="shared" si="96"/>
        <v>36860</v>
      </c>
      <c r="G164" s="181">
        <f>SUM(G165:G189)</f>
        <v>0</v>
      </c>
      <c r="H164" s="181">
        <f t="shared" si="97"/>
        <v>36860</v>
      </c>
      <c r="I164" s="181">
        <f>SUM(I165:I189)</f>
        <v>0</v>
      </c>
      <c r="J164" s="181">
        <f t="shared" si="98"/>
        <v>36860</v>
      </c>
      <c r="K164" s="181">
        <f t="shared" ref="K164:AD164" si="105">SUM(K165:K189)</f>
        <v>20000</v>
      </c>
      <c r="L164" s="181">
        <f t="shared" si="105"/>
        <v>0</v>
      </c>
      <c r="M164" s="181">
        <f t="shared" si="105"/>
        <v>15600</v>
      </c>
      <c r="N164" s="181">
        <f t="shared" si="105"/>
        <v>0</v>
      </c>
      <c r="O164" s="181">
        <f t="shared" si="105"/>
        <v>0</v>
      </c>
      <c r="P164" s="181">
        <f>SUM(P165:P189)</f>
        <v>1050</v>
      </c>
      <c r="Q164" s="181">
        <f>SUM(Q165:Q189)</f>
        <v>0</v>
      </c>
      <c r="R164" s="181">
        <f t="shared" si="105"/>
        <v>0</v>
      </c>
      <c r="S164" s="181">
        <f t="shared" si="105"/>
        <v>210</v>
      </c>
      <c r="T164" s="181">
        <f>SUM(T165:T189)</f>
        <v>0</v>
      </c>
      <c r="U164" s="181">
        <f t="shared" si="105"/>
        <v>0</v>
      </c>
      <c r="V164" s="181">
        <f t="shared" si="105"/>
        <v>0</v>
      </c>
      <c r="W164" s="181">
        <f>SUM(W165:W189)</f>
        <v>0</v>
      </c>
      <c r="X164" s="181">
        <f t="shared" si="105"/>
        <v>0</v>
      </c>
      <c r="Y164" s="181">
        <f>SUM(Y165:Y189)</f>
        <v>0</v>
      </c>
      <c r="Z164" s="181">
        <f>SUM(Z165:Z189)</f>
        <v>0</v>
      </c>
      <c r="AA164" s="181">
        <f t="shared" si="105"/>
        <v>0</v>
      </c>
      <c r="AB164" s="181">
        <f t="shared" si="105"/>
        <v>0</v>
      </c>
      <c r="AC164" s="181">
        <f t="shared" si="105"/>
        <v>0</v>
      </c>
      <c r="AD164" s="181">
        <f t="shared" si="105"/>
        <v>21260</v>
      </c>
      <c r="AE164" s="181">
        <f t="shared" si="100"/>
        <v>21260</v>
      </c>
      <c r="AF164" s="181">
        <f>SUM(AF165:AF189)</f>
        <v>0</v>
      </c>
      <c r="AG164" s="181">
        <f>SUM(AG165:AG189)</f>
        <v>0</v>
      </c>
      <c r="AH164" s="181">
        <f>SUM(AH165:AH189)</f>
        <v>0</v>
      </c>
      <c r="AI164" s="181">
        <f t="shared" si="101"/>
        <v>0</v>
      </c>
      <c r="AJ164" s="181">
        <f>SUM(AJ165:AJ189)</f>
        <v>15200</v>
      </c>
      <c r="AK164" s="181">
        <f>SUM(AK165:AK189)</f>
        <v>400</v>
      </c>
      <c r="AL164" s="181">
        <f>SUM(AL165:AL189)</f>
        <v>0</v>
      </c>
      <c r="AM164" s="181">
        <f t="shared" si="102"/>
        <v>15600</v>
      </c>
      <c r="AN164" s="181">
        <f>SUM(AN165:AN189)</f>
        <v>0</v>
      </c>
      <c r="AO164" s="181">
        <f>SUM(AO165:AO189)</f>
        <v>0</v>
      </c>
      <c r="AP164" s="181">
        <f>SUM(AP165:AP189)</f>
        <v>0</v>
      </c>
      <c r="AQ164" s="181">
        <f t="shared" si="103"/>
        <v>0</v>
      </c>
      <c r="AR164" s="181">
        <f t="shared" si="104"/>
        <v>36860</v>
      </c>
    </row>
    <row r="165" spans="2:44">
      <c r="B165" s="426" t="s">
        <v>301</v>
      </c>
      <c r="C165" s="174" t="s">
        <v>882</v>
      </c>
      <c r="D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5">
        <f t="shared" si="96"/>
        <v>0</v>
      </c>
      <c r="G165" s="175"/>
      <c r="H165" s="175">
        <f t="shared" si="97"/>
        <v>0</v>
      </c>
      <c r="I165" s="175"/>
      <c r="J165" s="175">
        <f t="shared" si="98"/>
        <v>0</v>
      </c>
      <c r="K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5">
        <f t="shared" si="100"/>
        <v>0</v>
      </c>
      <c r="AF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5">
        <f t="shared" si="101"/>
        <v>0</v>
      </c>
      <c r="AJ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5">
        <f t="shared" si="102"/>
        <v>0</v>
      </c>
      <c r="AN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5">
        <f t="shared" si="103"/>
        <v>0</v>
      </c>
      <c r="AR165" s="175">
        <f t="shared" si="104"/>
        <v>0</v>
      </c>
    </row>
    <row r="166" spans="2:44">
      <c r="B166" s="426" t="s">
        <v>302</v>
      </c>
      <c r="C166" s="174" t="s">
        <v>883</v>
      </c>
      <c r="D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5">
        <f t="shared" si="96"/>
        <v>0</v>
      </c>
      <c r="G166" s="175"/>
      <c r="H166" s="175">
        <f t="shared" si="97"/>
        <v>0</v>
      </c>
      <c r="I166" s="175"/>
      <c r="J166" s="175">
        <f t="shared" si="98"/>
        <v>0</v>
      </c>
      <c r="K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5">
        <f t="shared" si="100"/>
        <v>0</v>
      </c>
      <c r="AF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5">
        <f t="shared" si="101"/>
        <v>0</v>
      </c>
      <c r="AJ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5">
        <f t="shared" si="102"/>
        <v>0</v>
      </c>
      <c r="AN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5">
        <f t="shared" si="103"/>
        <v>0</v>
      </c>
      <c r="AR166" s="175">
        <f t="shared" si="104"/>
        <v>0</v>
      </c>
    </row>
    <row r="167" spans="2:44">
      <c r="B167" s="426" t="s">
        <v>303</v>
      </c>
      <c r="C167" s="174" t="s">
        <v>884</v>
      </c>
      <c r="D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5">
        <f t="shared" si="96"/>
        <v>0</v>
      </c>
      <c r="G167" s="175"/>
      <c r="H167" s="175">
        <f t="shared" si="97"/>
        <v>0</v>
      </c>
      <c r="I167" s="175"/>
      <c r="J167" s="175">
        <f t="shared" si="98"/>
        <v>0</v>
      </c>
      <c r="K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5">
        <f t="shared" si="100"/>
        <v>0</v>
      </c>
      <c r="AF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5">
        <f t="shared" si="101"/>
        <v>0</v>
      </c>
      <c r="AJ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5">
        <f t="shared" si="102"/>
        <v>0</v>
      </c>
      <c r="AN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5">
        <f t="shared" si="103"/>
        <v>0</v>
      </c>
      <c r="AR167" s="175">
        <f t="shared" si="104"/>
        <v>0</v>
      </c>
    </row>
    <row r="168" spans="2:44">
      <c r="B168" s="426" t="s">
        <v>304</v>
      </c>
      <c r="C168" s="174" t="s">
        <v>885</v>
      </c>
      <c r="D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5">
        <f t="shared" si="96"/>
        <v>0</v>
      </c>
      <c r="G168" s="175"/>
      <c r="H168" s="175">
        <f t="shared" si="97"/>
        <v>0</v>
      </c>
      <c r="I168" s="175"/>
      <c r="J168" s="175">
        <f t="shared" si="98"/>
        <v>0</v>
      </c>
      <c r="K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5">
        <f t="shared" si="100"/>
        <v>0</v>
      </c>
      <c r="AF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5">
        <f t="shared" si="101"/>
        <v>0</v>
      </c>
      <c r="AJ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5">
        <f t="shared" si="102"/>
        <v>0</v>
      </c>
      <c r="AN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5">
        <f t="shared" si="103"/>
        <v>0</v>
      </c>
      <c r="AR168" s="175">
        <f t="shared" si="104"/>
        <v>0</v>
      </c>
    </row>
    <row r="169" spans="2:44">
      <c r="B169" s="426" t="s">
        <v>305</v>
      </c>
      <c r="C169" s="174" t="s">
        <v>886</v>
      </c>
      <c r="D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5">
        <f t="shared" ref="F169:F177" si="106">D169+E169</f>
        <v>0</v>
      </c>
      <c r="G169" s="175"/>
      <c r="H169" s="175">
        <f t="shared" ref="H169:H177" si="107">F169-G169</f>
        <v>0</v>
      </c>
      <c r="I169" s="175"/>
      <c r="J169" s="175">
        <f t="shared" ref="J169:J177" si="108">F169-I169</f>
        <v>0</v>
      </c>
      <c r="K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5">
        <f t="shared" ref="AE169:AE177" si="109">AB169+AC169+AD169</f>
        <v>0</v>
      </c>
      <c r="AF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5">
        <f t="shared" ref="AI169:AI177" si="110">AF169+AG169+AH169</f>
        <v>0</v>
      </c>
      <c r="AJ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5">
        <f t="shared" ref="AM169:AM177" si="111">AJ169+AK169+AL169</f>
        <v>0</v>
      </c>
      <c r="AN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5">
        <f t="shared" ref="AQ169:AQ177" si="112">AN169+AO169+AP169</f>
        <v>0</v>
      </c>
      <c r="AR169" s="175">
        <f t="shared" ref="AR169:AR177" si="113">AE169+AI169+AM169+AQ169</f>
        <v>0</v>
      </c>
    </row>
    <row r="170" spans="2:44">
      <c r="B170" s="426" t="s">
        <v>306</v>
      </c>
      <c r="C170" s="174" t="s">
        <v>887</v>
      </c>
      <c r="D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5">
        <f t="shared" si="106"/>
        <v>0</v>
      </c>
      <c r="G170" s="175"/>
      <c r="H170" s="175">
        <f t="shared" si="107"/>
        <v>0</v>
      </c>
      <c r="I170" s="175"/>
      <c r="J170" s="175">
        <f t="shared" si="108"/>
        <v>0</v>
      </c>
      <c r="K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5">
        <f t="shared" si="109"/>
        <v>0</v>
      </c>
      <c r="AF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5">
        <f t="shared" si="110"/>
        <v>0</v>
      </c>
      <c r="AJ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5">
        <f t="shared" si="111"/>
        <v>0</v>
      </c>
      <c r="AN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5">
        <f t="shared" si="112"/>
        <v>0</v>
      </c>
      <c r="AR170" s="175">
        <f t="shared" si="113"/>
        <v>0</v>
      </c>
    </row>
    <row r="171" spans="2:44">
      <c r="B171" s="426" t="s">
        <v>307</v>
      </c>
      <c r="C171" s="174" t="s">
        <v>888</v>
      </c>
      <c r="D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36860</v>
      </c>
      <c r="E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5">
        <f t="shared" si="106"/>
        <v>36860</v>
      </c>
      <c r="G171" s="175"/>
      <c r="H171" s="175">
        <f t="shared" si="107"/>
        <v>36860</v>
      </c>
      <c r="I171" s="175"/>
      <c r="J171" s="175">
        <f t="shared" si="108"/>
        <v>36860</v>
      </c>
      <c r="K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L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15600</v>
      </c>
      <c r="N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1050</v>
      </c>
      <c r="Q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v>
      </c>
      <c r="T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21260</v>
      </c>
      <c r="AE171" s="175">
        <f t="shared" si="109"/>
        <v>21260</v>
      </c>
      <c r="AF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5">
        <f t="shared" si="110"/>
        <v>0</v>
      </c>
      <c r="AJ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15200</v>
      </c>
      <c r="AK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L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5">
        <f t="shared" si="111"/>
        <v>15600</v>
      </c>
      <c r="AN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5">
        <f t="shared" si="112"/>
        <v>0</v>
      </c>
      <c r="AR171" s="175">
        <f t="shared" si="113"/>
        <v>36860</v>
      </c>
    </row>
    <row r="172" spans="2:44">
      <c r="B172" s="426" t="s">
        <v>308</v>
      </c>
      <c r="C172" s="174" t="s">
        <v>889</v>
      </c>
      <c r="D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5">
        <f t="shared" si="106"/>
        <v>0</v>
      </c>
      <c r="G172" s="175"/>
      <c r="H172" s="175">
        <f t="shared" si="107"/>
        <v>0</v>
      </c>
      <c r="I172" s="175"/>
      <c r="J172" s="175">
        <f t="shared" si="108"/>
        <v>0</v>
      </c>
      <c r="K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5">
        <f t="shared" si="109"/>
        <v>0</v>
      </c>
      <c r="AF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5">
        <f t="shared" si="110"/>
        <v>0</v>
      </c>
      <c r="AJ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5">
        <f t="shared" si="111"/>
        <v>0</v>
      </c>
      <c r="AN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5">
        <f t="shared" si="112"/>
        <v>0</v>
      </c>
      <c r="AR172" s="175">
        <f t="shared" si="113"/>
        <v>0</v>
      </c>
    </row>
    <row r="173" spans="2:44">
      <c r="B173" s="426" t="s">
        <v>309</v>
      </c>
      <c r="C173" s="174" t="s">
        <v>890</v>
      </c>
      <c r="D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5">
        <f t="shared" si="106"/>
        <v>0</v>
      </c>
      <c r="G173" s="175"/>
      <c r="H173" s="175">
        <f t="shared" si="107"/>
        <v>0</v>
      </c>
      <c r="I173" s="175"/>
      <c r="J173" s="175">
        <f t="shared" si="108"/>
        <v>0</v>
      </c>
      <c r="K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5">
        <f t="shared" si="109"/>
        <v>0</v>
      </c>
      <c r="AF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5">
        <f t="shared" si="110"/>
        <v>0</v>
      </c>
      <c r="AJ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5">
        <f t="shared" si="111"/>
        <v>0</v>
      </c>
      <c r="AN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5">
        <f t="shared" si="112"/>
        <v>0</v>
      </c>
      <c r="AR173" s="175">
        <f t="shared" si="113"/>
        <v>0</v>
      </c>
    </row>
    <row r="174" spans="2:44">
      <c r="B174" s="426" t="s">
        <v>310</v>
      </c>
      <c r="C174" s="174" t="s">
        <v>891</v>
      </c>
      <c r="D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5">
        <f t="shared" si="106"/>
        <v>0</v>
      </c>
      <c r="G174" s="175"/>
      <c r="H174" s="175">
        <f t="shared" si="107"/>
        <v>0</v>
      </c>
      <c r="I174" s="175"/>
      <c r="J174" s="175">
        <f t="shared" si="108"/>
        <v>0</v>
      </c>
      <c r="K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5">
        <f t="shared" si="109"/>
        <v>0</v>
      </c>
      <c r="AF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5">
        <f t="shared" si="110"/>
        <v>0</v>
      </c>
      <c r="AJ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5">
        <f t="shared" si="111"/>
        <v>0</v>
      </c>
      <c r="AN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5">
        <f t="shared" si="112"/>
        <v>0</v>
      </c>
      <c r="AR174" s="175">
        <f t="shared" si="113"/>
        <v>0</v>
      </c>
    </row>
    <row r="175" spans="2:44">
      <c r="B175" s="426" t="s">
        <v>311</v>
      </c>
      <c r="C175" s="174" t="s">
        <v>892</v>
      </c>
      <c r="D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5">
        <f t="shared" si="106"/>
        <v>0</v>
      </c>
      <c r="G175" s="175"/>
      <c r="H175" s="175">
        <f t="shared" si="107"/>
        <v>0</v>
      </c>
      <c r="I175" s="175"/>
      <c r="J175" s="175">
        <f t="shared" si="108"/>
        <v>0</v>
      </c>
      <c r="K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5">
        <f t="shared" si="109"/>
        <v>0</v>
      </c>
      <c r="AF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5">
        <f t="shared" si="110"/>
        <v>0</v>
      </c>
      <c r="AJ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5">
        <f t="shared" si="111"/>
        <v>0</v>
      </c>
      <c r="AN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5">
        <f t="shared" si="112"/>
        <v>0</v>
      </c>
      <c r="AR175" s="175">
        <f t="shared" si="113"/>
        <v>0</v>
      </c>
    </row>
    <row r="176" spans="2:44">
      <c r="B176" s="426" t="s">
        <v>312</v>
      </c>
      <c r="C176" s="174" t="s">
        <v>893</v>
      </c>
      <c r="D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5">
        <f t="shared" si="106"/>
        <v>0</v>
      </c>
      <c r="G176" s="175"/>
      <c r="H176" s="175">
        <f t="shared" si="107"/>
        <v>0</v>
      </c>
      <c r="I176" s="175"/>
      <c r="J176" s="175">
        <f t="shared" si="108"/>
        <v>0</v>
      </c>
      <c r="K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5">
        <f t="shared" si="109"/>
        <v>0</v>
      </c>
      <c r="AF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5">
        <f t="shared" si="110"/>
        <v>0</v>
      </c>
      <c r="AJ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5">
        <f t="shared" si="111"/>
        <v>0</v>
      </c>
      <c r="AN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5">
        <f t="shared" si="112"/>
        <v>0</v>
      </c>
      <c r="AR176" s="175">
        <f t="shared" si="113"/>
        <v>0</v>
      </c>
    </row>
    <row r="177" spans="2:44">
      <c r="B177" s="426" t="s">
        <v>313</v>
      </c>
      <c r="C177" s="174" t="s">
        <v>894</v>
      </c>
      <c r="D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5">
        <f t="shared" si="106"/>
        <v>0</v>
      </c>
      <c r="G177" s="175"/>
      <c r="H177" s="175">
        <f t="shared" si="107"/>
        <v>0</v>
      </c>
      <c r="I177" s="175"/>
      <c r="J177" s="175">
        <f t="shared" si="108"/>
        <v>0</v>
      </c>
      <c r="K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5">
        <f t="shared" si="109"/>
        <v>0</v>
      </c>
      <c r="AF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5">
        <f t="shared" si="110"/>
        <v>0</v>
      </c>
      <c r="AJ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5">
        <f t="shared" si="111"/>
        <v>0</v>
      </c>
      <c r="AN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5">
        <f t="shared" si="112"/>
        <v>0</v>
      </c>
      <c r="AR177" s="175">
        <f t="shared" si="113"/>
        <v>0</v>
      </c>
    </row>
    <row r="178" spans="2:44">
      <c r="B178" s="426" t="s">
        <v>314</v>
      </c>
      <c r="C178" s="174" t="s">
        <v>895</v>
      </c>
      <c r="D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5">
        <f t="shared" ref="F178:F185" si="114">D178+E178</f>
        <v>0</v>
      </c>
      <c r="G178" s="175"/>
      <c r="H178" s="175">
        <f t="shared" ref="H178:H185" si="115">F178-G178</f>
        <v>0</v>
      </c>
      <c r="I178" s="175"/>
      <c r="J178" s="175">
        <f t="shared" ref="J178:J185" si="116">F178-I178</f>
        <v>0</v>
      </c>
      <c r="K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5">
        <f t="shared" ref="AE178:AE185" si="117">AB178+AC178+AD178</f>
        <v>0</v>
      </c>
      <c r="AF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5">
        <f t="shared" ref="AI178:AI185" si="118">AF178+AG178+AH178</f>
        <v>0</v>
      </c>
      <c r="AJ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5">
        <f t="shared" ref="AM178:AM185" si="119">AJ178+AK178+AL178</f>
        <v>0</v>
      </c>
      <c r="AN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5">
        <f t="shared" ref="AQ178:AQ185" si="120">AN178+AO178+AP178</f>
        <v>0</v>
      </c>
      <c r="AR178" s="175">
        <f t="shared" ref="AR178:AR185" si="121">AE178+AI178+AM178+AQ178</f>
        <v>0</v>
      </c>
    </row>
    <row r="179" spans="2:44">
      <c r="B179" s="426" t="s">
        <v>315</v>
      </c>
      <c r="C179" s="174" t="s">
        <v>895</v>
      </c>
      <c r="D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5">
        <f t="shared" si="114"/>
        <v>0</v>
      </c>
      <c r="G179" s="175"/>
      <c r="H179" s="175">
        <f t="shared" si="115"/>
        <v>0</v>
      </c>
      <c r="I179" s="175"/>
      <c r="J179" s="175">
        <f t="shared" si="116"/>
        <v>0</v>
      </c>
      <c r="K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5">
        <f t="shared" si="117"/>
        <v>0</v>
      </c>
      <c r="AF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5">
        <f t="shared" si="118"/>
        <v>0</v>
      </c>
      <c r="AJ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5">
        <f t="shared" si="119"/>
        <v>0</v>
      </c>
      <c r="AN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5">
        <f t="shared" si="120"/>
        <v>0</v>
      </c>
      <c r="AR179" s="175">
        <f t="shared" si="121"/>
        <v>0</v>
      </c>
    </row>
    <row r="180" spans="2:44">
      <c r="B180" s="426" t="s">
        <v>316</v>
      </c>
      <c r="C180" s="174" t="s">
        <v>896</v>
      </c>
      <c r="D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5">
        <f t="shared" si="114"/>
        <v>0</v>
      </c>
      <c r="G180" s="175"/>
      <c r="H180" s="175">
        <f t="shared" si="115"/>
        <v>0</v>
      </c>
      <c r="I180" s="175"/>
      <c r="J180" s="175">
        <f t="shared" si="116"/>
        <v>0</v>
      </c>
      <c r="K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5">
        <f t="shared" si="117"/>
        <v>0</v>
      </c>
      <c r="AF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5">
        <f t="shared" si="118"/>
        <v>0</v>
      </c>
      <c r="AJ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5">
        <f t="shared" si="119"/>
        <v>0</v>
      </c>
      <c r="AN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5">
        <f t="shared" si="120"/>
        <v>0</v>
      </c>
      <c r="AR180" s="175">
        <f t="shared" si="121"/>
        <v>0</v>
      </c>
    </row>
    <row r="181" spans="2:44">
      <c r="B181" s="426" t="s">
        <v>317</v>
      </c>
      <c r="C181" s="174" t="s">
        <v>897</v>
      </c>
      <c r="D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5">
        <f t="shared" si="114"/>
        <v>0</v>
      </c>
      <c r="G181" s="175"/>
      <c r="H181" s="175">
        <f t="shared" si="115"/>
        <v>0</v>
      </c>
      <c r="I181" s="175"/>
      <c r="J181" s="175">
        <f t="shared" si="116"/>
        <v>0</v>
      </c>
      <c r="K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5">
        <f t="shared" si="117"/>
        <v>0</v>
      </c>
      <c r="AF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5">
        <f t="shared" si="118"/>
        <v>0</v>
      </c>
      <c r="AJ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5">
        <f t="shared" si="119"/>
        <v>0</v>
      </c>
      <c r="AN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5">
        <f t="shared" si="120"/>
        <v>0</v>
      </c>
      <c r="AR181" s="175">
        <f t="shared" si="121"/>
        <v>0</v>
      </c>
    </row>
    <row r="182" spans="2:44">
      <c r="B182" s="426" t="s">
        <v>318</v>
      </c>
      <c r="C182" s="174" t="s">
        <v>898</v>
      </c>
      <c r="D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5">
        <f t="shared" si="114"/>
        <v>0</v>
      </c>
      <c r="G182" s="175"/>
      <c r="H182" s="175">
        <f t="shared" si="115"/>
        <v>0</v>
      </c>
      <c r="I182" s="175"/>
      <c r="J182" s="175">
        <f t="shared" si="116"/>
        <v>0</v>
      </c>
      <c r="K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5">
        <f t="shared" si="117"/>
        <v>0</v>
      </c>
      <c r="AF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5">
        <f t="shared" si="118"/>
        <v>0</v>
      </c>
      <c r="AJ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5">
        <f t="shared" si="119"/>
        <v>0</v>
      </c>
      <c r="AN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5">
        <f t="shared" si="120"/>
        <v>0</v>
      </c>
      <c r="AR182" s="175">
        <f t="shared" si="121"/>
        <v>0</v>
      </c>
    </row>
    <row r="183" spans="2:44">
      <c r="B183" s="426" t="s">
        <v>319</v>
      </c>
      <c r="C183" s="174" t="s">
        <v>898</v>
      </c>
      <c r="D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5">
        <f t="shared" si="114"/>
        <v>0</v>
      </c>
      <c r="G183" s="175"/>
      <c r="H183" s="175">
        <f t="shared" si="115"/>
        <v>0</v>
      </c>
      <c r="I183" s="175"/>
      <c r="J183" s="175">
        <f t="shared" si="116"/>
        <v>0</v>
      </c>
      <c r="K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5">
        <f t="shared" si="117"/>
        <v>0</v>
      </c>
      <c r="AF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5">
        <f t="shared" si="118"/>
        <v>0</v>
      </c>
      <c r="AJ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5">
        <f t="shared" si="119"/>
        <v>0</v>
      </c>
      <c r="AN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5">
        <f t="shared" si="120"/>
        <v>0</v>
      </c>
      <c r="AR183" s="175">
        <f t="shared" si="121"/>
        <v>0</v>
      </c>
    </row>
    <row r="184" spans="2:44">
      <c r="B184" s="426" t="s">
        <v>320</v>
      </c>
      <c r="C184" s="174" t="s">
        <v>899</v>
      </c>
      <c r="D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5">
        <f t="shared" si="114"/>
        <v>0</v>
      </c>
      <c r="G184" s="175"/>
      <c r="H184" s="175">
        <f t="shared" si="115"/>
        <v>0</v>
      </c>
      <c r="I184" s="175"/>
      <c r="J184" s="175">
        <f t="shared" si="116"/>
        <v>0</v>
      </c>
      <c r="K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5">
        <f t="shared" si="117"/>
        <v>0</v>
      </c>
      <c r="AF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5">
        <f t="shared" si="118"/>
        <v>0</v>
      </c>
      <c r="AJ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5">
        <f t="shared" si="119"/>
        <v>0</v>
      </c>
      <c r="AN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5">
        <f t="shared" si="120"/>
        <v>0</v>
      </c>
      <c r="AR184" s="175">
        <f t="shared" si="121"/>
        <v>0</v>
      </c>
    </row>
    <row r="185" spans="2:44">
      <c r="B185" s="426" t="s">
        <v>321</v>
      </c>
      <c r="C185" s="174" t="s">
        <v>900</v>
      </c>
      <c r="D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5">
        <f t="shared" si="114"/>
        <v>0</v>
      </c>
      <c r="G185" s="175"/>
      <c r="H185" s="175">
        <f t="shared" si="115"/>
        <v>0</v>
      </c>
      <c r="I185" s="175"/>
      <c r="J185" s="175">
        <f t="shared" si="116"/>
        <v>0</v>
      </c>
      <c r="K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5">
        <f t="shared" si="117"/>
        <v>0</v>
      </c>
      <c r="AF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5">
        <f t="shared" si="118"/>
        <v>0</v>
      </c>
      <c r="AJ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5">
        <f t="shared" si="119"/>
        <v>0</v>
      </c>
      <c r="AN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5">
        <f t="shared" si="120"/>
        <v>0</v>
      </c>
      <c r="AR185" s="175">
        <f t="shared" si="121"/>
        <v>0</v>
      </c>
    </row>
    <row r="186" spans="2:44">
      <c r="B186" s="426" t="s">
        <v>322</v>
      </c>
      <c r="C186" s="174" t="s">
        <v>901</v>
      </c>
      <c r="D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5">
        <f t="shared" ref="F186:F217" si="122">D186+E186</f>
        <v>0</v>
      </c>
      <c r="G186" s="175"/>
      <c r="H186" s="175">
        <f t="shared" ref="H186:H199" si="123">F186-G186</f>
        <v>0</v>
      </c>
      <c r="I186" s="175"/>
      <c r="J186" s="175">
        <f t="shared" ref="J186:J199" si="124">F186-I186</f>
        <v>0</v>
      </c>
      <c r="K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5">
        <f t="shared" ref="AE186:AE199" si="125">AB186+AC186+AD186</f>
        <v>0</v>
      </c>
      <c r="AF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5">
        <f t="shared" ref="AI186:AI199" si="126">AF186+AG186+AH186</f>
        <v>0</v>
      </c>
      <c r="AJ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5">
        <f t="shared" ref="AM186:AM199" si="127">AJ186+AK186+AL186</f>
        <v>0</v>
      </c>
      <c r="AN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5">
        <f t="shared" ref="AQ186:AQ199" si="128">AN186+AO186+AP186</f>
        <v>0</v>
      </c>
      <c r="AR186" s="175">
        <f t="shared" ref="AR186:AR199" si="129">AE186+AI186+AM186+AQ186</f>
        <v>0</v>
      </c>
    </row>
    <row r="187" spans="2:44">
      <c r="B187" s="426" t="s">
        <v>323</v>
      </c>
      <c r="C187" s="174" t="s">
        <v>902</v>
      </c>
      <c r="D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5">
        <f t="shared" si="122"/>
        <v>0</v>
      </c>
      <c r="G187" s="175"/>
      <c r="H187" s="175">
        <f t="shared" si="123"/>
        <v>0</v>
      </c>
      <c r="I187" s="175"/>
      <c r="J187" s="175">
        <f t="shared" si="124"/>
        <v>0</v>
      </c>
      <c r="K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5">
        <f t="shared" si="125"/>
        <v>0</v>
      </c>
      <c r="AF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5">
        <f t="shared" si="126"/>
        <v>0</v>
      </c>
      <c r="AJ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5">
        <f t="shared" si="127"/>
        <v>0</v>
      </c>
      <c r="AN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5">
        <f t="shared" si="128"/>
        <v>0</v>
      </c>
      <c r="AR187" s="175">
        <f t="shared" si="129"/>
        <v>0</v>
      </c>
    </row>
    <row r="188" spans="2:44">
      <c r="B188" s="426" t="s">
        <v>324</v>
      </c>
      <c r="C188" s="174" t="s">
        <v>903</v>
      </c>
      <c r="D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5">
        <f t="shared" si="122"/>
        <v>0</v>
      </c>
      <c r="G188" s="175"/>
      <c r="H188" s="175">
        <f t="shared" si="123"/>
        <v>0</v>
      </c>
      <c r="I188" s="175"/>
      <c r="J188" s="175">
        <f t="shared" si="124"/>
        <v>0</v>
      </c>
      <c r="K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5">
        <f t="shared" si="125"/>
        <v>0</v>
      </c>
      <c r="AF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5">
        <f t="shared" si="126"/>
        <v>0</v>
      </c>
      <c r="AJ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5">
        <f t="shared" si="127"/>
        <v>0</v>
      </c>
      <c r="AN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5">
        <f t="shared" si="128"/>
        <v>0</v>
      </c>
      <c r="AR188" s="175">
        <f t="shared" si="129"/>
        <v>0</v>
      </c>
    </row>
    <row r="189" spans="2:44">
      <c r="B189" s="426" t="s">
        <v>325</v>
      </c>
      <c r="C189" s="174" t="s">
        <v>904</v>
      </c>
      <c r="D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5">
        <f t="shared" si="122"/>
        <v>0</v>
      </c>
      <c r="G189" s="175"/>
      <c r="H189" s="175">
        <f t="shared" si="123"/>
        <v>0</v>
      </c>
      <c r="I189" s="175"/>
      <c r="J189" s="175">
        <f t="shared" si="124"/>
        <v>0</v>
      </c>
      <c r="K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5">
        <f t="shared" si="125"/>
        <v>0</v>
      </c>
      <c r="AF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5">
        <f t="shared" si="126"/>
        <v>0</v>
      </c>
      <c r="AJ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5">
        <f t="shared" si="127"/>
        <v>0</v>
      </c>
      <c r="AN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5">
        <f t="shared" si="128"/>
        <v>0</v>
      </c>
      <c r="AR189" s="175">
        <f t="shared" si="129"/>
        <v>0</v>
      </c>
    </row>
    <row r="190" spans="2:44">
      <c r="B190" s="429" t="s">
        <v>326</v>
      </c>
      <c r="C190" s="180" t="s">
        <v>905</v>
      </c>
      <c r="D190" s="181">
        <f>D191+D199</f>
        <v>1948512.5</v>
      </c>
      <c r="E190" s="181">
        <f>E191+E199</f>
        <v>0</v>
      </c>
      <c r="F190" s="181">
        <f t="shared" si="122"/>
        <v>1948512.5</v>
      </c>
      <c r="G190" s="181">
        <f>G191+G199</f>
        <v>0</v>
      </c>
      <c r="H190" s="181">
        <f t="shared" si="123"/>
        <v>1948512.5</v>
      </c>
      <c r="I190" s="181">
        <f>I191+I199</f>
        <v>0</v>
      </c>
      <c r="J190" s="181">
        <f t="shared" si="124"/>
        <v>1948512.5</v>
      </c>
      <c r="K190" s="181">
        <f>K191+K199</f>
        <v>801450</v>
      </c>
      <c r="L190" s="181">
        <f t="shared" ref="L190:AA190" si="130">L191+L199</f>
        <v>0</v>
      </c>
      <c r="M190" s="181">
        <f t="shared" si="130"/>
        <v>484512.5</v>
      </c>
      <c r="N190" s="181">
        <f t="shared" si="130"/>
        <v>0</v>
      </c>
      <c r="O190" s="181">
        <f t="shared" si="130"/>
        <v>0</v>
      </c>
      <c r="P190" s="181">
        <f t="shared" si="130"/>
        <v>318600</v>
      </c>
      <c r="Q190" s="181">
        <f t="shared" si="130"/>
        <v>0</v>
      </c>
      <c r="R190" s="181">
        <f t="shared" si="130"/>
        <v>166350</v>
      </c>
      <c r="S190" s="181">
        <f t="shared" si="130"/>
        <v>177600</v>
      </c>
      <c r="T190" s="181">
        <f t="shared" si="130"/>
        <v>0</v>
      </c>
      <c r="U190" s="181">
        <f t="shared" si="130"/>
        <v>0</v>
      </c>
      <c r="V190" s="181">
        <f t="shared" si="130"/>
        <v>0</v>
      </c>
      <c r="W190" s="181">
        <f t="shared" si="130"/>
        <v>0</v>
      </c>
      <c r="X190" s="181">
        <f t="shared" si="130"/>
        <v>0</v>
      </c>
      <c r="Y190" s="181">
        <f>Y191+Y199</f>
        <v>0</v>
      </c>
      <c r="Z190" s="181">
        <f>Z191+Z199</f>
        <v>0</v>
      </c>
      <c r="AA190" s="181">
        <f t="shared" si="130"/>
        <v>0</v>
      </c>
      <c r="AB190" s="181">
        <f>AB191+AB199</f>
        <v>0</v>
      </c>
      <c r="AC190" s="181">
        <f>AC191+AC199</f>
        <v>42750</v>
      </c>
      <c r="AD190" s="181">
        <f>AD191+AD199</f>
        <v>0</v>
      </c>
      <c r="AE190" s="181">
        <f t="shared" si="125"/>
        <v>42750</v>
      </c>
      <c r="AF190" s="181">
        <f>AF191+AF199</f>
        <v>0</v>
      </c>
      <c r="AG190" s="181">
        <f>AG191+AG199</f>
        <v>84800</v>
      </c>
      <c r="AH190" s="181">
        <f>AH191+AH199</f>
        <v>0</v>
      </c>
      <c r="AI190" s="181">
        <f t="shared" si="126"/>
        <v>84800</v>
      </c>
      <c r="AJ190" s="181">
        <f>AJ191+AJ199</f>
        <v>0</v>
      </c>
      <c r="AK190" s="181">
        <f>AK191+AK199</f>
        <v>73000</v>
      </c>
      <c r="AL190" s="181">
        <f>AL191+AL199</f>
        <v>366000</v>
      </c>
      <c r="AM190" s="181">
        <f t="shared" si="127"/>
        <v>439000</v>
      </c>
      <c r="AN190" s="181">
        <f>AN191+AN199</f>
        <v>130000</v>
      </c>
      <c r="AO190" s="181">
        <f>AO191+AO199</f>
        <v>1067350</v>
      </c>
      <c r="AP190" s="181">
        <f>AP191+AP199</f>
        <v>184612.5</v>
      </c>
      <c r="AQ190" s="181">
        <f t="shared" si="128"/>
        <v>1381962.5</v>
      </c>
      <c r="AR190" s="181">
        <f t="shared" si="129"/>
        <v>1948512.5</v>
      </c>
    </row>
    <row r="191" spans="2:44">
      <c r="B191" s="429" t="s">
        <v>327</v>
      </c>
      <c r="C191" s="180" t="s">
        <v>906</v>
      </c>
      <c r="D191" s="181">
        <f>SUM(D192:D198)</f>
        <v>287800</v>
      </c>
      <c r="E191" s="181">
        <f>SUM(E192:E198)</f>
        <v>0</v>
      </c>
      <c r="F191" s="181">
        <f t="shared" si="122"/>
        <v>287800</v>
      </c>
      <c r="G191" s="181">
        <f>SUM(G192:G198)</f>
        <v>0</v>
      </c>
      <c r="H191" s="181">
        <f t="shared" si="123"/>
        <v>287800</v>
      </c>
      <c r="I191" s="181">
        <f>SUM(I192:I198)</f>
        <v>0</v>
      </c>
      <c r="J191" s="181">
        <f t="shared" si="124"/>
        <v>287800</v>
      </c>
      <c r="K191" s="181">
        <f t="shared" ref="K191:AD191" si="131">SUM(K192:K198)</f>
        <v>53600</v>
      </c>
      <c r="L191" s="181">
        <f t="shared" si="131"/>
        <v>0</v>
      </c>
      <c r="M191" s="181">
        <f t="shared" si="131"/>
        <v>203000</v>
      </c>
      <c r="N191" s="181">
        <f t="shared" si="131"/>
        <v>0</v>
      </c>
      <c r="O191" s="181">
        <f t="shared" si="131"/>
        <v>0</v>
      </c>
      <c r="P191" s="181">
        <f>SUM(P192:P198)</f>
        <v>21600</v>
      </c>
      <c r="Q191" s="181">
        <f>SUM(Q192:Q198)</f>
        <v>0</v>
      </c>
      <c r="R191" s="181">
        <f t="shared" si="131"/>
        <v>0</v>
      </c>
      <c r="S191" s="181">
        <f t="shared" si="131"/>
        <v>9600</v>
      </c>
      <c r="T191" s="181">
        <f>SUM(T192:T198)</f>
        <v>0</v>
      </c>
      <c r="U191" s="181">
        <f t="shared" si="131"/>
        <v>0</v>
      </c>
      <c r="V191" s="181">
        <f t="shared" si="131"/>
        <v>0</v>
      </c>
      <c r="W191" s="181">
        <f>SUM(W192:W198)</f>
        <v>0</v>
      </c>
      <c r="X191" s="181">
        <f t="shared" si="131"/>
        <v>0</v>
      </c>
      <c r="Y191" s="181">
        <f>SUM(Y192:Y198)</f>
        <v>0</v>
      </c>
      <c r="Z191" s="181">
        <f>SUM(Z192:Z198)</f>
        <v>0</v>
      </c>
      <c r="AA191" s="181">
        <f t="shared" si="131"/>
        <v>0</v>
      </c>
      <c r="AB191" s="181">
        <f t="shared" si="131"/>
        <v>0</v>
      </c>
      <c r="AC191" s="181">
        <f t="shared" si="131"/>
        <v>0</v>
      </c>
      <c r="AD191" s="181">
        <f t="shared" si="131"/>
        <v>0</v>
      </c>
      <c r="AE191" s="181">
        <f t="shared" si="125"/>
        <v>0</v>
      </c>
      <c r="AF191" s="181">
        <f>SUM(AF192:AF198)</f>
        <v>0</v>
      </c>
      <c r="AG191" s="181">
        <f>SUM(AG192:AG198)</f>
        <v>84800</v>
      </c>
      <c r="AH191" s="181">
        <f>SUM(AH192:AH198)</f>
        <v>0</v>
      </c>
      <c r="AI191" s="181">
        <f t="shared" si="126"/>
        <v>84800</v>
      </c>
      <c r="AJ191" s="181">
        <f>SUM(AJ192:AJ198)</f>
        <v>0</v>
      </c>
      <c r="AK191" s="181">
        <f>SUM(AK192:AK198)</f>
        <v>73000</v>
      </c>
      <c r="AL191" s="181">
        <f>SUM(AL192:AL198)</f>
        <v>0</v>
      </c>
      <c r="AM191" s="181">
        <f t="shared" si="127"/>
        <v>73000</v>
      </c>
      <c r="AN191" s="181">
        <f>SUM(AN192:AN198)</f>
        <v>130000</v>
      </c>
      <c r="AO191" s="181">
        <f>SUM(AO192:AO198)</f>
        <v>0</v>
      </c>
      <c r="AP191" s="181">
        <f>SUM(AP192:AP198)</f>
        <v>0</v>
      </c>
      <c r="AQ191" s="181">
        <f t="shared" si="128"/>
        <v>130000</v>
      </c>
      <c r="AR191" s="181">
        <f t="shared" si="129"/>
        <v>287800</v>
      </c>
    </row>
    <row r="192" spans="2:44">
      <c r="B192" s="426" t="s">
        <v>328</v>
      </c>
      <c r="C192" s="174" t="s">
        <v>907</v>
      </c>
      <c r="D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5">
        <f t="shared" si="122"/>
        <v>0</v>
      </c>
      <c r="G192" s="175"/>
      <c r="H192" s="175">
        <f t="shared" si="123"/>
        <v>0</v>
      </c>
      <c r="I192" s="175"/>
      <c r="J192" s="175">
        <f t="shared" si="124"/>
        <v>0</v>
      </c>
      <c r="K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5">
        <f t="shared" si="125"/>
        <v>0</v>
      </c>
      <c r="AF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5">
        <f t="shared" si="126"/>
        <v>0</v>
      </c>
      <c r="AJ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5">
        <f t="shared" si="127"/>
        <v>0</v>
      </c>
      <c r="AN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5">
        <f t="shared" si="128"/>
        <v>0</v>
      </c>
      <c r="AR192" s="175">
        <f t="shared" si="129"/>
        <v>0</v>
      </c>
    </row>
    <row r="193" spans="2:44">
      <c r="B193" s="426" t="s">
        <v>329</v>
      </c>
      <c r="C193" s="174" t="s">
        <v>908</v>
      </c>
      <c r="D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157800</v>
      </c>
      <c r="E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5">
        <f t="shared" si="122"/>
        <v>157800</v>
      </c>
      <c r="G193" s="175"/>
      <c r="H193" s="175">
        <f t="shared" si="123"/>
        <v>157800</v>
      </c>
      <c r="I193" s="175"/>
      <c r="J193" s="175">
        <f t="shared" si="124"/>
        <v>157800</v>
      </c>
      <c r="K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53600</v>
      </c>
      <c r="L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73000</v>
      </c>
      <c r="N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21600</v>
      </c>
      <c r="Q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v>
      </c>
      <c r="T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5">
        <f t="shared" si="125"/>
        <v>0</v>
      </c>
      <c r="AF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84800</v>
      </c>
      <c r="AH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5">
        <f t="shared" si="126"/>
        <v>84800</v>
      </c>
      <c r="AJ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73000</v>
      </c>
      <c r="AL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5">
        <f t="shared" si="127"/>
        <v>73000</v>
      </c>
      <c r="AN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5">
        <f t="shared" si="128"/>
        <v>0</v>
      </c>
      <c r="AR193" s="175">
        <f t="shared" si="129"/>
        <v>157800</v>
      </c>
    </row>
    <row r="194" spans="2:44">
      <c r="B194" s="426" t="s">
        <v>330</v>
      </c>
      <c r="C194" s="174" t="s">
        <v>909</v>
      </c>
      <c r="D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5">
        <f t="shared" si="122"/>
        <v>0</v>
      </c>
      <c r="G194" s="175"/>
      <c r="H194" s="175">
        <f t="shared" si="123"/>
        <v>0</v>
      </c>
      <c r="I194" s="175"/>
      <c r="J194" s="175">
        <f t="shared" si="124"/>
        <v>0</v>
      </c>
      <c r="K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5">
        <f t="shared" si="125"/>
        <v>0</v>
      </c>
      <c r="AF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5">
        <f t="shared" si="126"/>
        <v>0</v>
      </c>
      <c r="AJ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5">
        <f t="shared" si="127"/>
        <v>0</v>
      </c>
      <c r="AN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5">
        <f t="shared" si="128"/>
        <v>0</v>
      </c>
      <c r="AR194" s="175">
        <f t="shared" si="129"/>
        <v>0</v>
      </c>
    </row>
    <row r="195" spans="2:44">
      <c r="B195" s="426" t="s">
        <v>331</v>
      </c>
      <c r="C195" s="174" t="s">
        <v>910</v>
      </c>
      <c r="D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5">
        <f t="shared" si="122"/>
        <v>0</v>
      </c>
      <c r="G195" s="175"/>
      <c r="H195" s="175">
        <f t="shared" si="123"/>
        <v>0</v>
      </c>
      <c r="I195" s="175"/>
      <c r="J195" s="175">
        <f t="shared" si="124"/>
        <v>0</v>
      </c>
      <c r="K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5">
        <f t="shared" si="125"/>
        <v>0</v>
      </c>
      <c r="AF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5">
        <f t="shared" si="126"/>
        <v>0</v>
      </c>
      <c r="AJ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5">
        <f t="shared" si="127"/>
        <v>0</v>
      </c>
      <c r="AN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5">
        <f t="shared" si="128"/>
        <v>0</v>
      </c>
      <c r="AR195" s="175">
        <f t="shared" si="129"/>
        <v>0</v>
      </c>
    </row>
    <row r="196" spans="2:44">
      <c r="B196" s="426" t="s">
        <v>332</v>
      </c>
      <c r="C196" s="174" t="s">
        <v>911</v>
      </c>
      <c r="D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v>
      </c>
      <c r="E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5">
        <f t="shared" si="122"/>
        <v>130000</v>
      </c>
      <c r="G196" s="175"/>
      <c r="H196" s="175">
        <f t="shared" si="123"/>
        <v>130000</v>
      </c>
      <c r="I196" s="175"/>
      <c r="J196" s="175">
        <f t="shared" si="124"/>
        <v>130000</v>
      </c>
      <c r="K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130000</v>
      </c>
      <c r="N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5">
        <f t="shared" si="125"/>
        <v>0</v>
      </c>
      <c r="AF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5">
        <f t="shared" si="126"/>
        <v>0</v>
      </c>
      <c r="AJ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5">
        <f t="shared" si="127"/>
        <v>0</v>
      </c>
      <c r="AN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130000</v>
      </c>
      <c r="AO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5">
        <f t="shared" si="128"/>
        <v>130000</v>
      </c>
      <c r="AR196" s="175">
        <f t="shared" si="129"/>
        <v>130000</v>
      </c>
    </row>
    <row r="197" spans="2:44">
      <c r="B197" s="426" t="s">
        <v>333</v>
      </c>
      <c r="C197" s="174" t="s">
        <v>912</v>
      </c>
      <c r="D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5">
        <f t="shared" si="122"/>
        <v>0</v>
      </c>
      <c r="G197" s="175"/>
      <c r="H197" s="175">
        <f t="shared" si="123"/>
        <v>0</v>
      </c>
      <c r="I197" s="175"/>
      <c r="J197" s="175">
        <f t="shared" si="124"/>
        <v>0</v>
      </c>
      <c r="K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5">
        <f t="shared" si="125"/>
        <v>0</v>
      </c>
      <c r="AF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5">
        <f t="shared" si="126"/>
        <v>0</v>
      </c>
      <c r="AJ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5">
        <f t="shared" si="127"/>
        <v>0</v>
      </c>
      <c r="AN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5">
        <f t="shared" si="128"/>
        <v>0</v>
      </c>
      <c r="AR197" s="175">
        <f t="shared" si="129"/>
        <v>0</v>
      </c>
    </row>
    <row r="198" spans="2:44">
      <c r="B198" s="426" t="s">
        <v>334</v>
      </c>
      <c r="C198" s="174" t="s">
        <v>913</v>
      </c>
      <c r="D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5">
        <f t="shared" si="122"/>
        <v>0</v>
      </c>
      <c r="G198" s="175"/>
      <c r="H198" s="175">
        <f t="shared" si="123"/>
        <v>0</v>
      </c>
      <c r="I198" s="175"/>
      <c r="J198" s="175">
        <f t="shared" si="124"/>
        <v>0</v>
      </c>
      <c r="K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5">
        <f t="shared" si="125"/>
        <v>0</v>
      </c>
      <c r="AF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5">
        <f t="shared" si="126"/>
        <v>0</v>
      </c>
      <c r="AJ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5">
        <f t="shared" si="127"/>
        <v>0</v>
      </c>
      <c r="AN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5">
        <f t="shared" si="128"/>
        <v>0</v>
      </c>
      <c r="AR198" s="175">
        <f t="shared" si="129"/>
        <v>0</v>
      </c>
    </row>
    <row r="199" spans="2:44">
      <c r="B199" s="429" t="s">
        <v>335</v>
      </c>
      <c r="C199" s="180" t="s">
        <v>914</v>
      </c>
      <c r="D199" s="181">
        <f>SUM(D200:D206)</f>
        <v>1660712.5</v>
      </c>
      <c r="E199" s="181">
        <f>SUM(E200:E206)</f>
        <v>0</v>
      </c>
      <c r="F199" s="181">
        <f t="shared" si="122"/>
        <v>1660712.5</v>
      </c>
      <c r="G199" s="181">
        <f>SUM(G200:G206)</f>
        <v>0</v>
      </c>
      <c r="H199" s="181">
        <f t="shared" si="123"/>
        <v>1660712.5</v>
      </c>
      <c r="I199" s="181">
        <f>SUM(I200:I206)</f>
        <v>0</v>
      </c>
      <c r="J199" s="181">
        <f t="shared" si="124"/>
        <v>1660712.5</v>
      </c>
      <c r="K199" s="181">
        <f t="shared" ref="K199:AP199" si="132">SUM(K200:K206)</f>
        <v>747850</v>
      </c>
      <c r="L199" s="181">
        <f t="shared" si="132"/>
        <v>0</v>
      </c>
      <c r="M199" s="181">
        <f t="shared" si="132"/>
        <v>281512.5</v>
      </c>
      <c r="N199" s="181">
        <f t="shared" si="132"/>
        <v>0</v>
      </c>
      <c r="O199" s="181">
        <f t="shared" si="132"/>
        <v>0</v>
      </c>
      <c r="P199" s="181">
        <f>SUM(P200:P206)</f>
        <v>297000</v>
      </c>
      <c r="Q199" s="181">
        <f>SUM(Q200:Q206)</f>
        <v>0</v>
      </c>
      <c r="R199" s="181">
        <f t="shared" si="132"/>
        <v>166350</v>
      </c>
      <c r="S199" s="181">
        <f t="shared" si="132"/>
        <v>168000</v>
      </c>
      <c r="T199" s="181">
        <f>SUM(T200:T206)</f>
        <v>0</v>
      </c>
      <c r="U199" s="181">
        <f t="shared" si="132"/>
        <v>0</v>
      </c>
      <c r="V199" s="181">
        <f t="shared" si="132"/>
        <v>0</v>
      </c>
      <c r="W199" s="181">
        <f>SUM(W200:W206)</f>
        <v>0</v>
      </c>
      <c r="X199" s="181">
        <f t="shared" si="132"/>
        <v>0</v>
      </c>
      <c r="Y199" s="181">
        <f>SUM(Y200:Y206)</f>
        <v>0</v>
      </c>
      <c r="Z199" s="181">
        <f>SUM(Z200:Z206)</f>
        <v>0</v>
      </c>
      <c r="AA199" s="181">
        <f t="shared" si="132"/>
        <v>0</v>
      </c>
      <c r="AB199" s="181">
        <f t="shared" si="132"/>
        <v>0</v>
      </c>
      <c r="AC199" s="181">
        <f t="shared" si="132"/>
        <v>42750</v>
      </c>
      <c r="AD199" s="181">
        <f t="shared" si="132"/>
        <v>0</v>
      </c>
      <c r="AE199" s="181">
        <f t="shared" si="125"/>
        <v>42750</v>
      </c>
      <c r="AF199" s="181">
        <f t="shared" si="132"/>
        <v>0</v>
      </c>
      <c r="AG199" s="181">
        <f t="shared" si="132"/>
        <v>0</v>
      </c>
      <c r="AH199" s="181">
        <f t="shared" si="132"/>
        <v>0</v>
      </c>
      <c r="AI199" s="181">
        <f t="shared" si="126"/>
        <v>0</v>
      </c>
      <c r="AJ199" s="181">
        <f t="shared" si="132"/>
        <v>0</v>
      </c>
      <c r="AK199" s="181">
        <f t="shared" si="132"/>
        <v>0</v>
      </c>
      <c r="AL199" s="181">
        <f t="shared" si="132"/>
        <v>366000</v>
      </c>
      <c r="AM199" s="181">
        <f t="shared" si="127"/>
        <v>366000</v>
      </c>
      <c r="AN199" s="181">
        <f t="shared" si="132"/>
        <v>0</v>
      </c>
      <c r="AO199" s="181">
        <f t="shared" si="132"/>
        <v>1067350</v>
      </c>
      <c r="AP199" s="181">
        <f t="shared" si="132"/>
        <v>184612.5</v>
      </c>
      <c r="AQ199" s="181">
        <f t="shared" si="128"/>
        <v>1251962.5</v>
      </c>
      <c r="AR199" s="181">
        <f t="shared" si="129"/>
        <v>1660712.5</v>
      </c>
    </row>
    <row r="200" spans="2:44">
      <c r="B200" s="426" t="s">
        <v>336</v>
      </c>
      <c r="C200" s="174" t="s">
        <v>915</v>
      </c>
      <c r="D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5">
        <f t="shared" si="122"/>
        <v>0</v>
      </c>
      <c r="G200" s="175"/>
      <c r="H200" s="175">
        <f t="shared" ref="H200:H206" si="133">F200-G200</f>
        <v>0</v>
      </c>
      <c r="I200" s="175"/>
      <c r="J200" s="175">
        <f t="shared" ref="J200:J206" si="134">F200-I200</f>
        <v>0</v>
      </c>
      <c r="K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5">
        <f t="shared" ref="AE200:AE206" si="135">AB200+AC200+AD200</f>
        <v>0</v>
      </c>
      <c r="AF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5">
        <f t="shared" ref="AI200:AI206" si="136">AF200+AG200+AH200</f>
        <v>0</v>
      </c>
      <c r="AJ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5">
        <f t="shared" ref="AM200:AM206" si="137">AJ200+AK200+AL200</f>
        <v>0</v>
      </c>
      <c r="AN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5">
        <f t="shared" ref="AQ200:AQ206" si="138">AN200+AO200+AP200</f>
        <v>0</v>
      </c>
      <c r="AR200" s="175">
        <f t="shared" ref="AR200:AR206" si="139">AE200+AI200+AM200+AQ200</f>
        <v>0</v>
      </c>
    </row>
    <row r="201" spans="2:44">
      <c r="B201" s="426" t="s">
        <v>337</v>
      </c>
      <c r="C201" s="174" t="s">
        <v>916</v>
      </c>
      <c r="D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1428025</v>
      </c>
      <c r="E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5">
        <f t="shared" si="122"/>
        <v>1428025</v>
      </c>
      <c r="G201" s="175"/>
      <c r="H201" s="175">
        <f t="shared" si="133"/>
        <v>1428025</v>
      </c>
      <c r="I201" s="175"/>
      <c r="J201" s="175">
        <f t="shared" si="134"/>
        <v>1428025</v>
      </c>
      <c r="K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747850</v>
      </c>
      <c r="L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48825</v>
      </c>
      <c r="N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297000</v>
      </c>
      <c r="Q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166350</v>
      </c>
      <c r="S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168000</v>
      </c>
      <c r="T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42750</v>
      </c>
      <c r="AD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5">
        <f t="shared" si="135"/>
        <v>42750</v>
      </c>
      <c r="AF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5">
        <f t="shared" si="136"/>
        <v>0</v>
      </c>
      <c r="AJ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202500</v>
      </c>
      <c r="AM201" s="175">
        <f t="shared" si="137"/>
        <v>202500</v>
      </c>
      <c r="AN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1067350</v>
      </c>
      <c r="AP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115425</v>
      </c>
      <c r="AQ201" s="175">
        <f t="shared" si="138"/>
        <v>1182775</v>
      </c>
      <c r="AR201" s="175">
        <f t="shared" si="139"/>
        <v>1428025</v>
      </c>
    </row>
    <row r="202" spans="2:44">
      <c r="B202" s="426" t="s">
        <v>338</v>
      </c>
      <c r="C202" s="174" t="s">
        <v>916</v>
      </c>
      <c r="D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96000</v>
      </c>
      <c r="E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5">
        <f t="shared" si="122"/>
        <v>96000</v>
      </c>
      <c r="G202" s="175"/>
      <c r="H202" s="175">
        <f>F202-G202</f>
        <v>96000</v>
      </c>
      <c r="I202" s="175"/>
      <c r="J202" s="175">
        <f>F202-I202</f>
        <v>96000</v>
      </c>
      <c r="K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N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5">
        <f>AB202+AC202+AD202</f>
        <v>0</v>
      </c>
      <c r="AF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5">
        <f>AF202+AG202+AH202</f>
        <v>0</v>
      </c>
      <c r="AJ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96000</v>
      </c>
      <c r="AM202" s="175">
        <f>AJ202+AK202+AL202</f>
        <v>96000</v>
      </c>
      <c r="AN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5">
        <f>AN202+AO202+AP202</f>
        <v>0</v>
      </c>
      <c r="AR202" s="175">
        <f>AE202+AI202+AM202+AQ202</f>
        <v>96000</v>
      </c>
    </row>
    <row r="203" spans="2:44">
      <c r="B203" s="426" t="s">
        <v>339</v>
      </c>
      <c r="C203" s="174" t="s">
        <v>917</v>
      </c>
      <c r="D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5">
        <f t="shared" si="122"/>
        <v>0</v>
      </c>
      <c r="G203" s="175"/>
      <c r="H203" s="175">
        <f>F203-G203</f>
        <v>0</v>
      </c>
      <c r="I203" s="175"/>
      <c r="J203" s="175">
        <f>F203-I203</f>
        <v>0</v>
      </c>
      <c r="K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5">
        <f>AB203+AC203+AD203</f>
        <v>0</v>
      </c>
      <c r="AF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5">
        <f>AF203+AG203+AH203</f>
        <v>0</v>
      </c>
      <c r="AJ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5">
        <f>AJ203+AK203+AL203</f>
        <v>0</v>
      </c>
      <c r="AN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5">
        <f>AN203+AO203+AP203</f>
        <v>0</v>
      </c>
      <c r="AR203" s="175">
        <f>AE203+AI203+AM203+AQ203</f>
        <v>0</v>
      </c>
    </row>
    <row r="204" spans="2:44">
      <c r="B204" s="426" t="s">
        <v>340</v>
      </c>
      <c r="C204" s="174" t="s">
        <v>918</v>
      </c>
      <c r="D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5">
        <f t="shared" si="122"/>
        <v>0</v>
      </c>
      <c r="G204" s="175"/>
      <c r="H204" s="175">
        <f>F204-G204</f>
        <v>0</v>
      </c>
      <c r="I204" s="175"/>
      <c r="J204" s="175">
        <f>F204-I204</f>
        <v>0</v>
      </c>
      <c r="K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5">
        <f>AB204+AC204+AD204</f>
        <v>0</v>
      </c>
      <c r="AF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5">
        <f>AF204+AG204+AH204</f>
        <v>0</v>
      </c>
      <c r="AJ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5">
        <f>AJ204+AK204+AL204</f>
        <v>0</v>
      </c>
      <c r="AN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5">
        <f>AN204+AO204+AP204</f>
        <v>0</v>
      </c>
      <c r="AR204" s="175">
        <f>AE204+AI204+AM204+AQ204</f>
        <v>0</v>
      </c>
    </row>
    <row r="205" spans="2:44">
      <c r="B205" s="426" t="s">
        <v>341</v>
      </c>
      <c r="C205" s="174" t="s">
        <v>918</v>
      </c>
      <c r="D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136687.5</v>
      </c>
      <c r="E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5">
        <f t="shared" si="122"/>
        <v>136687.5</v>
      </c>
      <c r="G205" s="175"/>
      <c r="H205" s="175">
        <f>F205-G205</f>
        <v>136687.5</v>
      </c>
      <c r="I205" s="175"/>
      <c r="J205" s="175">
        <f>F205-I205</f>
        <v>136687.5</v>
      </c>
      <c r="K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136687.5</v>
      </c>
      <c r="N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5">
        <f>AB205+AC205+AD205</f>
        <v>0</v>
      </c>
      <c r="AF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5">
        <f>AF205+AG205+AH205</f>
        <v>0</v>
      </c>
      <c r="AJ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67500</v>
      </c>
      <c r="AM205" s="175">
        <f>AJ205+AK205+AL205</f>
        <v>67500</v>
      </c>
      <c r="AN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69187.5</v>
      </c>
      <c r="AQ205" s="175">
        <f>AN205+AO205+AP205</f>
        <v>69187.5</v>
      </c>
      <c r="AR205" s="175">
        <f>AE205+AI205+AM205+AQ205</f>
        <v>136687.5</v>
      </c>
    </row>
    <row r="206" spans="2:44">
      <c r="B206" s="426" t="s">
        <v>342</v>
      </c>
      <c r="C206" s="174" t="s">
        <v>919</v>
      </c>
      <c r="D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5">
        <f t="shared" si="122"/>
        <v>0</v>
      </c>
      <c r="G206" s="175"/>
      <c r="H206" s="175">
        <f t="shared" si="133"/>
        <v>0</v>
      </c>
      <c r="I206" s="175"/>
      <c r="J206" s="175">
        <f t="shared" si="134"/>
        <v>0</v>
      </c>
      <c r="K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5">
        <f t="shared" si="135"/>
        <v>0</v>
      </c>
      <c r="AF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5">
        <f t="shared" si="136"/>
        <v>0</v>
      </c>
      <c r="AJ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5">
        <f t="shared" si="137"/>
        <v>0</v>
      </c>
      <c r="AN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5">
        <f t="shared" si="138"/>
        <v>0</v>
      </c>
      <c r="AR206" s="175">
        <f t="shared" si="139"/>
        <v>0</v>
      </c>
    </row>
    <row r="207" spans="2:44">
      <c r="B207" s="429" t="s">
        <v>343</v>
      </c>
      <c r="C207" s="180" t="s">
        <v>920</v>
      </c>
      <c r="D207" s="181">
        <f>SUM(D208:D213)</f>
        <v>0</v>
      </c>
      <c r="E207" s="181">
        <f>SUM(E208:E213)</f>
        <v>0</v>
      </c>
      <c r="F207" s="181">
        <f t="shared" si="122"/>
        <v>0</v>
      </c>
      <c r="G207" s="181">
        <f>SUM(G208:G213)</f>
        <v>0</v>
      </c>
      <c r="H207" s="181">
        <f t="shared" ref="H207:H244" si="140">F207-G207</f>
        <v>0</v>
      </c>
      <c r="I207" s="181">
        <f>SUM(I208:I213)</f>
        <v>0</v>
      </c>
      <c r="J207" s="181">
        <f t="shared" ref="J207:J244" si="141">F207-I207</f>
        <v>0</v>
      </c>
      <c r="K207" s="181">
        <f t="shared" ref="K207:AD207" si="142">SUM(K208:K213)</f>
        <v>0</v>
      </c>
      <c r="L207" s="181">
        <f t="shared" si="142"/>
        <v>0</v>
      </c>
      <c r="M207" s="181">
        <f t="shared" si="142"/>
        <v>0</v>
      </c>
      <c r="N207" s="181">
        <f t="shared" si="142"/>
        <v>0</v>
      </c>
      <c r="O207" s="181">
        <f t="shared" si="142"/>
        <v>0</v>
      </c>
      <c r="P207" s="181">
        <f>SUM(P208:P213)</f>
        <v>0</v>
      </c>
      <c r="Q207" s="181">
        <f>SUM(Q208:Q213)</f>
        <v>0</v>
      </c>
      <c r="R207" s="181">
        <f t="shared" si="142"/>
        <v>0</v>
      </c>
      <c r="S207" s="181">
        <f t="shared" si="142"/>
        <v>0</v>
      </c>
      <c r="T207" s="181">
        <f>SUM(T208:T213)</f>
        <v>0</v>
      </c>
      <c r="U207" s="181">
        <f t="shared" si="142"/>
        <v>0</v>
      </c>
      <c r="V207" s="181">
        <f t="shared" si="142"/>
        <v>0</v>
      </c>
      <c r="W207" s="181">
        <f>SUM(W208:W213)</f>
        <v>0</v>
      </c>
      <c r="X207" s="181">
        <f t="shared" si="142"/>
        <v>0</v>
      </c>
      <c r="Y207" s="181">
        <f>SUM(Y208:Y213)</f>
        <v>0</v>
      </c>
      <c r="Z207" s="181">
        <f>SUM(Z208:Z213)</f>
        <v>0</v>
      </c>
      <c r="AA207" s="181">
        <f t="shared" si="142"/>
        <v>0</v>
      </c>
      <c r="AB207" s="181">
        <f t="shared" si="142"/>
        <v>0</v>
      </c>
      <c r="AC207" s="181">
        <f t="shared" si="142"/>
        <v>0</v>
      </c>
      <c r="AD207" s="181">
        <f t="shared" si="142"/>
        <v>0</v>
      </c>
      <c r="AE207" s="181">
        <f t="shared" ref="AE207:AE244" si="143">AB207+AC207+AD207</f>
        <v>0</v>
      </c>
      <c r="AF207" s="181">
        <f>SUM(AF208:AF213)</f>
        <v>0</v>
      </c>
      <c r="AG207" s="181">
        <f>SUM(AG208:AG213)</f>
        <v>0</v>
      </c>
      <c r="AH207" s="181">
        <f>SUM(AH208:AH213)</f>
        <v>0</v>
      </c>
      <c r="AI207" s="181">
        <f t="shared" ref="AI207:AI244" si="144">AF207+AG207+AH207</f>
        <v>0</v>
      </c>
      <c r="AJ207" s="181">
        <f>SUM(AJ208:AJ213)</f>
        <v>0</v>
      </c>
      <c r="AK207" s="181">
        <f>SUM(AK208:AK213)</f>
        <v>0</v>
      </c>
      <c r="AL207" s="181">
        <f>SUM(AL208:AL213)</f>
        <v>0</v>
      </c>
      <c r="AM207" s="181">
        <f t="shared" ref="AM207:AM244" si="145">AJ207+AK207+AL207</f>
        <v>0</v>
      </c>
      <c r="AN207" s="181">
        <f>SUM(AN208:AN213)</f>
        <v>0</v>
      </c>
      <c r="AO207" s="181">
        <f>SUM(AO208:AO213)</f>
        <v>0</v>
      </c>
      <c r="AP207" s="181">
        <f>SUM(AP208:AP213)</f>
        <v>0</v>
      </c>
      <c r="AQ207" s="181">
        <f t="shared" ref="AQ207:AQ244" si="146">AN207+AO207+AP207</f>
        <v>0</v>
      </c>
      <c r="AR207" s="181">
        <f t="shared" ref="AR207:AR244" si="147">AE207+AI207+AM207+AQ207</f>
        <v>0</v>
      </c>
    </row>
    <row r="208" spans="2:44">
      <c r="B208" s="426" t="s">
        <v>344</v>
      </c>
      <c r="C208" s="174" t="s">
        <v>921</v>
      </c>
      <c r="D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5">
        <f t="shared" si="122"/>
        <v>0</v>
      </c>
      <c r="G208" s="175"/>
      <c r="H208" s="175">
        <f t="shared" si="140"/>
        <v>0</v>
      </c>
      <c r="I208" s="175"/>
      <c r="J208" s="175">
        <f t="shared" si="141"/>
        <v>0</v>
      </c>
      <c r="K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5">
        <f t="shared" si="143"/>
        <v>0</v>
      </c>
      <c r="AF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5">
        <f t="shared" si="144"/>
        <v>0</v>
      </c>
      <c r="AJ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5">
        <f t="shared" si="145"/>
        <v>0</v>
      </c>
      <c r="AN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5">
        <f t="shared" si="146"/>
        <v>0</v>
      </c>
      <c r="AR208" s="175">
        <f t="shared" si="147"/>
        <v>0</v>
      </c>
    </row>
    <row r="209" spans="2:44">
      <c r="B209" s="426" t="s">
        <v>345</v>
      </c>
      <c r="C209" s="174" t="s">
        <v>922</v>
      </c>
      <c r="D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5">
        <f t="shared" si="122"/>
        <v>0</v>
      </c>
      <c r="G209" s="175"/>
      <c r="H209" s="175">
        <f t="shared" si="140"/>
        <v>0</v>
      </c>
      <c r="I209" s="175"/>
      <c r="J209" s="175">
        <f t="shared" si="141"/>
        <v>0</v>
      </c>
      <c r="K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5">
        <f t="shared" si="143"/>
        <v>0</v>
      </c>
      <c r="AF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5">
        <f t="shared" si="144"/>
        <v>0</v>
      </c>
      <c r="AJ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5">
        <f t="shared" si="145"/>
        <v>0</v>
      </c>
      <c r="AN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5">
        <f t="shared" si="146"/>
        <v>0</v>
      </c>
      <c r="AR209" s="175">
        <f t="shared" si="147"/>
        <v>0</v>
      </c>
    </row>
    <row r="210" spans="2:44">
      <c r="B210" s="426" t="s">
        <v>346</v>
      </c>
      <c r="C210" s="174" t="s">
        <v>923</v>
      </c>
      <c r="D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5">
        <f t="shared" si="122"/>
        <v>0</v>
      </c>
      <c r="G210" s="175"/>
      <c r="H210" s="175">
        <f t="shared" si="140"/>
        <v>0</v>
      </c>
      <c r="I210" s="175"/>
      <c r="J210" s="175">
        <f t="shared" si="141"/>
        <v>0</v>
      </c>
      <c r="K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5">
        <f t="shared" si="143"/>
        <v>0</v>
      </c>
      <c r="AF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5">
        <f t="shared" si="144"/>
        <v>0</v>
      </c>
      <c r="AJ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5">
        <f t="shared" si="145"/>
        <v>0</v>
      </c>
      <c r="AN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5">
        <f t="shared" si="146"/>
        <v>0</v>
      </c>
      <c r="AR210" s="175">
        <f t="shared" si="147"/>
        <v>0</v>
      </c>
    </row>
    <row r="211" spans="2:44">
      <c r="B211" s="426" t="s">
        <v>347</v>
      </c>
      <c r="C211" s="174" t="s">
        <v>924</v>
      </c>
      <c r="D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5">
        <f t="shared" si="122"/>
        <v>0</v>
      </c>
      <c r="G211" s="175"/>
      <c r="H211" s="175">
        <f t="shared" si="140"/>
        <v>0</v>
      </c>
      <c r="I211" s="175"/>
      <c r="J211" s="175">
        <f t="shared" si="141"/>
        <v>0</v>
      </c>
      <c r="K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5">
        <f t="shared" si="143"/>
        <v>0</v>
      </c>
      <c r="AF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5">
        <f t="shared" si="144"/>
        <v>0</v>
      </c>
      <c r="AJ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5">
        <f t="shared" si="145"/>
        <v>0</v>
      </c>
      <c r="AN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5">
        <f t="shared" si="146"/>
        <v>0</v>
      </c>
      <c r="AR211" s="175">
        <f t="shared" si="147"/>
        <v>0</v>
      </c>
    </row>
    <row r="212" spans="2:44">
      <c r="B212" s="426" t="s">
        <v>348</v>
      </c>
      <c r="C212" s="174" t="s">
        <v>925</v>
      </c>
      <c r="D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5">
        <f t="shared" si="122"/>
        <v>0</v>
      </c>
      <c r="G212" s="175"/>
      <c r="H212" s="175">
        <f t="shared" si="140"/>
        <v>0</v>
      </c>
      <c r="I212" s="175"/>
      <c r="J212" s="175">
        <f t="shared" si="141"/>
        <v>0</v>
      </c>
      <c r="K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5">
        <f t="shared" si="143"/>
        <v>0</v>
      </c>
      <c r="AF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5">
        <f t="shared" si="144"/>
        <v>0</v>
      </c>
      <c r="AJ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5">
        <f t="shared" si="145"/>
        <v>0</v>
      </c>
      <c r="AN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5">
        <f t="shared" si="146"/>
        <v>0</v>
      </c>
      <c r="AR212" s="175">
        <f t="shared" si="147"/>
        <v>0</v>
      </c>
    </row>
    <row r="213" spans="2:44">
      <c r="B213" s="426" t="s">
        <v>349</v>
      </c>
      <c r="C213" s="174" t="s">
        <v>926</v>
      </c>
      <c r="D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5">
        <f t="shared" si="122"/>
        <v>0</v>
      </c>
      <c r="G213" s="175"/>
      <c r="H213" s="175">
        <f t="shared" si="140"/>
        <v>0</v>
      </c>
      <c r="I213" s="175"/>
      <c r="J213" s="175">
        <f t="shared" si="141"/>
        <v>0</v>
      </c>
      <c r="K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5">
        <f t="shared" si="143"/>
        <v>0</v>
      </c>
      <c r="AF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5">
        <f t="shared" si="144"/>
        <v>0</v>
      </c>
      <c r="AJ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5">
        <f t="shared" si="145"/>
        <v>0</v>
      </c>
      <c r="AN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5">
        <f t="shared" si="146"/>
        <v>0</v>
      </c>
      <c r="AR213" s="175">
        <f t="shared" si="147"/>
        <v>0</v>
      </c>
    </row>
    <row r="214" spans="2:44">
      <c r="B214" s="429" t="s">
        <v>350</v>
      </c>
      <c r="C214" s="180" t="s">
        <v>927</v>
      </c>
      <c r="D214" s="181">
        <f>SUM(D215:D221)</f>
        <v>0</v>
      </c>
      <c r="E214" s="181">
        <f>SUM(E215:E221)</f>
        <v>0</v>
      </c>
      <c r="F214" s="181">
        <f t="shared" si="122"/>
        <v>0</v>
      </c>
      <c r="G214" s="181">
        <f>SUM(G215:G221)</f>
        <v>0</v>
      </c>
      <c r="H214" s="181">
        <f t="shared" si="140"/>
        <v>0</v>
      </c>
      <c r="I214" s="181">
        <f>SUM(I215:I221)</f>
        <v>0</v>
      </c>
      <c r="J214" s="181">
        <f t="shared" si="141"/>
        <v>0</v>
      </c>
      <c r="K214" s="181">
        <f t="shared" ref="K214:AD214" si="148">SUM(K215:K221)</f>
        <v>0</v>
      </c>
      <c r="L214" s="181">
        <f t="shared" si="148"/>
        <v>0</v>
      </c>
      <c r="M214" s="181">
        <f t="shared" si="148"/>
        <v>0</v>
      </c>
      <c r="N214" s="181">
        <f t="shared" si="148"/>
        <v>0</v>
      </c>
      <c r="O214" s="181">
        <f t="shared" si="148"/>
        <v>0</v>
      </c>
      <c r="P214" s="181">
        <f>SUM(P215:P221)</f>
        <v>0</v>
      </c>
      <c r="Q214" s="181">
        <f>SUM(Q215:Q221)</f>
        <v>0</v>
      </c>
      <c r="R214" s="181">
        <f t="shared" si="148"/>
        <v>0</v>
      </c>
      <c r="S214" s="181">
        <f t="shared" si="148"/>
        <v>0</v>
      </c>
      <c r="T214" s="181">
        <f>SUM(T215:T221)</f>
        <v>0</v>
      </c>
      <c r="U214" s="181">
        <f t="shared" si="148"/>
        <v>0</v>
      </c>
      <c r="V214" s="181">
        <f t="shared" si="148"/>
        <v>0</v>
      </c>
      <c r="W214" s="181">
        <f>SUM(W215:W221)</f>
        <v>0</v>
      </c>
      <c r="X214" s="181">
        <f t="shared" si="148"/>
        <v>0</v>
      </c>
      <c r="Y214" s="181">
        <f>SUM(Y215:Y221)</f>
        <v>0</v>
      </c>
      <c r="Z214" s="181">
        <f>SUM(Z215:Z221)</f>
        <v>0</v>
      </c>
      <c r="AA214" s="181">
        <f t="shared" si="148"/>
        <v>0</v>
      </c>
      <c r="AB214" s="181">
        <f t="shared" si="148"/>
        <v>0</v>
      </c>
      <c r="AC214" s="181">
        <f t="shared" si="148"/>
        <v>0</v>
      </c>
      <c r="AD214" s="181">
        <f t="shared" si="148"/>
        <v>0</v>
      </c>
      <c r="AE214" s="181">
        <f t="shared" si="143"/>
        <v>0</v>
      </c>
      <c r="AF214" s="181">
        <f>SUM(AF215:AF221)</f>
        <v>0</v>
      </c>
      <c r="AG214" s="181">
        <f>SUM(AG215:AG221)</f>
        <v>0</v>
      </c>
      <c r="AH214" s="181">
        <f>SUM(AH215:AH221)</f>
        <v>0</v>
      </c>
      <c r="AI214" s="181">
        <f t="shared" si="144"/>
        <v>0</v>
      </c>
      <c r="AJ214" s="181">
        <f>SUM(AJ215:AJ221)</f>
        <v>0</v>
      </c>
      <c r="AK214" s="181">
        <f>SUM(AK215:AK221)</f>
        <v>0</v>
      </c>
      <c r="AL214" s="181">
        <f>SUM(AL215:AL221)</f>
        <v>0</v>
      </c>
      <c r="AM214" s="181">
        <f t="shared" si="145"/>
        <v>0</v>
      </c>
      <c r="AN214" s="181">
        <f>SUM(AN215:AN221)</f>
        <v>0</v>
      </c>
      <c r="AO214" s="181">
        <f>SUM(AO215:AO221)</f>
        <v>0</v>
      </c>
      <c r="AP214" s="181">
        <f>SUM(AP215:AP221)</f>
        <v>0</v>
      </c>
      <c r="AQ214" s="181">
        <f t="shared" si="146"/>
        <v>0</v>
      </c>
      <c r="AR214" s="181">
        <f t="shared" si="147"/>
        <v>0</v>
      </c>
    </row>
    <row r="215" spans="2:44">
      <c r="B215" s="426" t="s">
        <v>351</v>
      </c>
      <c r="C215" s="174" t="s">
        <v>928</v>
      </c>
      <c r="D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5">
        <f t="shared" si="122"/>
        <v>0</v>
      </c>
      <c r="G215" s="175"/>
      <c r="H215" s="175">
        <f t="shared" si="140"/>
        <v>0</v>
      </c>
      <c r="I215" s="175"/>
      <c r="J215" s="175">
        <f t="shared" si="141"/>
        <v>0</v>
      </c>
      <c r="K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5">
        <f t="shared" si="143"/>
        <v>0</v>
      </c>
      <c r="AF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5">
        <f t="shared" si="144"/>
        <v>0</v>
      </c>
      <c r="AJ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5">
        <f t="shared" si="145"/>
        <v>0</v>
      </c>
      <c r="AN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5">
        <f t="shared" si="146"/>
        <v>0</v>
      </c>
      <c r="AR215" s="175">
        <f t="shared" si="147"/>
        <v>0</v>
      </c>
    </row>
    <row r="216" spans="2:44">
      <c r="B216" s="426" t="s">
        <v>352</v>
      </c>
      <c r="C216" s="174" t="s">
        <v>929</v>
      </c>
      <c r="D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5">
        <f t="shared" si="122"/>
        <v>0</v>
      </c>
      <c r="G216" s="175"/>
      <c r="H216" s="175">
        <f t="shared" si="140"/>
        <v>0</v>
      </c>
      <c r="I216" s="175"/>
      <c r="J216" s="175">
        <f t="shared" si="141"/>
        <v>0</v>
      </c>
      <c r="K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5">
        <f t="shared" si="143"/>
        <v>0</v>
      </c>
      <c r="AF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5">
        <f t="shared" si="144"/>
        <v>0</v>
      </c>
      <c r="AJ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5">
        <f t="shared" si="145"/>
        <v>0</v>
      </c>
      <c r="AN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5">
        <f t="shared" si="146"/>
        <v>0</v>
      </c>
      <c r="AR216" s="175">
        <f t="shared" si="147"/>
        <v>0</v>
      </c>
    </row>
    <row r="217" spans="2:44">
      <c r="B217" s="426" t="s">
        <v>353</v>
      </c>
      <c r="C217" s="174" t="s">
        <v>930</v>
      </c>
      <c r="D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5">
        <f t="shared" si="122"/>
        <v>0</v>
      </c>
      <c r="G217" s="175"/>
      <c r="H217" s="175">
        <f t="shared" si="140"/>
        <v>0</v>
      </c>
      <c r="I217" s="175"/>
      <c r="J217" s="175">
        <f t="shared" si="141"/>
        <v>0</v>
      </c>
      <c r="K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5">
        <f t="shared" si="143"/>
        <v>0</v>
      </c>
      <c r="AF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5">
        <f t="shared" si="144"/>
        <v>0</v>
      </c>
      <c r="AJ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5">
        <f t="shared" si="145"/>
        <v>0</v>
      </c>
      <c r="AN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5">
        <f t="shared" si="146"/>
        <v>0</v>
      </c>
      <c r="AR217" s="175">
        <f t="shared" si="147"/>
        <v>0</v>
      </c>
    </row>
    <row r="218" spans="2:44">
      <c r="B218" s="426" t="s">
        <v>354</v>
      </c>
      <c r="C218" s="174" t="s">
        <v>931</v>
      </c>
      <c r="D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5">
        <f t="shared" ref="F218:F244" si="149">D218+E218</f>
        <v>0</v>
      </c>
      <c r="G218" s="175"/>
      <c r="H218" s="175">
        <f t="shared" si="140"/>
        <v>0</v>
      </c>
      <c r="I218" s="175"/>
      <c r="J218" s="175">
        <f t="shared" si="141"/>
        <v>0</v>
      </c>
      <c r="K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5">
        <f t="shared" si="143"/>
        <v>0</v>
      </c>
      <c r="AF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5">
        <f t="shared" si="144"/>
        <v>0</v>
      </c>
      <c r="AJ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5">
        <f t="shared" si="145"/>
        <v>0</v>
      </c>
      <c r="AN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5">
        <f t="shared" si="146"/>
        <v>0</v>
      </c>
      <c r="AR218" s="175">
        <f t="shared" si="147"/>
        <v>0</v>
      </c>
    </row>
    <row r="219" spans="2:44">
      <c r="B219" s="426" t="s">
        <v>355</v>
      </c>
      <c r="C219" s="174" t="s">
        <v>932</v>
      </c>
      <c r="D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5">
        <f t="shared" si="149"/>
        <v>0</v>
      </c>
      <c r="G219" s="175"/>
      <c r="H219" s="175">
        <f t="shared" si="140"/>
        <v>0</v>
      </c>
      <c r="I219" s="175"/>
      <c r="J219" s="175">
        <f t="shared" si="141"/>
        <v>0</v>
      </c>
      <c r="K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5">
        <f t="shared" si="143"/>
        <v>0</v>
      </c>
      <c r="AF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5">
        <f t="shared" si="144"/>
        <v>0</v>
      </c>
      <c r="AJ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5">
        <f t="shared" si="145"/>
        <v>0</v>
      </c>
      <c r="AN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5">
        <f t="shared" si="146"/>
        <v>0</v>
      </c>
      <c r="AR219" s="175">
        <f t="shared" si="147"/>
        <v>0</v>
      </c>
    </row>
    <row r="220" spans="2:44">
      <c r="B220" s="426" t="s">
        <v>356</v>
      </c>
      <c r="C220" s="174" t="s">
        <v>933</v>
      </c>
      <c r="D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5">
        <f t="shared" si="149"/>
        <v>0</v>
      </c>
      <c r="G220" s="175"/>
      <c r="H220" s="175">
        <f t="shared" si="140"/>
        <v>0</v>
      </c>
      <c r="I220" s="175"/>
      <c r="J220" s="175">
        <f t="shared" si="141"/>
        <v>0</v>
      </c>
      <c r="K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5">
        <f t="shared" si="143"/>
        <v>0</v>
      </c>
      <c r="AF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5">
        <f t="shared" si="144"/>
        <v>0</v>
      </c>
      <c r="AJ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5">
        <f t="shared" si="145"/>
        <v>0</v>
      </c>
      <c r="AN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5">
        <f t="shared" si="146"/>
        <v>0</v>
      </c>
      <c r="AR220" s="175">
        <f t="shared" si="147"/>
        <v>0</v>
      </c>
    </row>
    <row r="221" spans="2:44">
      <c r="B221" s="426" t="s">
        <v>357</v>
      </c>
      <c r="C221" s="174" t="s">
        <v>934</v>
      </c>
      <c r="D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5">
        <f t="shared" si="149"/>
        <v>0</v>
      </c>
      <c r="G221" s="175"/>
      <c r="H221" s="175">
        <f t="shared" si="140"/>
        <v>0</v>
      </c>
      <c r="I221" s="175"/>
      <c r="J221" s="175">
        <f t="shared" si="141"/>
        <v>0</v>
      </c>
      <c r="K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5">
        <f t="shared" si="143"/>
        <v>0</v>
      </c>
      <c r="AF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5">
        <f t="shared" si="144"/>
        <v>0</v>
      </c>
      <c r="AJ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5">
        <f t="shared" si="145"/>
        <v>0</v>
      </c>
      <c r="AN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5">
        <f t="shared" si="146"/>
        <v>0</v>
      </c>
      <c r="AR221" s="175">
        <f t="shared" si="147"/>
        <v>0</v>
      </c>
    </row>
    <row r="222" spans="2:44">
      <c r="B222" s="425" t="s">
        <v>358</v>
      </c>
      <c r="C222" s="172" t="s">
        <v>935</v>
      </c>
      <c r="D222" s="173">
        <f>D223+D235+D243+D260+D267+D312</f>
        <v>781910</v>
      </c>
      <c r="E222" s="173">
        <f>E223+E235+E243+E260+E267+E312</f>
        <v>0</v>
      </c>
      <c r="F222" s="173">
        <f t="shared" si="149"/>
        <v>781910</v>
      </c>
      <c r="G222" s="173">
        <f>G223+G235+G243+G260+G267+G312</f>
        <v>0</v>
      </c>
      <c r="H222" s="173">
        <f t="shared" si="140"/>
        <v>781910</v>
      </c>
      <c r="I222" s="173">
        <f>I223+I235+I243+I260+I267+I312</f>
        <v>0</v>
      </c>
      <c r="J222" s="173">
        <f t="shared" si="141"/>
        <v>781910</v>
      </c>
      <c r="K222" s="173">
        <f t="shared" ref="K222:AD222" si="150">K223+K235+K243+K260+K267+K312</f>
        <v>387774</v>
      </c>
      <c r="L222" s="173">
        <f t="shared" si="150"/>
        <v>0</v>
      </c>
      <c r="M222" s="173">
        <f t="shared" si="150"/>
        <v>240220</v>
      </c>
      <c r="N222" s="173">
        <f t="shared" si="150"/>
        <v>0</v>
      </c>
      <c r="O222" s="173">
        <f t="shared" si="150"/>
        <v>0</v>
      </c>
      <c r="P222" s="173">
        <f t="shared" si="150"/>
        <v>80324</v>
      </c>
      <c r="Q222" s="173">
        <f t="shared" si="150"/>
        <v>0</v>
      </c>
      <c r="R222" s="173">
        <f t="shared" si="150"/>
        <v>14989</v>
      </c>
      <c r="S222" s="173">
        <f t="shared" si="150"/>
        <v>41070</v>
      </c>
      <c r="T222" s="173">
        <f>T223+T235+T243+T260+T267+T312</f>
        <v>0</v>
      </c>
      <c r="U222" s="173">
        <f t="shared" si="150"/>
        <v>14533</v>
      </c>
      <c r="V222" s="173">
        <f t="shared" si="150"/>
        <v>0</v>
      </c>
      <c r="W222" s="173">
        <f t="shared" si="150"/>
        <v>0</v>
      </c>
      <c r="X222" s="173">
        <f t="shared" si="150"/>
        <v>0</v>
      </c>
      <c r="Y222" s="173">
        <f>Y223+Y235+Y243+Y260+Y267+Y312</f>
        <v>0</v>
      </c>
      <c r="Z222" s="173">
        <f>Z223+Z235+Z243+Z260+Z267+Z312</f>
        <v>0</v>
      </c>
      <c r="AA222" s="173">
        <f t="shared" si="150"/>
        <v>3000</v>
      </c>
      <c r="AB222" s="173">
        <f t="shared" si="150"/>
        <v>0</v>
      </c>
      <c r="AC222" s="173">
        <f t="shared" si="150"/>
        <v>0</v>
      </c>
      <c r="AD222" s="173">
        <f t="shared" si="150"/>
        <v>3000</v>
      </c>
      <c r="AE222" s="173">
        <f t="shared" si="143"/>
        <v>3000</v>
      </c>
      <c r="AF222" s="173">
        <f>AF223+AF235+AF243+AF260+AF267+AF312</f>
        <v>476770</v>
      </c>
      <c r="AG222" s="173">
        <f>AG223+AG235+AG243+AG260+AG267+AG312</f>
        <v>0</v>
      </c>
      <c r="AH222" s="173">
        <f>AH223+AH235+AH243+AH260+AH267+AH312</f>
        <v>31150</v>
      </c>
      <c r="AI222" s="173">
        <f t="shared" si="144"/>
        <v>507920</v>
      </c>
      <c r="AJ222" s="173">
        <f>AJ223+AJ235+AJ243+AJ260+AJ267+AJ312</f>
        <v>218570</v>
      </c>
      <c r="AK222" s="173">
        <f>AK223+AK235+AK243+AK260+AK267+AK312</f>
        <v>23465</v>
      </c>
      <c r="AL222" s="173">
        <f>AL223+AL235+AL243+AL260+AL267+AL312</f>
        <v>11430</v>
      </c>
      <c r="AM222" s="173">
        <f t="shared" si="145"/>
        <v>253465</v>
      </c>
      <c r="AN222" s="173">
        <f>AN223+AN235+AN243+AN260+AN267+AN312</f>
        <v>16930</v>
      </c>
      <c r="AO222" s="173">
        <f>AO223+AO235+AO243+AO260+AO267+AO312</f>
        <v>500</v>
      </c>
      <c r="AP222" s="173">
        <f>AP223+AP235+AP243+AP260+AP267+AP312</f>
        <v>95</v>
      </c>
      <c r="AQ222" s="173">
        <f t="shared" si="146"/>
        <v>17525</v>
      </c>
      <c r="AR222" s="173">
        <f t="shared" si="147"/>
        <v>781910</v>
      </c>
    </row>
    <row r="223" spans="2:44">
      <c r="B223" s="429" t="s">
        <v>359</v>
      </c>
      <c r="C223" s="180" t="s">
        <v>936</v>
      </c>
      <c r="D223" s="181">
        <f>SUM(D224:D234)</f>
        <v>687570</v>
      </c>
      <c r="E223" s="181">
        <f>SUM(E224:E234)</f>
        <v>0</v>
      </c>
      <c r="F223" s="181">
        <f t="shared" si="149"/>
        <v>687570</v>
      </c>
      <c r="G223" s="181">
        <f>SUM(G224:G234)</f>
        <v>0</v>
      </c>
      <c r="H223" s="181">
        <f t="shared" si="140"/>
        <v>687570</v>
      </c>
      <c r="I223" s="181">
        <f>SUM(I224:I234)</f>
        <v>0</v>
      </c>
      <c r="J223" s="181">
        <f t="shared" si="141"/>
        <v>687570</v>
      </c>
      <c r="K223" s="181">
        <f t="shared" ref="K223:AD223" si="151">SUM(K224:K234)</f>
        <v>335440</v>
      </c>
      <c r="L223" s="181">
        <f t="shared" si="151"/>
        <v>0</v>
      </c>
      <c r="M223" s="181">
        <f t="shared" si="151"/>
        <v>210800</v>
      </c>
      <c r="N223" s="181">
        <f t="shared" si="151"/>
        <v>0</v>
      </c>
      <c r="O223" s="181">
        <f t="shared" si="151"/>
        <v>0</v>
      </c>
      <c r="P223" s="181">
        <f t="shared" si="151"/>
        <v>76530</v>
      </c>
      <c r="Q223" s="181">
        <f t="shared" si="151"/>
        <v>0</v>
      </c>
      <c r="R223" s="181">
        <f t="shared" si="151"/>
        <v>14400</v>
      </c>
      <c r="S223" s="181">
        <f t="shared" si="151"/>
        <v>36000</v>
      </c>
      <c r="T223" s="181">
        <f>SUM(T224:T234)</f>
        <v>0</v>
      </c>
      <c r="U223" s="181">
        <f t="shared" si="151"/>
        <v>14400</v>
      </c>
      <c r="V223" s="181">
        <f t="shared" si="151"/>
        <v>0</v>
      </c>
      <c r="W223" s="181">
        <f t="shared" si="151"/>
        <v>0</v>
      </c>
      <c r="X223" s="181">
        <f t="shared" si="151"/>
        <v>0</v>
      </c>
      <c r="Y223" s="181">
        <f>SUM(Y224:Y234)</f>
        <v>0</v>
      </c>
      <c r="Z223" s="181">
        <f>SUM(Z224:Z234)</f>
        <v>0</v>
      </c>
      <c r="AA223" s="181">
        <f t="shared" si="151"/>
        <v>0</v>
      </c>
      <c r="AB223" s="181">
        <f t="shared" si="151"/>
        <v>0</v>
      </c>
      <c r="AC223" s="181">
        <f t="shared" si="151"/>
        <v>0</v>
      </c>
      <c r="AD223" s="181">
        <f t="shared" si="151"/>
        <v>0</v>
      </c>
      <c r="AE223" s="181">
        <f t="shared" si="143"/>
        <v>0</v>
      </c>
      <c r="AF223" s="181">
        <f>SUM(AF224:AF234)</f>
        <v>476770</v>
      </c>
      <c r="AG223" s="181">
        <f>SUM(AG224:AG234)</f>
        <v>0</v>
      </c>
      <c r="AH223" s="181">
        <f>SUM(AH224:AH234)</f>
        <v>0</v>
      </c>
      <c r="AI223" s="181">
        <f t="shared" si="144"/>
        <v>476770</v>
      </c>
      <c r="AJ223" s="181">
        <f>SUM(AJ224:AJ234)</f>
        <v>210800</v>
      </c>
      <c r="AK223" s="181">
        <f>SUM(AK224:AK234)</f>
        <v>0</v>
      </c>
      <c r="AL223" s="181">
        <f>SUM(AL224:AL234)</f>
        <v>0</v>
      </c>
      <c r="AM223" s="181">
        <f t="shared" si="145"/>
        <v>210800</v>
      </c>
      <c r="AN223" s="181">
        <f>SUM(AN224:AN234)</f>
        <v>0</v>
      </c>
      <c r="AO223" s="181">
        <f>SUM(AO224:AO234)</f>
        <v>0</v>
      </c>
      <c r="AP223" s="181">
        <f>SUM(AP224:AP234)</f>
        <v>0</v>
      </c>
      <c r="AQ223" s="181">
        <f t="shared" si="146"/>
        <v>0</v>
      </c>
      <c r="AR223" s="181">
        <f t="shared" si="147"/>
        <v>687570</v>
      </c>
    </row>
    <row r="224" spans="2:44">
      <c r="B224" s="426" t="s">
        <v>360</v>
      </c>
      <c r="C224" s="174" t="s">
        <v>937</v>
      </c>
      <c r="D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5">
        <f t="shared" si="149"/>
        <v>0</v>
      </c>
      <c r="G224" s="175"/>
      <c r="H224" s="175">
        <f t="shared" si="140"/>
        <v>0</v>
      </c>
      <c r="I224" s="175"/>
      <c r="J224" s="175">
        <f t="shared" si="141"/>
        <v>0</v>
      </c>
      <c r="K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5">
        <f t="shared" si="143"/>
        <v>0</v>
      </c>
      <c r="AF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5">
        <f t="shared" si="144"/>
        <v>0</v>
      </c>
      <c r="AJ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5">
        <f t="shared" si="145"/>
        <v>0</v>
      </c>
      <c r="AN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5">
        <f t="shared" si="146"/>
        <v>0</v>
      </c>
      <c r="AR224" s="175">
        <f t="shared" si="147"/>
        <v>0</v>
      </c>
    </row>
    <row r="225" spans="2:44">
      <c r="B225" s="426" t="s">
        <v>361</v>
      </c>
      <c r="C225" s="174" t="s">
        <v>938</v>
      </c>
      <c r="D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687570</v>
      </c>
      <c r="E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5">
        <f t="shared" si="149"/>
        <v>687570</v>
      </c>
      <c r="G225" s="175"/>
      <c r="H225" s="175">
        <f t="shared" si="140"/>
        <v>687570</v>
      </c>
      <c r="I225" s="175"/>
      <c r="J225" s="175">
        <f t="shared" si="141"/>
        <v>687570</v>
      </c>
      <c r="K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335440</v>
      </c>
      <c r="L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210800</v>
      </c>
      <c r="N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76530</v>
      </c>
      <c r="Q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v>
      </c>
      <c r="S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v>
      </c>
      <c r="T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v>
      </c>
      <c r="V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5">
        <f t="shared" si="143"/>
        <v>0</v>
      </c>
      <c r="AF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476770</v>
      </c>
      <c r="AG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5">
        <f t="shared" si="144"/>
        <v>476770</v>
      </c>
      <c r="AJ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210800</v>
      </c>
      <c r="AK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5">
        <f t="shared" si="145"/>
        <v>210800</v>
      </c>
      <c r="AN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5">
        <f t="shared" si="146"/>
        <v>0</v>
      </c>
      <c r="AR225" s="175">
        <f t="shared" si="147"/>
        <v>687570</v>
      </c>
    </row>
    <row r="226" spans="2:44">
      <c r="B226" s="426" t="s">
        <v>362</v>
      </c>
      <c r="C226" s="174" t="s">
        <v>939</v>
      </c>
      <c r="D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5">
        <f t="shared" si="149"/>
        <v>0</v>
      </c>
      <c r="G226" s="175"/>
      <c r="H226" s="175">
        <f t="shared" si="140"/>
        <v>0</v>
      </c>
      <c r="I226" s="175"/>
      <c r="J226" s="175">
        <f t="shared" si="141"/>
        <v>0</v>
      </c>
      <c r="K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5">
        <f t="shared" si="143"/>
        <v>0</v>
      </c>
      <c r="AF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5">
        <f t="shared" si="144"/>
        <v>0</v>
      </c>
      <c r="AJ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5">
        <f t="shared" si="145"/>
        <v>0</v>
      </c>
      <c r="AN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5">
        <f t="shared" si="146"/>
        <v>0</v>
      </c>
      <c r="AR226" s="175">
        <f t="shared" si="147"/>
        <v>0</v>
      </c>
    </row>
    <row r="227" spans="2:44">
      <c r="B227" s="426" t="s">
        <v>363</v>
      </c>
      <c r="C227" s="174" t="s">
        <v>940</v>
      </c>
      <c r="D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5">
        <f t="shared" si="149"/>
        <v>0</v>
      </c>
      <c r="G227" s="175"/>
      <c r="H227" s="175">
        <f t="shared" si="140"/>
        <v>0</v>
      </c>
      <c r="I227" s="175"/>
      <c r="J227" s="175">
        <f t="shared" si="141"/>
        <v>0</v>
      </c>
      <c r="K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5">
        <f t="shared" si="143"/>
        <v>0</v>
      </c>
      <c r="AF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5">
        <f t="shared" si="144"/>
        <v>0</v>
      </c>
      <c r="AJ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5">
        <f t="shared" si="145"/>
        <v>0</v>
      </c>
      <c r="AN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5">
        <f t="shared" si="146"/>
        <v>0</v>
      </c>
      <c r="AR227" s="175">
        <f t="shared" si="147"/>
        <v>0</v>
      </c>
    </row>
    <row r="228" spans="2:44">
      <c r="B228" s="426" t="s">
        <v>364</v>
      </c>
      <c r="C228" s="174" t="s">
        <v>941</v>
      </c>
      <c r="D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5">
        <f t="shared" si="149"/>
        <v>0</v>
      </c>
      <c r="G228" s="175"/>
      <c r="H228" s="175">
        <f t="shared" si="140"/>
        <v>0</v>
      </c>
      <c r="I228" s="175"/>
      <c r="J228" s="175">
        <f t="shared" si="141"/>
        <v>0</v>
      </c>
      <c r="K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5">
        <f t="shared" si="143"/>
        <v>0</v>
      </c>
      <c r="AF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5">
        <f t="shared" si="144"/>
        <v>0</v>
      </c>
      <c r="AJ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5">
        <f t="shared" si="145"/>
        <v>0</v>
      </c>
      <c r="AN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5">
        <f t="shared" si="146"/>
        <v>0</v>
      </c>
      <c r="AR228" s="175">
        <f t="shared" si="147"/>
        <v>0</v>
      </c>
    </row>
    <row r="229" spans="2:44">
      <c r="B229" s="426" t="s">
        <v>365</v>
      </c>
      <c r="C229" s="174" t="s">
        <v>942</v>
      </c>
      <c r="D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5">
        <f t="shared" si="149"/>
        <v>0</v>
      </c>
      <c r="G229" s="175"/>
      <c r="H229" s="175">
        <f t="shared" si="140"/>
        <v>0</v>
      </c>
      <c r="I229" s="175"/>
      <c r="J229" s="175">
        <f t="shared" si="141"/>
        <v>0</v>
      </c>
      <c r="K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5">
        <f t="shared" si="143"/>
        <v>0</v>
      </c>
      <c r="AF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5">
        <f t="shared" si="144"/>
        <v>0</v>
      </c>
      <c r="AJ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5">
        <f t="shared" si="145"/>
        <v>0</v>
      </c>
      <c r="AN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5">
        <f t="shared" si="146"/>
        <v>0</v>
      </c>
      <c r="AR229" s="175">
        <f t="shared" si="147"/>
        <v>0</v>
      </c>
    </row>
    <row r="230" spans="2:44">
      <c r="B230" s="426" t="s">
        <v>366</v>
      </c>
      <c r="C230" s="174" t="s">
        <v>943</v>
      </c>
      <c r="D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5">
        <f t="shared" si="149"/>
        <v>0</v>
      </c>
      <c r="G230" s="175"/>
      <c r="H230" s="175">
        <f t="shared" si="140"/>
        <v>0</v>
      </c>
      <c r="I230" s="175"/>
      <c r="J230" s="175">
        <f t="shared" si="141"/>
        <v>0</v>
      </c>
      <c r="K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5">
        <f t="shared" si="143"/>
        <v>0</v>
      </c>
      <c r="AF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5">
        <f t="shared" si="144"/>
        <v>0</v>
      </c>
      <c r="AJ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5">
        <f t="shared" si="145"/>
        <v>0</v>
      </c>
      <c r="AN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5">
        <f t="shared" si="146"/>
        <v>0</v>
      </c>
      <c r="AR230" s="175">
        <f t="shared" si="147"/>
        <v>0</v>
      </c>
    </row>
    <row r="231" spans="2:44">
      <c r="B231" s="426" t="s">
        <v>367</v>
      </c>
      <c r="C231" s="174" t="s">
        <v>944</v>
      </c>
      <c r="D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5">
        <f t="shared" si="149"/>
        <v>0</v>
      </c>
      <c r="G231" s="175"/>
      <c r="H231" s="175">
        <f t="shared" si="140"/>
        <v>0</v>
      </c>
      <c r="I231" s="175"/>
      <c r="J231" s="175">
        <f t="shared" si="141"/>
        <v>0</v>
      </c>
      <c r="K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5">
        <f t="shared" si="143"/>
        <v>0</v>
      </c>
      <c r="AF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5">
        <f t="shared" si="144"/>
        <v>0</v>
      </c>
      <c r="AJ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5">
        <f t="shared" si="145"/>
        <v>0</v>
      </c>
      <c r="AN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5">
        <f t="shared" si="146"/>
        <v>0</v>
      </c>
      <c r="AR231" s="175">
        <f t="shared" si="147"/>
        <v>0</v>
      </c>
    </row>
    <row r="232" spans="2:44">
      <c r="B232" s="426" t="s">
        <v>368</v>
      </c>
      <c r="C232" s="174" t="s">
        <v>945</v>
      </c>
      <c r="D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5">
        <f t="shared" si="149"/>
        <v>0</v>
      </c>
      <c r="G232" s="175"/>
      <c r="H232" s="175">
        <f t="shared" si="140"/>
        <v>0</v>
      </c>
      <c r="I232" s="175"/>
      <c r="J232" s="175">
        <f t="shared" si="141"/>
        <v>0</v>
      </c>
      <c r="K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5">
        <f t="shared" si="143"/>
        <v>0</v>
      </c>
      <c r="AF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5">
        <f t="shared" si="144"/>
        <v>0</v>
      </c>
      <c r="AJ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5">
        <f t="shared" si="145"/>
        <v>0</v>
      </c>
      <c r="AN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5">
        <f t="shared" si="146"/>
        <v>0</v>
      </c>
      <c r="AR232" s="175">
        <f t="shared" si="147"/>
        <v>0</v>
      </c>
    </row>
    <row r="233" spans="2:44">
      <c r="B233" s="426" t="s">
        <v>369</v>
      </c>
      <c r="C233" s="174" t="s">
        <v>946</v>
      </c>
      <c r="D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5">
        <f t="shared" si="149"/>
        <v>0</v>
      </c>
      <c r="G233" s="175"/>
      <c r="H233" s="175">
        <f t="shared" si="140"/>
        <v>0</v>
      </c>
      <c r="I233" s="175"/>
      <c r="J233" s="175">
        <f t="shared" si="141"/>
        <v>0</v>
      </c>
      <c r="K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5">
        <f t="shared" si="143"/>
        <v>0</v>
      </c>
      <c r="AF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5">
        <f t="shared" si="144"/>
        <v>0</v>
      </c>
      <c r="AJ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5">
        <f t="shared" si="145"/>
        <v>0</v>
      </c>
      <c r="AN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5">
        <f t="shared" si="146"/>
        <v>0</v>
      </c>
      <c r="AR233" s="175">
        <f t="shared" si="147"/>
        <v>0</v>
      </c>
    </row>
    <row r="234" spans="2:44">
      <c r="B234" s="426" t="s">
        <v>370</v>
      </c>
      <c r="C234" s="174" t="s">
        <v>947</v>
      </c>
      <c r="D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5">
        <f t="shared" si="149"/>
        <v>0</v>
      </c>
      <c r="G234" s="175"/>
      <c r="H234" s="175">
        <f t="shared" si="140"/>
        <v>0</v>
      </c>
      <c r="I234" s="175"/>
      <c r="J234" s="175">
        <f t="shared" si="141"/>
        <v>0</v>
      </c>
      <c r="K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5">
        <f t="shared" si="143"/>
        <v>0</v>
      </c>
      <c r="AF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5">
        <f t="shared" si="144"/>
        <v>0</v>
      </c>
      <c r="AJ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5">
        <f t="shared" si="145"/>
        <v>0</v>
      </c>
      <c r="AN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5">
        <f t="shared" si="146"/>
        <v>0</v>
      </c>
      <c r="AR234" s="175">
        <f t="shared" si="147"/>
        <v>0</v>
      </c>
    </row>
    <row r="235" spans="2:44">
      <c r="B235" s="429" t="s">
        <v>371</v>
      </c>
      <c r="C235" s="180" t="s">
        <v>948</v>
      </c>
      <c r="D235" s="181">
        <f>SUM(D236:D242)</f>
        <v>0</v>
      </c>
      <c r="E235" s="181">
        <f>SUM(E236:E242)</f>
        <v>0</v>
      </c>
      <c r="F235" s="181">
        <f t="shared" si="149"/>
        <v>0</v>
      </c>
      <c r="G235" s="181">
        <f>SUM(G236:G242)</f>
        <v>0</v>
      </c>
      <c r="H235" s="181">
        <f t="shared" si="140"/>
        <v>0</v>
      </c>
      <c r="I235" s="181">
        <f>SUM(I236:I242)</f>
        <v>0</v>
      </c>
      <c r="J235" s="181">
        <f t="shared" si="141"/>
        <v>0</v>
      </c>
      <c r="K235" s="181">
        <f t="shared" ref="K235:AD235" si="152">SUM(K236:K242)</f>
        <v>0</v>
      </c>
      <c r="L235" s="181">
        <f t="shared" si="152"/>
        <v>0</v>
      </c>
      <c r="M235" s="181">
        <f t="shared" si="152"/>
        <v>0</v>
      </c>
      <c r="N235" s="181">
        <f t="shared" si="152"/>
        <v>0</v>
      </c>
      <c r="O235" s="181">
        <f t="shared" si="152"/>
        <v>0</v>
      </c>
      <c r="P235" s="181">
        <f>SUM(P236:P242)</f>
        <v>0</v>
      </c>
      <c r="Q235" s="181">
        <f>SUM(Q236:Q242)</f>
        <v>0</v>
      </c>
      <c r="R235" s="181">
        <f t="shared" si="152"/>
        <v>0</v>
      </c>
      <c r="S235" s="181">
        <f t="shared" si="152"/>
        <v>0</v>
      </c>
      <c r="T235" s="181">
        <f>SUM(T236:T242)</f>
        <v>0</v>
      </c>
      <c r="U235" s="181">
        <f t="shared" si="152"/>
        <v>0</v>
      </c>
      <c r="V235" s="181">
        <f t="shared" si="152"/>
        <v>0</v>
      </c>
      <c r="W235" s="181">
        <f>SUM(W236:W242)</f>
        <v>0</v>
      </c>
      <c r="X235" s="181">
        <f t="shared" si="152"/>
        <v>0</v>
      </c>
      <c r="Y235" s="181">
        <f>SUM(Y236:Y242)</f>
        <v>0</v>
      </c>
      <c r="Z235" s="181">
        <f>SUM(Z236:Z242)</f>
        <v>0</v>
      </c>
      <c r="AA235" s="181">
        <f t="shared" si="152"/>
        <v>0</v>
      </c>
      <c r="AB235" s="181">
        <f t="shared" si="152"/>
        <v>0</v>
      </c>
      <c r="AC235" s="181">
        <f t="shared" si="152"/>
        <v>0</v>
      </c>
      <c r="AD235" s="181">
        <f t="shared" si="152"/>
        <v>0</v>
      </c>
      <c r="AE235" s="181">
        <f t="shared" si="143"/>
        <v>0</v>
      </c>
      <c r="AF235" s="181">
        <f>SUM(AF236:AF242)</f>
        <v>0</v>
      </c>
      <c r="AG235" s="181">
        <f>SUM(AG236:AG242)</f>
        <v>0</v>
      </c>
      <c r="AH235" s="181">
        <f>SUM(AH236:AH242)</f>
        <v>0</v>
      </c>
      <c r="AI235" s="181">
        <f t="shared" si="144"/>
        <v>0</v>
      </c>
      <c r="AJ235" s="181">
        <f>SUM(AJ236:AJ242)</f>
        <v>0</v>
      </c>
      <c r="AK235" s="181">
        <f>SUM(AK236:AK242)</f>
        <v>0</v>
      </c>
      <c r="AL235" s="181">
        <f>SUM(AL236:AL242)</f>
        <v>0</v>
      </c>
      <c r="AM235" s="181">
        <f t="shared" si="145"/>
        <v>0</v>
      </c>
      <c r="AN235" s="181">
        <f>SUM(AN236:AN242)</f>
        <v>0</v>
      </c>
      <c r="AO235" s="181">
        <f>SUM(AO236:AO242)</f>
        <v>0</v>
      </c>
      <c r="AP235" s="181">
        <f>SUM(AP236:AP242)</f>
        <v>0</v>
      </c>
      <c r="AQ235" s="181">
        <f t="shared" si="146"/>
        <v>0</v>
      </c>
      <c r="AR235" s="181">
        <f t="shared" si="147"/>
        <v>0</v>
      </c>
    </row>
    <row r="236" spans="2:44">
      <c r="B236" s="426" t="s">
        <v>372</v>
      </c>
      <c r="C236" s="174" t="s">
        <v>949</v>
      </c>
      <c r="D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5">
        <f t="shared" si="149"/>
        <v>0</v>
      </c>
      <c r="G236" s="175"/>
      <c r="H236" s="175">
        <f t="shared" si="140"/>
        <v>0</v>
      </c>
      <c r="I236" s="175"/>
      <c r="J236" s="175">
        <f t="shared" si="141"/>
        <v>0</v>
      </c>
      <c r="K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5">
        <f t="shared" si="143"/>
        <v>0</v>
      </c>
      <c r="AF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5">
        <f t="shared" si="144"/>
        <v>0</v>
      </c>
      <c r="AJ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5">
        <f t="shared" si="145"/>
        <v>0</v>
      </c>
      <c r="AN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5">
        <f t="shared" si="146"/>
        <v>0</v>
      </c>
      <c r="AR236" s="175">
        <f t="shared" si="147"/>
        <v>0</v>
      </c>
    </row>
    <row r="237" spans="2:44">
      <c r="B237" s="426" t="s">
        <v>373</v>
      </c>
      <c r="C237" s="174" t="s">
        <v>950</v>
      </c>
      <c r="D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5">
        <f t="shared" si="149"/>
        <v>0</v>
      </c>
      <c r="G237" s="175"/>
      <c r="H237" s="175">
        <f t="shared" si="140"/>
        <v>0</v>
      </c>
      <c r="I237" s="175"/>
      <c r="J237" s="175">
        <f t="shared" si="141"/>
        <v>0</v>
      </c>
      <c r="K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5">
        <f t="shared" si="143"/>
        <v>0</v>
      </c>
      <c r="AF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5">
        <f t="shared" si="144"/>
        <v>0</v>
      </c>
      <c r="AJ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5">
        <f t="shared" si="145"/>
        <v>0</v>
      </c>
      <c r="AN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5">
        <f t="shared" si="146"/>
        <v>0</v>
      </c>
      <c r="AR237" s="175">
        <f t="shared" si="147"/>
        <v>0</v>
      </c>
    </row>
    <row r="238" spans="2:44">
      <c r="B238" s="426" t="s">
        <v>374</v>
      </c>
      <c r="C238" s="174" t="s">
        <v>951</v>
      </c>
      <c r="D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5">
        <f t="shared" si="149"/>
        <v>0</v>
      </c>
      <c r="G238" s="175"/>
      <c r="H238" s="175">
        <f t="shared" si="140"/>
        <v>0</v>
      </c>
      <c r="I238" s="175"/>
      <c r="J238" s="175">
        <f t="shared" si="141"/>
        <v>0</v>
      </c>
      <c r="K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5">
        <f t="shared" si="143"/>
        <v>0</v>
      </c>
      <c r="AF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5">
        <f t="shared" si="144"/>
        <v>0</v>
      </c>
      <c r="AJ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5">
        <f t="shared" si="145"/>
        <v>0</v>
      </c>
      <c r="AN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5">
        <f t="shared" si="146"/>
        <v>0</v>
      </c>
      <c r="AR238" s="175">
        <f t="shared" si="147"/>
        <v>0</v>
      </c>
    </row>
    <row r="239" spans="2:44">
      <c r="B239" s="426" t="s">
        <v>375</v>
      </c>
      <c r="C239" s="174" t="s">
        <v>952</v>
      </c>
      <c r="D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5">
        <f t="shared" si="149"/>
        <v>0</v>
      </c>
      <c r="G239" s="175"/>
      <c r="H239" s="175">
        <f t="shared" si="140"/>
        <v>0</v>
      </c>
      <c r="I239" s="175"/>
      <c r="J239" s="175">
        <f t="shared" si="141"/>
        <v>0</v>
      </c>
      <c r="K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5">
        <f t="shared" si="143"/>
        <v>0</v>
      </c>
      <c r="AF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5">
        <f t="shared" si="144"/>
        <v>0</v>
      </c>
      <c r="AJ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5">
        <f t="shared" si="145"/>
        <v>0</v>
      </c>
      <c r="AN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5">
        <f t="shared" si="146"/>
        <v>0</v>
      </c>
      <c r="AR239" s="175">
        <f t="shared" si="147"/>
        <v>0</v>
      </c>
    </row>
    <row r="240" spans="2:44">
      <c r="B240" s="426" t="s">
        <v>376</v>
      </c>
      <c r="C240" s="174" t="s">
        <v>951</v>
      </c>
      <c r="D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5">
        <f t="shared" si="149"/>
        <v>0</v>
      </c>
      <c r="G240" s="175"/>
      <c r="H240" s="175">
        <f t="shared" si="140"/>
        <v>0</v>
      </c>
      <c r="I240" s="175"/>
      <c r="J240" s="175">
        <f t="shared" si="141"/>
        <v>0</v>
      </c>
      <c r="K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5">
        <f t="shared" si="143"/>
        <v>0</v>
      </c>
      <c r="AF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5">
        <f t="shared" si="144"/>
        <v>0</v>
      </c>
      <c r="AJ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5">
        <f t="shared" si="145"/>
        <v>0</v>
      </c>
      <c r="AN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5">
        <f t="shared" si="146"/>
        <v>0</v>
      </c>
      <c r="AR240" s="175">
        <f t="shared" si="147"/>
        <v>0</v>
      </c>
    </row>
    <row r="241" spans="2:44">
      <c r="B241" s="426" t="s">
        <v>377</v>
      </c>
      <c r="C241" s="174" t="s">
        <v>953</v>
      </c>
      <c r="D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5">
        <f t="shared" si="149"/>
        <v>0</v>
      </c>
      <c r="G241" s="175"/>
      <c r="H241" s="175">
        <f t="shared" si="140"/>
        <v>0</v>
      </c>
      <c r="I241" s="175"/>
      <c r="J241" s="175">
        <f t="shared" si="141"/>
        <v>0</v>
      </c>
      <c r="K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5">
        <f t="shared" si="143"/>
        <v>0</v>
      </c>
      <c r="AF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5">
        <f t="shared" si="144"/>
        <v>0</v>
      </c>
      <c r="AJ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5">
        <f t="shared" si="145"/>
        <v>0</v>
      </c>
      <c r="AN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5">
        <f t="shared" si="146"/>
        <v>0</v>
      </c>
      <c r="AR241" s="175">
        <f t="shared" si="147"/>
        <v>0</v>
      </c>
    </row>
    <row r="242" spans="2:44">
      <c r="B242" s="426" t="s">
        <v>378</v>
      </c>
      <c r="C242" s="174" t="s">
        <v>954</v>
      </c>
      <c r="D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5">
        <f t="shared" si="149"/>
        <v>0</v>
      </c>
      <c r="G242" s="175"/>
      <c r="H242" s="175">
        <f t="shared" si="140"/>
        <v>0</v>
      </c>
      <c r="I242" s="175"/>
      <c r="J242" s="175">
        <f t="shared" si="141"/>
        <v>0</v>
      </c>
      <c r="K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5">
        <f t="shared" si="143"/>
        <v>0</v>
      </c>
      <c r="AF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5">
        <f t="shared" si="144"/>
        <v>0</v>
      </c>
      <c r="AJ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5">
        <f t="shared" si="145"/>
        <v>0</v>
      </c>
      <c r="AN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5">
        <f t="shared" si="146"/>
        <v>0</v>
      </c>
      <c r="AR242" s="175">
        <f t="shared" si="147"/>
        <v>0</v>
      </c>
    </row>
    <row r="243" spans="2:44">
      <c r="B243" s="429" t="s">
        <v>379</v>
      </c>
      <c r="C243" s="180" t="s">
        <v>955</v>
      </c>
      <c r="D243" s="181">
        <f>SUM(D244:D259)</f>
        <v>58990</v>
      </c>
      <c r="E243" s="181">
        <f>SUM(E244:E259)</f>
        <v>0</v>
      </c>
      <c r="F243" s="181">
        <f t="shared" si="149"/>
        <v>58990</v>
      </c>
      <c r="G243" s="181">
        <f>SUM(G244:G259)</f>
        <v>0</v>
      </c>
      <c r="H243" s="181">
        <f t="shared" si="140"/>
        <v>58990</v>
      </c>
      <c r="I243" s="181">
        <f>SUM(I244:I259)</f>
        <v>0</v>
      </c>
      <c r="J243" s="181">
        <f t="shared" si="141"/>
        <v>58990</v>
      </c>
      <c r="K243" s="181">
        <f t="shared" ref="K243:AD243" si="153">SUM(K244:K259)</f>
        <v>31415</v>
      </c>
      <c r="L243" s="181">
        <f t="shared" si="153"/>
        <v>0</v>
      </c>
      <c r="M243" s="181">
        <f t="shared" si="153"/>
        <v>20070</v>
      </c>
      <c r="N243" s="181">
        <f t="shared" si="153"/>
        <v>0</v>
      </c>
      <c r="O243" s="181">
        <f t="shared" si="153"/>
        <v>0</v>
      </c>
      <c r="P243" s="181">
        <f>SUM(P244:P259)</f>
        <v>1865</v>
      </c>
      <c r="Q243" s="181">
        <f>SUM(Q244:Q259)</f>
        <v>0</v>
      </c>
      <c r="R243" s="181">
        <f t="shared" si="153"/>
        <v>475</v>
      </c>
      <c r="S243" s="181">
        <f t="shared" si="153"/>
        <v>5070</v>
      </c>
      <c r="T243" s="181">
        <f>SUM(T244:T259)</f>
        <v>0</v>
      </c>
      <c r="U243" s="181">
        <f t="shared" si="153"/>
        <v>95</v>
      </c>
      <c r="V243" s="181">
        <f t="shared" si="153"/>
        <v>0</v>
      </c>
      <c r="W243" s="181">
        <f>SUM(W244:W259)</f>
        <v>0</v>
      </c>
      <c r="X243" s="181">
        <f t="shared" si="153"/>
        <v>0</v>
      </c>
      <c r="Y243" s="181">
        <f>SUM(Y244:Y259)</f>
        <v>0</v>
      </c>
      <c r="Z243" s="181">
        <f>SUM(Z244:Z259)</f>
        <v>0</v>
      </c>
      <c r="AA243" s="181">
        <f t="shared" si="153"/>
        <v>0</v>
      </c>
      <c r="AB243" s="181">
        <f t="shared" si="153"/>
        <v>0</v>
      </c>
      <c r="AC243" s="181">
        <f t="shared" si="153"/>
        <v>0</v>
      </c>
      <c r="AD243" s="181">
        <f t="shared" si="153"/>
        <v>0</v>
      </c>
      <c r="AE243" s="181">
        <f t="shared" si="143"/>
        <v>0</v>
      </c>
      <c r="AF243" s="181">
        <f>SUM(AF244:AF259)</f>
        <v>0</v>
      </c>
      <c r="AG243" s="181">
        <f>SUM(AG244:AG259)</f>
        <v>0</v>
      </c>
      <c r="AH243" s="181">
        <f>SUM(AH244:AH259)</f>
        <v>31150</v>
      </c>
      <c r="AI243" s="181">
        <f t="shared" si="144"/>
        <v>31150</v>
      </c>
      <c r="AJ243" s="181">
        <f>SUM(AJ244:AJ259)</f>
        <v>7770</v>
      </c>
      <c r="AK243" s="181">
        <f>SUM(AK244:AK259)</f>
        <v>19475</v>
      </c>
      <c r="AL243" s="181">
        <f>SUM(AL244:AL259)</f>
        <v>0</v>
      </c>
      <c r="AM243" s="181">
        <f t="shared" si="145"/>
        <v>27245</v>
      </c>
      <c r="AN243" s="181">
        <f>SUM(AN244:AN259)</f>
        <v>0</v>
      </c>
      <c r="AO243" s="181">
        <f>SUM(AO244:AO259)</f>
        <v>500</v>
      </c>
      <c r="AP243" s="181">
        <f>SUM(AP244:AP259)</f>
        <v>95</v>
      </c>
      <c r="AQ243" s="181">
        <f t="shared" si="146"/>
        <v>595</v>
      </c>
      <c r="AR243" s="181">
        <f t="shared" si="147"/>
        <v>58990</v>
      </c>
    </row>
    <row r="244" spans="2:44">
      <c r="B244" s="426" t="s">
        <v>380</v>
      </c>
      <c r="C244" s="174" t="s">
        <v>956</v>
      </c>
      <c r="D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5">
        <f t="shared" si="149"/>
        <v>0</v>
      </c>
      <c r="G244" s="175"/>
      <c r="H244" s="175">
        <f t="shared" si="140"/>
        <v>0</v>
      </c>
      <c r="I244" s="175"/>
      <c r="J244" s="175">
        <f t="shared" si="141"/>
        <v>0</v>
      </c>
      <c r="K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5">
        <f t="shared" si="143"/>
        <v>0</v>
      </c>
      <c r="AF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5">
        <f t="shared" si="144"/>
        <v>0</v>
      </c>
      <c r="AJ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5">
        <f t="shared" si="145"/>
        <v>0</v>
      </c>
      <c r="AN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5">
        <f t="shared" si="146"/>
        <v>0</v>
      </c>
      <c r="AR244" s="175">
        <f t="shared" si="147"/>
        <v>0</v>
      </c>
    </row>
    <row r="245" spans="2:44">
      <c r="B245" s="426" t="s">
        <v>381</v>
      </c>
      <c r="C245" s="174" t="s">
        <v>957</v>
      </c>
      <c r="D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5">
        <f t="shared" ref="F245:F253" si="154">D245+E245</f>
        <v>0</v>
      </c>
      <c r="G245" s="175"/>
      <c r="H245" s="175">
        <f t="shared" ref="H245:H253" si="155">F245-G245</f>
        <v>0</v>
      </c>
      <c r="I245" s="175"/>
      <c r="J245" s="175">
        <f t="shared" ref="J245:J253" si="156">F245-I245</f>
        <v>0</v>
      </c>
      <c r="K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5">
        <f t="shared" ref="AE245:AE253" si="157">AB245+AC245+AD245</f>
        <v>0</v>
      </c>
      <c r="AF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5">
        <f t="shared" ref="AI245:AI253" si="158">AF245+AG245+AH245</f>
        <v>0</v>
      </c>
      <c r="AJ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5">
        <f t="shared" ref="AM245:AM253" si="159">AJ245+AK245+AL245</f>
        <v>0</v>
      </c>
      <c r="AN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5">
        <f t="shared" ref="AQ245:AQ253" si="160">AN245+AO245+AP245</f>
        <v>0</v>
      </c>
      <c r="AR245" s="175">
        <f t="shared" ref="AR245:AR253" si="161">AE245+AI245+AM245+AQ245</f>
        <v>0</v>
      </c>
    </row>
    <row r="246" spans="2:44">
      <c r="B246" s="426" t="s">
        <v>382</v>
      </c>
      <c r="C246" s="174" t="s">
        <v>958</v>
      </c>
      <c r="D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5">
        <f t="shared" si="154"/>
        <v>0</v>
      </c>
      <c r="G246" s="175"/>
      <c r="H246" s="175">
        <f t="shared" si="155"/>
        <v>0</v>
      </c>
      <c r="I246" s="175"/>
      <c r="J246" s="175">
        <f t="shared" si="156"/>
        <v>0</v>
      </c>
      <c r="K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5">
        <f t="shared" si="157"/>
        <v>0</v>
      </c>
      <c r="AF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5">
        <f t="shared" si="158"/>
        <v>0</v>
      </c>
      <c r="AJ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5">
        <f t="shared" si="159"/>
        <v>0</v>
      </c>
      <c r="AN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5">
        <f t="shared" si="160"/>
        <v>0</v>
      </c>
      <c r="AR246" s="175">
        <f t="shared" si="161"/>
        <v>0</v>
      </c>
    </row>
    <row r="247" spans="2:44">
      <c r="B247" s="426" t="s">
        <v>383</v>
      </c>
      <c r="C247" s="174" t="s">
        <v>959</v>
      </c>
      <c r="D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5">
        <f t="shared" si="154"/>
        <v>0</v>
      </c>
      <c r="G247" s="175"/>
      <c r="H247" s="175">
        <f t="shared" si="155"/>
        <v>0</v>
      </c>
      <c r="I247" s="175"/>
      <c r="J247" s="175">
        <f t="shared" si="156"/>
        <v>0</v>
      </c>
      <c r="K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5">
        <f t="shared" si="157"/>
        <v>0</v>
      </c>
      <c r="AF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5">
        <f t="shared" si="158"/>
        <v>0</v>
      </c>
      <c r="AJ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5">
        <f t="shared" si="159"/>
        <v>0</v>
      </c>
      <c r="AN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5">
        <f t="shared" si="160"/>
        <v>0</v>
      </c>
      <c r="AR247" s="175">
        <f t="shared" si="161"/>
        <v>0</v>
      </c>
    </row>
    <row r="248" spans="2:44">
      <c r="B248" s="426" t="s">
        <v>384</v>
      </c>
      <c r="C248" s="174" t="s">
        <v>960</v>
      </c>
      <c r="D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58990</v>
      </c>
      <c r="E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5">
        <f t="shared" si="154"/>
        <v>58990</v>
      </c>
      <c r="G248" s="175"/>
      <c r="H248" s="175">
        <f t="shared" si="155"/>
        <v>58990</v>
      </c>
      <c r="I248" s="175"/>
      <c r="J248" s="175">
        <f t="shared" si="156"/>
        <v>58990</v>
      </c>
      <c r="K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31415</v>
      </c>
      <c r="L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20070</v>
      </c>
      <c r="N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1865</v>
      </c>
      <c r="Q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475</v>
      </c>
      <c r="S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5070</v>
      </c>
      <c r="T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95</v>
      </c>
      <c r="V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5">
        <f t="shared" si="157"/>
        <v>0</v>
      </c>
      <c r="AF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31150</v>
      </c>
      <c r="AI248" s="175">
        <f t="shared" si="158"/>
        <v>31150</v>
      </c>
      <c r="AJ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7770</v>
      </c>
      <c r="AK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19475</v>
      </c>
      <c r="AL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5">
        <f t="shared" si="159"/>
        <v>27245</v>
      </c>
      <c r="AN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P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v>
      </c>
      <c r="AQ248" s="175">
        <f t="shared" si="160"/>
        <v>595</v>
      </c>
      <c r="AR248" s="175">
        <f t="shared" si="161"/>
        <v>58990</v>
      </c>
    </row>
    <row r="249" spans="2:44">
      <c r="B249" s="426" t="s">
        <v>385</v>
      </c>
      <c r="C249" s="174" t="s">
        <v>961</v>
      </c>
      <c r="D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5">
        <f t="shared" si="154"/>
        <v>0</v>
      </c>
      <c r="G249" s="175"/>
      <c r="H249" s="175">
        <f t="shared" si="155"/>
        <v>0</v>
      </c>
      <c r="I249" s="175"/>
      <c r="J249" s="175">
        <f t="shared" si="156"/>
        <v>0</v>
      </c>
      <c r="K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5">
        <f t="shared" si="157"/>
        <v>0</v>
      </c>
      <c r="AF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5">
        <f t="shared" si="158"/>
        <v>0</v>
      </c>
      <c r="AJ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5">
        <f t="shared" si="159"/>
        <v>0</v>
      </c>
      <c r="AN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5">
        <f t="shared" si="160"/>
        <v>0</v>
      </c>
      <c r="AR249" s="175">
        <f t="shared" si="161"/>
        <v>0</v>
      </c>
    </row>
    <row r="250" spans="2:44">
      <c r="B250" s="426" t="s">
        <v>386</v>
      </c>
      <c r="C250" s="174" t="s">
        <v>962</v>
      </c>
      <c r="D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5">
        <f t="shared" si="154"/>
        <v>0</v>
      </c>
      <c r="G250" s="175"/>
      <c r="H250" s="175">
        <f t="shared" si="155"/>
        <v>0</v>
      </c>
      <c r="I250" s="175"/>
      <c r="J250" s="175">
        <f t="shared" si="156"/>
        <v>0</v>
      </c>
      <c r="K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5">
        <f t="shared" si="157"/>
        <v>0</v>
      </c>
      <c r="AF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5">
        <f t="shared" si="158"/>
        <v>0</v>
      </c>
      <c r="AJ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5">
        <f t="shared" si="159"/>
        <v>0</v>
      </c>
      <c r="AN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5">
        <f t="shared" si="160"/>
        <v>0</v>
      </c>
      <c r="AR250" s="175">
        <f t="shared" si="161"/>
        <v>0</v>
      </c>
    </row>
    <row r="251" spans="2:44">
      <c r="B251" s="426" t="s">
        <v>387</v>
      </c>
      <c r="C251" s="174" t="s">
        <v>963</v>
      </c>
      <c r="D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5">
        <f t="shared" si="154"/>
        <v>0</v>
      </c>
      <c r="G251" s="175"/>
      <c r="H251" s="175">
        <f t="shared" si="155"/>
        <v>0</v>
      </c>
      <c r="I251" s="175"/>
      <c r="J251" s="175">
        <f t="shared" si="156"/>
        <v>0</v>
      </c>
      <c r="K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5">
        <f t="shared" si="157"/>
        <v>0</v>
      </c>
      <c r="AF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5">
        <f t="shared" si="158"/>
        <v>0</v>
      </c>
      <c r="AJ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5">
        <f t="shared" si="159"/>
        <v>0</v>
      </c>
      <c r="AN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5">
        <f t="shared" si="160"/>
        <v>0</v>
      </c>
      <c r="AR251" s="175">
        <f t="shared" si="161"/>
        <v>0</v>
      </c>
    </row>
    <row r="252" spans="2:44">
      <c r="B252" s="426" t="s">
        <v>388</v>
      </c>
      <c r="C252" s="174" t="s">
        <v>964</v>
      </c>
      <c r="D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5">
        <f t="shared" si="154"/>
        <v>0</v>
      </c>
      <c r="G252" s="175"/>
      <c r="H252" s="175">
        <f t="shared" si="155"/>
        <v>0</v>
      </c>
      <c r="I252" s="175"/>
      <c r="J252" s="175">
        <f t="shared" si="156"/>
        <v>0</v>
      </c>
      <c r="K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5">
        <f t="shared" si="157"/>
        <v>0</v>
      </c>
      <c r="AF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5">
        <f t="shared" si="158"/>
        <v>0</v>
      </c>
      <c r="AJ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5">
        <f t="shared" si="159"/>
        <v>0</v>
      </c>
      <c r="AN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5">
        <f t="shared" si="160"/>
        <v>0</v>
      </c>
      <c r="AR252" s="175">
        <f t="shared" si="161"/>
        <v>0</v>
      </c>
    </row>
    <row r="253" spans="2:44">
      <c r="B253" s="426" t="s">
        <v>389</v>
      </c>
      <c r="C253" s="174" t="s">
        <v>965</v>
      </c>
      <c r="D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5">
        <f t="shared" si="154"/>
        <v>0</v>
      </c>
      <c r="G253" s="175"/>
      <c r="H253" s="175">
        <f t="shared" si="155"/>
        <v>0</v>
      </c>
      <c r="I253" s="175"/>
      <c r="J253" s="175">
        <f t="shared" si="156"/>
        <v>0</v>
      </c>
      <c r="K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5">
        <f t="shared" si="157"/>
        <v>0</v>
      </c>
      <c r="AF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5">
        <f t="shared" si="158"/>
        <v>0</v>
      </c>
      <c r="AJ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5">
        <f t="shared" si="159"/>
        <v>0</v>
      </c>
      <c r="AN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5">
        <f t="shared" si="160"/>
        <v>0</v>
      </c>
      <c r="AR253" s="175">
        <f t="shared" si="161"/>
        <v>0</v>
      </c>
    </row>
    <row r="254" spans="2:44">
      <c r="B254" s="426" t="s">
        <v>390</v>
      </c>
      <c r="C254" s="174" t="s">
        <v>966</v>
      </c>
      <c r="D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5">
        <f t="shared" ref="F254:F268" si="162">D254+E254</f>
        <v>0</v>
      </c>
      <c r="G254" s="175"/>
      <c r="H254" s="175">
        <f t="shared" ref="H254:H268" si="163">F254-G254</f>
        <v>0</v>
      </c>
      <c r="I254" s="175"/>
      <c r="J254" s="175">
        <f t="shared" ref="J254:J268" si="164">F254-I254</f>
        <v>0</v>
      </c>
      <c r="K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5">
        <f t="shared" ref="AE254:AE268" si="165">AB254+AC254+AD254</f>
        <v>0</v>
      </c>
      <c r="AF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5">
        <f t="shared" ref="AI254:AI268" si="166">AF254+AG254+AH254</f>
        <v>0</v>
      </c>
      <c r="AJ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5">
        <f t="shared" ref="AM254:AM268" si="167">AJ254+AK254+AL254</f>
        <v>0</v>
      </c>
      <c r="AN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5">
        <f t="shared" ref="AQ254:AQ268" si="168">AN254+AO254+AP254</f>
        <v>0</v>
      </c>
      <c r="AR254" s="175">
        <f t="shared" ref="AR254:AR268" si="169">AE254+AI254+AM254+AQ254</f>
        <v>0</v>
      </c>
    </row>
    <row r="255" spans="2:44">
      <c r="B255" s="426" t="s">
        <v>391</v>
      </c>
      <c r="C255" s="174" t="s">
        <v>967</v>
      </c>
      <c r="D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5">
        <f t="shared" si="162"/>
        <v>0</v>
      </c>
      <c r="G255" s="175"/>
      <c r="H255" s="175">
        <f t="shared" si="163"/>
        <v>0</v>
      </c>
      <c r="I255" s="175"/>
      <c r="J255" s="175">
        <f t="shared" si="164"/>
        <v>0</v>
      </c>
      <c r="K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5">
        <f t="shared" si="165"/>
        <v>0</v>
      </c>
      <c r="AF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5">
        <f t="shared" si="166"/>
        <v>0</v>
      </c>
      <c r="AJ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5">
        <f t="shared" si="167"/>
        <v>0</v>
      </c>
      <c r="AN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5">
        <f t="shared" si="168"/>
        <v>0</v>
      </c>
      <c r="AR255" s="175">
        <f t="shared" si="169"/>
        <v>0</v>
      </c>
    </row>
    <row r="256" spans="2:44">
      <c r="B256" s="426" t="s">
        <v>392</v>
      </c>
      <c r="C256" s="174" t="s">
        <v>968</v>
      </c>
      <c r="D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5">
        <f t="shared" si="162"/>
        <v>0</v>
      </c>
      <c r="G256" s="175"/>
      <c r="H256" s="175">
        <f t="shared" si="163"/>
        <v>0</v>
      </c>
      <c r="I256" s="175"/>
      <c r="J256" s="175">
        <f t="shared" si="164"/>
        <v>0</v>
      </c>
      <c r="K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5">
        <f t="shared" si="165"/>
        <v>0</v>
      </c>
      <c r="AF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5">
        <f t="shared" si="166"/>
        <v>0</v>
      </c>
      <c r="AJ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5">
        <f t="shared" si="167"/>
        <v>0</v>
      </c>
      <c r="AN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5">
        <f t="shared" si="168"/>
        <v>0</v>
      </c>
      <c r="AR256" s="175">
        <f t="shared" si="169"/>
        <v>0</v>
      </c>
    </row>
    <row r="257" spans="2:44">
      <c r="B257" s="426" t="s">
        <v>393</v>
      </c>
      <c r="C257" s="174" t="s">
        <v>969</v>
      </c>
      <c r="D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5">
        <f t="shared" si="162"/>
        <v>0</v>
      </c>
      <c r="G257" s="175"/>
      <c r="H257" s="175">
        <f t="shared" si="163"/>
        <v>0</v>
      </c>
      <c r="I257" s="175"/>
      <c r="J257" s="175">
        <f t="shared" si="164"/>
        <v>0</v>
      </c>
      <c r="K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5">
        <f t="shared" si="165"/>
        <v>0</v>
      </c>
      <c r="AF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5">
        <f t="shared" si="166"/>
        <v>0</v>
      </c>
      <c r="AJ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5">
        <f t="shared" si="167"/>
        <v>0</v>
      </c>
      <c r="AN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5">
        <f t="shared" si="168"/>
        <v>0</v>
      </c>
      <c r="AR257" s="175">
        <f t="shared" si="169"/>
        <v>0</v>
      </c>
    </row>
    <row r="258" spans="2:44">
      <c r="B258" s="426" t="s">
        <v>394</v>
      </c>
      <c r="C258" s="174" t="s">
        <v>970</v>
      </c>
      <c r="D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5">
        <f t="shared" si="162"/>
        <v>0</v>
      </c>
      <c r="G258" s="175"/>
      <c r="H258" s="175">
        <f t="shared" si="163"/>
        <v>0</v>
      </c>
      <c r="I258" s="175"/>
      <c r="J258" s="175">
        <f t="shared" si="164"/>
        <v>0</v>
      </c>
      <c r="K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5">
        <f t="shared" si="165"/>
        <v>0</v>
      </c>
      <c r="AF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5">
        <f t="shared" si="166"/>
        <v>0</v>
      </c>
      <c r="AJ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5">
        <f t="shared" si="167"/>
        <v>0</v>
      </c>
      <c r="AN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5">
        <f t="shared" si="168"/>
        <v>0</v>
      </c>
      <c r="AR258" s="175">
        <f t="shared" si="169"/>
        <v>0</v>
      </c>
    </row>
    <row r="259" spans="2:44">
      <c r="B259" s="426" t="s">
        <v>395</v>
      </c>
      <c r="C259" s="174" t="s">
        <v>971</v>
      </c>
      <c r="D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5">
        <f t="shared" si="162"/>
        <v>0</v>
      </c>
      <c r="G259" s="175"/>
      <c r="H259" s="175">
        <f t="shared" si="163"/>
        <v>0</v>
      </c>
      <c r="I259" s="175"/>
      <c r="J259" s="175">
        <f t="shared" si="164"/>
        <v>0</v>
      </c>
      <c r="K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5">
        <f t="shared" si="165"/>
        <v>0</v>
      </c>
      <c r="AF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5">
        <f t="shared" si="166"/>
        <v>0</v>
      </c>
      <c r="AJ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5">
        <f t="shared" si="167"/>
        <v>0</v>
      </c>
      <c r="AN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5">
        <f t="shared" si="168"/>
        <v>0</v>
      </c>
      <c r="AR259" s="175">
        <f t="shared" si="169"/>
        <v>0</v>
      </c>
    </row>
    <row r="260" spans="2:44">
      <c r="B260" s="429" t="s">
        <v>396</v>
      </c>
      <c r="C260" s="180" t="s">
        <v>972</v>
      </c>
      <c r="D260" s="181">
        <f>SUM(D261:D266)</f>
        <v>0</v>
      </c>
      <c r="E260" s="181">
        <f>SUM(E261:E266)</f>
        <v>0</v>
      </c>
      <c r="F260" s="181">
        <f t="shared" si="162"/>
        <v>0</v>
      </c>
      <c r="G260" s="181">
        <f>SUM(G261:G266)</f>
        <v>0</v>
      </c>
      <c r="H260" s="181">
        <f t="shared" si="163"/>
        <v>0</v>
      </c>
      <c r="I260" s="181">
        <f>SUM(I261:I266)</f>
        <v>0</v>
      </c>
      <c r="J260" s="181">
        <f t="shared" si="164"/>
        <v>0</v>
      </c>
      <c r="K260" s="181">
        <f t="shared" ref="K260:AD260" si="170">SUM(K261:K266)</f>
        <v>0</v>
      </c>
      <c r="L260" s="181">
        <f t="shared" si="170"/>
        <v>0</v>
      </c>
      <c r="M260" s="181">
        <f t="shared" si="170"/>
        <v>0</v>
      </c>
      <c r="N260" s="181">
        <f t="shared" si="170"/>
        <v>0</v>
      </c>
      <c r="O260" s="181">
        <f t="shared" si="170"/>
        <v>0</v>
      </c>
      <c r="P260" s="181">
        <f>SUM(P261:P266)</f>
        <v>0</v>
      </c>
      <c r="Q260" s="181">
        <f>SUM(Q261:Q266)</f>
        <v>0</v>
      </c>
      <c r="R260" s="181">
        <f t="shared" si="170"/>
        <v>0</v>
      </c>
      <c r="S260" s="181">
        <f t="shared" si="170"/>
        <v>0</v>
      </c>
      <c r="T260" s="181">
        <f>SUM(T261:T266)</f>
        <v>0</v>
      </c>
      <c r="U260" s="181">
        <f t="shared" si="170"/>
        <v>0</v>
      </c>
      <c r="V260" s="181">
        <f t="shared" si="170"/>
        <v>0</v>
      </c>
      <c r="W260" s="181">
        <f>SUM(W261:W266)</f>
        <v>0</v>
      </c>
      <c r="X260" s="181">
        <f t="shared" si="170"/>
        <v>0</v>
      </c>
      <c r="Y260" s="181">
        <f>SUM(Y261:Y266)</f>
        <v>0</v>
      </c>
      <c r="Z260" s="181">
        <f>SUM(Z261:Z266)</f>
        <v>0</v>
      </c>
      <c r="AA260" s="181">
        <f t="shared" si="170"/>
        <v>0</v>
      </c>
      <c r="AB260" s="181">
        <f t="shared" si="170"/>
        <v>0</v>
      </c>
      <c r="AC260" s="181">
        <f t="shared" si="170"/>
        <v>0</v>
      </c>
      <c r="AD260" s="181">
        <f t="shared" si="170"/>
        <v>0</v>
      </c>
      <c r="AE260" s="181">
        <f t="shared" si="165"/>
        <v>0</v>
      </c>
      <c r="AF260" s="181">
        <f>SUM(AF261:AF266)</f>
        <v>0</v>
      </c>
      <c r="AG260" s="181">
        <f>SUM(AG261:AG266)</f>
        <v>0</v>
      </c>
      <c r="AH260" s="181">
        <f>SUM(AH261:AH266)</f>
        <v>0</v>
      </c>
      <c r="AI260" s="181">
        <f t="shared" si="166"/>
        <v>0</v>
      </c>
      <c r="AJ260" s="181">
        <f>SUM(AJ261:AJ266)</f>
        <v>0</v>
      </c>
      <c r="AK260" s="181">
        <f>SUM(AK261:AK266)</f>
        <v>0</v>
      </c>
      <c r="AL260" s="181">
        <f>SUM(AL261:AL266)</f>
        <v>0</v>
      </c>
      <c r="AM260" s="181">
        <f t="shared" si="167"/>
        <v>0</v>
      </c>
      <c r="AN260" s="181">
        <f>SUM(AN261:AN266)</f>
        <v>0</v>
      </c>
      <c r="AO260" s="181">
        <f>SUM(AO261:AO266)</f>
        <v>0</v>
      </c>
      <c r="AP260" s="181">
        <f>SUM(AP261:AP266)</f>
        <v>0</v>
      </c>
      <c r="AQ260" s="181">
        <f t="shared" si="168"/>
        <v>0</v>
      </c>
      <c r="AR260" s="181">
        <f t="shared" si="169"/>
        <v>0</v>
      </c>
    </row>
    <row r="261" spans="2:44">
      <c r="B261" s="426" t="s">
        <v>397</v>
      </c>
      <c r="C261" s="174" t="s">
        <v>973</v>
      </c>
      <c r="D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5">
        <f t="shared" si="162"/>
        <v>0</v>
      </c>
      <c r="G261" s="175"/>
      <c r="H261" s="175">
        <f t="shared" si="163"/>
        <v>0</v>
      </c>
      <c r="I261" s="175"/>
      <c r="J261" s="175">
        <f t="shared" si="164"/>
        <v>0</v>
      </c>
      <c r="K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5">
        <f t="shared" si="165"/>
        <v>0</v>
      </c>
      <c r="AF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5">
        <f t="shared" si="166"/>
        <v>0</v>
      </c>
      <c r="AJ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5">
        <f t="shared" si="167"/>
        <v>0</v>
      </c>
      <c r="AN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5">
        <f t="shared" si="168"/>
        <v>0</v>
      </c>
      <c r="AR261" s="175">
        <f t="shared" si="169"/>
        <v>0</v>
      </c>
    </row>
    <row r="262" spans="2:44">
      <c r="B262" s="426" t="s">
        <v>398</v>
      </c>
      <c r="C262" s="174" t="s">
        <v>974</v>
      </c>
      <c r="D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5">
        <f t="shared" si="162"/>
        <v>0</v>
      </c>
      <c r="G262" s="175"/>
      <c r="H262" s="175">
        <f t="shared" si="163"/>
        <v>0</v>
      </c>
      <c r="I262" s="175"/>
      <c r="J262" s="175">
        <f t="shared" si="164"/>
        <v>0</v>
      </c>
      <c r="K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5">
        <f t="shared" si="165"/>
        <v>0</v>
      </c>
      <c r="AF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5">
        <f t="shared" si="166"/>
        <v>0</v>
      </c>
      <c r="AJ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5">
        <f t="shared" si="167"/>
        <v>0</v>
      </c>
      <c r="AN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5">
        <f t="shared" si="168"/>
        <v>0</v>
      </c>
      <c r="AR262" s="175">
        <f t="shared" si="169"/>
        <v>0</v>
      </c>
    </row>
    <row r="263" spans="2:44">
      <c r="B263" s="426" t="s">
        <v>399</v>
      </c>
      <c r="C263" s="174" t="s">
        <v>975</v>
      </c>
      <c r="D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5">
        <f t="shared" si="162"/>
        <v>0</v>
      </c>
      <c r="G263" s="175"/>
      <c r="H263" s="175">
        <f t="shared" si="163"/>
        <v>0</v>
      </c>
      <c r="I263" s="175"/>
      <c r="J263" s="175">
        <f t="shared" si="164"/>
        <v>0</v>
      </c>
      <c r="K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5">
        <f t="shared" si="165"/>
        <v>0</v>
      </c>
      <c r="AF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5">
        <f t="shared" si="166"/>
        <v>0</v>
      </c>
      <c r="AJ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5">
        <f t="shared" si="167"/>
        <v>0</v>
      </c>
      <c r="AN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5">
        <f t="shared" si="168"/>
        <v>0</v>
      </c>
      <c r="AR263" s="175">
        <f t="shared" si="169"/>
        <v>0</v>
      </c>
    </row>
    <row r="264" spans="2:44">
      <c r="B264" s="426" t="s">
        <v>400</v>
      </c>
      <c r="C264" s="174" t="s">
        <v>976</v>
      </c>
      <c r="D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5">
        <f t="shared" si="162"/>
        <v>0</v>
      </c>
      <c r="G264" s="175"/>
      <c r="H264" s="175">
        <f t="shared" si="163"/>
        <v>0</v>
      </c>
      <c r="I264" s="175"/>
      <c r="J264" s="175">
        <f t="shared" si="164"/>
        <v>0</v>
      </c>
      <c r="K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5">
        <f t="shared" si="165"/>
        <v>0</v>
      </c>
      <c r="AF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5">
        <f t="shared" si="166"/>
        <v>0</v>
      </c>
      <c r="AJ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5">
        <f t="shared" si="167"/>
        <v>0</v>
      </c>
      <c r="AN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5">
        <f t="shared" si="168"/>
        <v>0</v>
      </c>
      <c r="AR264" s="175">
        <f t="shared" si="169"/>
        <v>0</v>
      </c>
    </row>
    <row r="265" spans="2:44">
      <c r="B265" s="426" t="s">
        <v>401</v>
      </c>
      <c r="C265" s="174" t="s">
        <v>977</v>
      </c>
      <c r="D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5">
        <f t="shared" si="162"/>
        <v>0</v>
      </c>
      <c r="G265" s="175"/>
      <c r="H265" s="175">
        <f t="shared" si="163"/>
        <v>0</v>
      </c>
      <c r="I265" s="175"/>
      <c r="J265" s="175">
        <f t="shared" si="164"/>
        <v>0</v>
      </c>
      <c r="K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5">
        <f t="shared" si="165"/>
        <v>0</v>
      </c>
      <c r="AF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5">
        <f t="shared" si="166"/>
        <v>0</v>
      </c>
      <c r="AJ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5">
        <f t="shared" si="167"/>
        <v>0</v>
      </c>
      <c r="AN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5">
        <f t="shared" si="168"/>
        <v>0</v>
      </c>
      <c r="AR265" s="175">
        <f t="shared" si="169"/>
        <v>0</v>
      </c>
    </row>
    <row r="266" spans="2:44">
      <c r="B266" s="426" t="s">
        <v>402</v>
      </c>
      <c r="C266" s="174" t="s">
        <v>978</v>
      </c>
      <c r="D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5">
        <f t="shared" si="162"/>
        <v>0</v>
      </c>
      <c r="G266" s="175"/>
      <c r="H266" s="175">
        <f t="shared" si="163"/>
        <v>0</v>
      </c>
      <c r="I266" s="175"/>
      <c r="J266" s="175">
        <f t="shared" si="164"/>
        <v>0</v>
      </c>
      <c r="K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5">
        <f t="shared" si="165"/>
        <v>0</v>
      </c>
      <c r="AF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5">
        <f t="shared" si="166"/>
        <v>0</v>
      </c>
      <c r="AJ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5">
        <f t="shared" si="167"/>
        <v>0</v>
      </c>
      <c r="AN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5">
        <f t="shared" si="168"/>
        <v>0</v>
      </c>
      <c r="AR266" s="175">
        <f t="shared" si="169"/>
        <v>0</v>
      </c>
    </row>
    <row r="267" spans="2:44">
      <c r="B267" s="429" t="s">
        <v>403</v>
      </c>
      <c r="C267" s="180" t="s">
        <v>979</v>
      </c>
      <c r="D267" s="181">
        <f>SUM(D268:D311)</f>
        <v>0</v>
      </c>
      <c r="E267" s="181">
        <f>SUM(E268:E311)</f>
        <v>0</v>
      </c>
      <c r="F267" s="181">
        <f t="shared" si="162"/>
        <v>0</v>
      </c>
      <c r="G267" s="181">
        <f>SUM(G268:G311)</f>
        <v>0</v>
      </c>
      <c r="H267" s="181">
        <f t="shared" si="163"/>
        <v>0</v>
      </c>
      <c r="I267" s="181">
        <f>SUM(I268:I311)</f>
        <v>0</v>
      </c>
      <c r="J267" s="181">
        <f t="shared" si="164"/>
        <v>0</v>
      </c>
      <c r="K267" s="181">
        <f t="shared" ref="K267:AD267" si="171">SUM(K268:K311)</f>
        <v>0</v>
      </c>
      <c r="L267" s="181">
        <f t="shared" si="171"/>
        <v>0</v>
      </c>
      <c r="M267" s="181">
        <f t="shared" si="171"/>
        <v>0</v>
      </c>
      <c r="N267" s="181">
        <f t="shared" si="171"/>
        <v>0</v>
      </c>
      <c r="O267" s="181">
        <f t="shared" si="171"/>
        <v>0</v>
      </c>
      <c r="P267" s="181">
        <f>SUM(P268:P311)</f>
        <v>0</v>
      </c>
      <c r="Q267" s="181">
        <f>SUM(Q268:Q311)</f>
        <v>0</v>
      </c>
      <c r="R267" s="181">
        <f t="shared" si="171"/>
        <v>0</v>
      </c>
      <c r="S267" s="181">
        <f t="shared" si="171"/>
        <v>0</v>
      </c>
      <c r="T267" s="181">
        <f>SUM(T268:T311)</f>
        <v>0</v>
      </c>
      <c r="U267" s="181">
        <f t="shared" si="171"/>
        <v>0</v>
      </c>
      <c r="V267" s="181">
        <f t="shared" si="171"/>
        <v>0</v>
      </c>
      <c r="W267" s="181">
        <f>SUM(W268:W311)</f>
        <v>0</v>
      </c>
      <c r="X267" s="181">
        <f t="shared" si="171"/>
        <v>0</v>
      </c>
      <c r="Y267" s="181">
        <f>SUM(Y268:Y311)</f>
        <v>0</v>
      </c>
      <c r="Z267" s="181">
        <f>SUM(Z268:Z311)</f>
        <v>0</v>
      </c>
      <c r="AA267" s="181">
        <f t="shared" si="171"/>
        <v>0</v>
      </c>
      <c r="AB267" s="181">
        <f t="shared" si="171"/>
        <v>0</v>
      </c>
      <c r="AC267" s="181">
        <f t="shared" si="171"/>
        <v>0</v>
      </c>
      <c r="AD267" s="181">
        <f t="shared" si="171"/>
        <v>0</v>
      </c>
      <c r="AE267" s="181">
        <f t="shared" si="165"/>
        <v>0</v>
      </c>
      <c r="AF267" s="181">
        <f>SUM(AF268:AF311)</f>
        <v>0</v>
      </c>
      <c r="AG267" s="181">
        <f>SUM(AG268:AG311)</f>
        <v>0</v>
      </c>
      <c r="AH267" s="181">
        <f>SUM(AH268:AH311)</f>
        <v>0</v>
      </c>
      <c r="AI267" s="181">
        <f t="shared" si="166"/>
        <v>0</v>
      </c>
      <c r="AJ267" s="181">
        <f>SUM(AJ268:AJ311)</f>
        <v>0</v>
      </c>
      <c r="AK267" s="181">
        <f>SUM(AK268:AK311)</f>
        <v>0</v>
      </c>
      <c r="AL267" s="181">
        <f>SUM(AL268:AL311)</f>
        <v>0</v>
      </c>
      <c r="AM267" s="181">
        <f t="shared" si="167"/>
        <v>0</v>
      </c>
      <c r="AN267" s="181">
        <f>SUM(AN268:AN311)</f>
        <v>0</v>
      </c>
      <c r="AO267" s="181">
        <f>SUM(AO268:AO311)</f>
        <v>0</v>
      </c>
      <c r="AP267" s="181">
        <f>SUM(AP268:AP311)</f>
        <v>0</v>
      </c>
      <c r="AQ267" s="181">
        <f t="shared" si="168"/>
        <v>0</v>
      </c>
      <c r="AR267" s="181">
        <f t="shared" si="169"/>
        <v>0</v>
      </c>
    </row>
    <row r="268" spans="2:44">
      <c r="B268" s="426" t="s">
        <v>404</v>
      </c>
      <c r="C268" s="174" t="s">
        <v>980</v>
      </c>
      <c r="D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5">
        <f t="shared" si="162"/>
        <v>0</v>
      </c>
      <c r="G268" s="175"/>
      <c r="H268" s="175">
        <f t="shared" si="163"/>
        <v>0</v>
      </c>
      <c r="I268" s="175"/>
      <c r="J268" s="175">
        <f t="shared" si="164"/>
        <v>0</v>
      </c>
      <c r="K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5">
        <f t="shared" si="165"/>
        <v>0</v>
      </c>
      <c r="AF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5">
        <f t="shared" si="166"/>
        <v>0</v>
      </c>
      <c r="AJ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5">
        <f t="shared" si="167"/>
        <v>0</v>
      </c>
      <c r="AN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5">
        <f t="shared" si="168"/>
        <v>0</v>
      </c>
      <c r="AR268" s="175">
        <f t="shared" si="169"/>
        <v>0</v>
      </c>
    </row>
    <row r="269" spans="2:44">
      <c r="B269" s="426" t="s">
        <v>405</v>
      </c>
      <c r="C269" s="174" t="s">
        <v>981</v>
      </c>
      <c r="D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5">
        <f t="shared" ref="F269:F300" si="172">D269+E269</f>
        <v>0</v>
      </c>
      <c r="G269" s="175"/>
      <c r="H269" s="175">
        <f t="shared" ref="H269:H300" si="173">F269-G269</f>
        <v>0</v>
      </c>
      <c r="I269" s="175"/>
      <c r="J269" s="175">
        <f t="shared" ref="J269:J300" si="174">F269-I269</f>
        <v>0</v>
      </c>
      <c r="K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5">
        <f t="shared" ref="AE269:AE300" si="175">AB269+AC269+AD269</f>
        <v>0</v>
      </c>
      <c r="AF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5">
        <f t="shared" ref="AI269:AI300" si="176">AF269+AG269+AH269</f>
        <v>0</v>
      </c>
      <c r="AJ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5">
        <f t="shared" ref="AM269:AM300" si="177">AJ269+AK269+AL269</f>
        <v>0</v>
      </c>
      <c r="AN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5">
        <f t="shared" ref="AQ269:AQ300" si="178">AN269+AO269+AP269</f>
        <v>0</v>
      </c>
      <c r="AR269" s="175">
        <f t="shared" ref="AR269:AR300" si="179">AE269+AI269+AM269+AQ269</f>
        <v>0</v>
      </c>
    </row>
    <row r="270" spans="2:44">
      <c r="B270" s="426" t="s">
        <v>406</v>
      </c>
      <c r="C270" s="174" t="s">
        <v>982</v>
      </c>
      <c r="D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5">
        <f t="shared" si="172"/>
        <v>0</v>
      </c>
      <c r="G270" s="175"/>
      <c r="H270" s="175">
        <f t="shared" si="173"/>
        <v>0</v>
      </c>
      <c r="I270" s="175"/>
      <c r="J270" s="175">
        <f t="shared" si="174"/>
        <v>0</v>
      </c>
      <c r="K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5">
        <f t="shared" si="175"/>
        <v>0</v>
      </c>
      <c r="AF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5">
        <f t="shared" si="176"/>
        <v>0</v>
      </c>
      <c r="AJ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5">
        <f t="shared" si="177"/>
        <v>0</v>
      </c>
      <c r="AN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5">
        <f t="shared" si="178"/>
        <v>0</v>
      </c>
      <c r="AR270" s="175">
        <f t="shared" si="179"/>
        <v>0</v>
      </c>
    </row>
    <row r="271" spans="2:44">
      <c r="B271" s="426" t="s">
        <v>407</v>
      </c>
      <c r="C271" s="174" t="s">
        <v>983</v>
      </c>
      <c r="D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5">
        <f t="shared" si="172"/>
        <v>0</v>
      </c>
      <c r="G271" s="175"/>
      <c r="H271" s="175">
        <f t="shared" si="173"/>
        <v>0</v>
      </c>
      <c r="I271" s="175"/>
      <c r="J271" s="175">
        <f t="shared" si="174"/>
        <v>0</v>
      </c>
      <c r="K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5">
        <f t="shared" si="175"/>
        <v>0</v>
      </c>
      <c r="AF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5">
        <f t="shared" si="176"/>
        <v>0</v>
      </c>
      <c r="AJ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5">
        <f t="shared" si="177"/>
        <v>0</v>
      </c>
      <c r="AN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5">
        <f t="shared" si="178"/>
        <v>0</v>
      </c>
      <c r="AR271" s="175">
        <f t="shared" si="179"/>
        <v>0</v>
      </c>
    </row>
    <row r="272" spans="2:44">
      <c r="B272" s="426" t="s">
        <v>408</v>
      </c>
      <c r="C272" s="174" t="s">
        <v>984</v>
      </c>
      <c r="D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5">
        <f t="shared" si="172"/>
        <v>0</v>
      </c>
      <c r="G272" s="175"/>
      <c r="H272" s="175">
        <f t="shared" si="173"/>
        <v>0</v>
      </c>
      <c r="I272" s="175"/>
      <c r="J272" s="175">
        <f t="shared" si="174"/>
        <v>0</v>
      </c>
      <c r="K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5">
        <f t="shared" si="175"/>
        <v>0</v>
      </c>
      <c r="AF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5">
        <f t="shared" si="176"/>
        <v>0</v>
      </c>
      <c r="AJ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5">
        <f t="shared" si="177"/>
        <v>0</v>
      </c>
      <c r="AN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5">
        <f t="shared" si="178"/>
        <v>0</v>
      </c>
      <c r="AR272" s="175">
        <f t="shared" si="179"/>
        <v>0</v>
      </c>
    </row>
    <row r="273" spans="2:44">
      <c r="B273" s="426" t="s">
        <v>409</v>
      </c>
      <c r="C273" s="174" t="s">
        <v>985</v>
      </c>
      <c r="D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5">
        <f t="shared" si="172"/>
        <v>0</v>
      </c>
      <c r="G273" s="175"/>
      <c r="H273" s="175">
        <f t="shared" si="173"/>
        <v>0</v>
      </c>
      <c r="I273" s="175"/>
      <c r="J273" s="175">
        <f t="shared" si="174"/>
        <v>0</v>
      </c>
      <c r="K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5">
        <f t="shared" si="175"/>
        <v>0</v>
      </c>
      <c r="AF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5">
        <f t="shared" si="176"/>
        <v>0</v>
      </c>
      <c r="AJ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5">
        <f t="shared" si="177"/>
        <v>0</v>
      </c>
      <c r="AN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5">
        <f t="shared" si="178"/>
        <v>0</v>
      </c>
      <c r="AR273" s="175">
        <f t="shared" si="179"/>
        <v>0</v>
      </c>
    </row>
    <row r="274" spans="2:44">
      <c r="B274" s="426" t="s">
        <v>410</v>
      </c>
      <c r="C274" s="174" t="s">
        <v>986</v>
      </c>
      <c r="D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5">
        <f t="shared" si="172"/>
        <v>0</v>
      </c>
      <c r="G274" s="175"/>
      <c r="H274" s="175">
        <f t="shared" si="173"/>
        <v>0</v>
      </c>
      <c r="I274" s="175"/>
      <c r="J274" s="175">
        <f t="shared" si="174"/>
        <v>0</v>
      </c>
      <c r="K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5">
        <f t="shared" si="175"/>
        <v>0</v>
      </c>
      <c r="AF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5">
        <f t="shared" si="176"/>
        <v>0</v>
      </c>
      <c r="AJ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5">
        <f t="shared" si="177"/>
        <v>0</v>
      </c>
      <c r="AN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5">
        <f t="shared" si="178"/>
        <v>0</v>
      </c>
      <c r="AR274" s="175">
        <f t="shared" si="179"/>
        <v>0</v>
      </c>
    </row>
    <row r="275" spans="2:44">
      <c r="B275" s="426" t="s">
        <v>411</v>
      </c>
      <c r="C275" s="174" t="s">
        <v>987</v>
      </c>
      <c r="D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5">
        <f t="shared" si="172"/>
        <v>0</v>
      </c>
      <c r="G275" s="175"/>
      <c r="H275" s="175">
        <f t="shared" si="173"/>
        <v>0</v>
      </c>
      <c r="I275" s="175"/>
      <c r="J275" s="175">
        <f t="shared" si="174"/>
        <v>0</v>
      </c>
      <c r="K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5">
        <f t="shared" si="175"/>
        <v>0</v>
      </c>
      <c r="AF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5">
        <f t="shared" si="176"/>
        <v>0</v>
      </c>
      <c r="AJ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5">
        <f t="shared" si="177"/>
        <v>0</v>
      </c>
      <c r="AN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5">
        <f t="shared" si="178"/>
        <v>0</v>
      </c>
      <c r="AR275" s="175">
        <f t="shared" si="179"/>
        <v>0</v>
      </c>
    </row>
    <row r="276" spans="2:44">
      <c r="B276" s="426" t="s">
        <v>412</v>
      </c>
      <c r="C276" s="174" t="s">
        <v>988</v>
      </c>
      <c r="D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5">
        <f t="shared" si="172"/>
        <v>0</v>
      </c>
      <c r="G276" s="175"/>
      <c r="H276" s="175">
        <f t="shared" si="173"/>
        <v>0</v>
      </c>
      <c r="I276" s="175"/>
      <c r="J276" s="175">
        <f t="shared" si="174"/>
        <v>0</v>
      </c>
      <c r="K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5">
        <f t="shared" si="175"/>
        <v>0</v>
      </c>
      <c r="AF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5">
        <f t="shared" si="176"/>
        <v>0</v>
      </c>
      <c r="AJ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5">
        <f t="shared" si="177"/>
        <v>0</v>
      </c>
      <c r="AN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5">
        <f t="shared" si="178"/>
        <v>0</v>
      </c>
      <c r="AR276" s="175">
        <f t="shared" si="179"/>
        <v>0</v>
      </c>
    </row>
    <row r="277" spans="2:44">
      <c r="B277" s="426" t="s">
        <v>413</v>
      </c>
      <c r="C277" s="174" t="s">
        <v>989</v>
      </c>
      <c r="D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5">
        <f t="shared" si="172"/>
        <v>0</v>
      </c>
      <c r="G277" s="175"/>
      <c r="H277" s="175">
        <f t="shared" si="173"/>
        <v>0</v>
      </c>
      <c r="I277" s="175"/>
      <c r="J277" s="175">
        <f t="shared" si="174"/>
        <v>0</v>
      </c>
      <c r="K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5">
        <f t="shared" si="175"/>
        <v>0</v>
      </c>
      <c r="AF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5">
        <f t="shared" si="176"/>
        <v>0</v>
      </c>
      <c r="AJ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5">
        <f t="shared" si="177"/>
        <v>0</v>
      </c>
      <c r="AN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5">
        <f t="shared" si="178"/>
        <v>0</v>
      </c>
      <c r="AR277" s="175">
        <f t="shared" si="179"/>
        <v>0</v>
      </c>
    </row>
    <row r="278" spans="2:44">
      <c r="B278" s="426" t="s">
        <v>414</v>
      </c>
      <c r="C278" s="174" t="s">
        <v>990</v>
      </c>
      <c r="D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5">
        <f t="shared" si="172"/>
        <v>0</v>
      </c>
      <c r="G278" s="175"/>
      <c r="H278" s="175">
        <f t="shared" si="173"/>
        <v>0</v>
      </c>
      <c r="I278" s="175"/>
      <c r="J278" s="175">
        <f t="shared" si="174"/>
        <v>0</v>
      </c>
      <c r="K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5">
        <f t="shared" si="175"/>
        <v>0</v>
      </c>
      <c r="AF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5">
        <f t="shared" si="176"/>
        <v>0</v>
      </c>
      <c r="AJ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5">
        <f t="shared" si="177"/>
        <v>0</v>
      </c>
      <c r="AN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5">
        <f t="shared" si="178"/>
        <v>0</v>
      </c>
      <c r="AR278" s="175">
        <f t="shared" si="179"/>
        <v>0</v>
      </c>
    </row>
    <row r="279" spans="2:44">
      <c r="B279" s="426" t="s">
        <v>415</v>
      </c>
      <c r="C279" s="174" t="s">
        <v>991</v>
      </c>
      <c r="D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5">
        <f t="shared" si="172"/>
        <v>0</v>
      </c>
      <c r="G279" s="175"/>
      <c r="H279" s="175">
        <f t="shared" si="173"/>
        <v>0</v>
      </c>
      <c r="I279" s="175"/>
      <c r="J279" s="175">
        <f t="shared" si="174"/>
        <v>0</v>
      </c>
      <c r="K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5">
        <f t="shared" si="175"/>
        <v>0</v>
      </c>
      <c r="AF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5">
        <f t="shared" si="176"/>
        <v>0</v>
      </c>
      <c r="AJ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5">
        <f t="shared" si="177"/>
        <v>0</v>
      </c>
      <c r="AN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5">
        <f t="shared" si="178"/>
        <v>0</v>
      </c>
      <c r="AR279" s="175">
        <f t="shared" si="179"/>
        <v>0</v>
      </c>
    </row>
    <row r="280" spans="2:44">
      <c r="B280" s="426" t="s">
        <v>416</v>
      </c>
      <c r="C280" s="174" t="s">
        <v>992</v>
      </c>
      <c r="D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5">
        <f t="shared" si="172"/>
        <v>0</v>
      </c>
      <c r="G280" s="175"/>
      <c r="H280" s="175">
        <f t="shared" si="173"/>
        <v>0</v>
      </c>
      <c r="I280" s="175"/>
      <c r="J280" s="175">
        <f t="shared" si="174"/>
        <v>0</v>
      </c>
      <c r="K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5">
        <f t="shared" si="175"/>
        <v>0</v>
      </c>
      <c r="AF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5">
        <f t="shared" si="176"/>
        <v>0</v>
      </c>
      <c r="AJ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5">
        <f t="shared" si="177"/>
        <v>0</v>
      </c>
      <c r="AN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5">
        <f t="shared" si="178"/>
        <v>0</v>
      </c>
      <c r="AR280" s="175">
        <f t="shared" si="179"/>
        <v>0</v>
      </c>
    </row>
    <row r="281" spans="2:44">
      <c r="B281" s="426" t="s">
        <v>417</v>
      </c>
      <c r="C281" s="174" t="s">
        <v>993</v>
      </c>
      <c r="D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5">
        <f t="shared" si="172"/>
        <v>0</v>
      </c>
      <c r="G281" s="175"/>
      <c r="H281" s="175">
        <f t="shared" si="173"/>
        <v>0</v>
      </c>
      <c r="I281" s="175"/>
      <c r="J281" s="175">
        <f t="shared" si="174"/>
        <v>0</v>
      </c>
      <c r="K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5">
        <f t="shared" si="175"/>
        <v>0</v>
      </c>
      <c r="AF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5">
        <f t="shared" si="176"/>
        <v>0</v>
      </c>
      <c r="AJ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5">
        <f t="shared" si="177"/>
        <v>0</v>
      </c>
      <c r="AN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5">
        <f t="shared" si="178"/>
        <v>0</v>
      </c>
      <c r="AR281" s="175">
        <f t="shared" si="179"/>
        <v>0</v>
      </c>
    </row>
    <row r="282" spans="2:44">
      <c r="B282" s="426" t="s">
        <v>418</v>
      </c>
      <c r="C282" s="174" t="s">
        <v>994</v>
      </c>
      <c r="D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5">
        <f t="shared" si="172"/>
        <v>0</v>
      </c>
      <c r="G282" s="175"/>
      <c r="H282" s="175">
        <f t="shared" si="173"/>
        <v>0</v>
      </c>
      <c r="I282" s="175"/>
      <c r="J282" s="175">
        <f t="shared" si="174"/>
        <v>0</v>
      </c>
      <c r="K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5">
        <f t="shared" si="175"/>
        <v>0</v>
      </c>
      <c r="AF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5">
        <f t="shared" si="176"/>
        <v>0</v>
      </c>
      <c r="AJ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5">
        <f t="shared" si="177"/>
        <v>0</v>
      </c>
      <c r="AN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5">
        <f t="shared" si="178"/>
        <v>0</v>
      </c>
      <c r="AR282" s="175">
        <f t="shared" si="179"/>
        <v>0</v>
      </c>
    </row>
    <row r="283" spans="2:44">
      <c r="B283" s="426" t="s">
        <v>419</v>
      </c>
      <c r="C283" s="174" t="s">
        <v>995</v>
      </c>
      <c r="D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5">
        <f t="shared" si="172"/>
        <v>0</v>
      </c>
      <c r="G283" s="175"/>
      <c r="H283" s="175">
        <f t="shared" si="173"/>
        <v>0</v>
      </c>
      <c r="I283" s="175"/>
      <c r="J283" s="175">
        <f t="shared" si="174"/>
        <v>0</v>
      </c>
      <c r="K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5">
        <f t="shared" si="175"/>
        <v>0</v>
      </c>
      <c r="AF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5">
        <f t="shared" si="176"/>
        <v>0</v>
      </c>
      <c r="AJ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5">
        <f t="shared" si="177"/>
        <v>0</v>
      </c>
      <c r="AN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5">
        <f t="shared" si="178"/>
        <v>0</v>
      </c>
      <c r="AR283" s="175">
        <f t="shared" si="179"/>
        <v>0</v>
      </c>
    </row>
    <row r="284" spans="2:44">
      <c r="B284" s="426" t="s">
        <v>420</v>
      </c>
      <c r="C284" s="174" t="s">
        <v>996</v>
      </c>
      <c r="D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5">
        <f t="shared" si="172"/>
        <v>0</v>
      </c>
      <c r="G284" s="175"/>
      <c r="H284" s="175">
        <f t="shared" si="173"/>
        <v>0</v>
      </c>
      <c r="I284" s="175"/>
      <c r="J284" s="175">
        <f t="shared" si="174"/>
        <v>0</v>
      </c>
      <c r="K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5">
        <f t="shared" si="175"/>
        <v>0</v>
      </c>
      <c r="AF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5">
        <f t="shared" si="176"/>
        <v>0</v>
      </c>
      <c r="AJ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5">
        <f t="shared" si="177"/>
        <v>0</v>
      </c>
      <c r="AN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5">
        <f t="shared" si="178"/>
        <v>0</v>
      </c>
      <c r="AR284" s="175">
        <f t="shared" si="179"/>
        <v>0</v>
      </c>
    </row>
    <row r="285" spans="2:44">
      <c r="B285" s="426" t="s">
        <v>421</v>
      </c>
      <c r="C285" s="174" t="s">
        <v>997</v>
      </c>
      <c r="D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5">
        <f t="shared" si="172"/>
        <v>0</v>
      </c>
      <c r="G285" s="175"/>
      <c r="H285" s="175">
        <f t="shared" si="173"/>
        <v>0</v>
      </c>
      <c r="I285" s="175"/>
      <c r="J285" s="175">
        <f t="shared" si="174"/>
        <v>0</v>
      </c>
      <c r="K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5">
        <f t="shared" si="175"/>
        <v>0</v>
      </c>
      <c r="AF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5">
        <f t="shared" si="176"/>
        <v>0</v>
      </c>
      <c r="AJ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5">
        <f t="shared" si="177"/>
        <v>0</v>
      </c>
      <c r="AN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5">
        <f t="shared" si="178"/>
        <v>0</v>
      </c>
      <c r="AR285" s="175">
        <f t="shared" si="179"/>
        <v>0</v>
      </c>
    </row>
    <row r="286" spans="2:44">
      <c r="B286" s="426" t="s">
        <v>422</v>
      </c>
      <c r="C286" s="174" t="s">
        <v>998</v>
      </c>
      <c r="D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5">
        <f t="shared" si="172"/>
        <v>0</v>
      </c>
      <c r="G286" s="175"/>
      <c r="H286" s="175">
        <f t="shared" si="173"/>
        <v>0</v>
      </c>
      <c r="I286" s="175"/>
      <c r="J286" s="175">
        <f t="shared" si="174"/>
        <v>0</v>
      </c>
      <c r="K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5">
        <f t="shared" si="175"/>
        <v>0</v>
      </c>
      <c r="AF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5">
        <f t="shared" si="176"/>
        <v>0</v>
      </c>
      <c r="AJ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5">
        <f t="shared" si="177"/>
        <v>0</v>
      </c>
      <c r="AN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5">
        <f t="shared" si="178"/>
        <v>0</v>
      </c>
      <c r="AR286" s="175">
        <f t="shared" si="179"/>
        <v>0</v>
      </c>
    </row>
    <row r="287" spans="2:44">
      <c r="B287" s="426" t="s">
        <v>423</v>
      </c>
      <c r="C287" s="174" t="s">
        <v>999</v>
      </c>
      <c r="D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5">
        <f t="shared" si="172"/>
        <v>0</v>
      </c>
      <c r="G287" s="175"/>
      <c r="H287" s="175">
        <f t="shared" si="173"/>
        <v>0</v>
      </c>
      <c r="I287" s="175"/>
      <c r="J287" s="175">
        <f t="shared" si="174"/>
        <v>0</v>
      </c>
      <c r="K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5">
        <f t="shared" si="175"/>
        <v>0</v>
      </c>
      <c r="AF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5">
        <f t="shared" si="176"/>
        <v>0</v>
      </c>
      <c r="AJ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5">
        <f t="shared" si="177"/>
        <v>0</v>
      </c>
      <c r="AN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5">
        <f t="shared" si="178"/>
        <v>0</v>
      </c>
      <c r="AR287" s="175">
        <f t="shared" si="179"/>
        <v>0</v>
      </c>
    </row>
    <row r="288" spans="2:44">
      <c r="B288" s="426" t="s">
        <v>424</v>
      </c>
      <c r="C288" s="174" t="s">
        <v>1000</v>
      </c>
      <c r="D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5">
        <f t="shared" si="172"/>
        <v>0</v>
      </c>
      <c r="G288" s="175"/>
      <c r="H288" s="175">
        <f t="shared" si="173"/>
        <v>0</v>
      </c>
      <c r="I288" s="175"/>
      <c r="J288" s="175">
        <f t="shared" si="174"/>
        <v>0</v>
      </c>
      <c r="K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5">
        <f t="shared" si="175"/>
        <v>0</v>
      </c>
      <c r="AF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5">
        <f t="shared" si="176"/>
        <v>0</v>
      </c>
      <c r="AJ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5">
        <f t="shared" si="177"/>
        <v>0</v>
      </c>
      <c r="AN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5">
        <f t="shared" si="178"/>
        <v>0</v>
      </c>
      <c r="AR288" s="175">
        <f t="shared" si="179"/>
        <v>0</v>
      </c>
    </row>
    <row r="289" spans="2:44">
      <c r="B289" s="426" t="s">
        <v>425</v>
      </c>
      <c r="C289" s="174" t="s">
        <v>997</v>
      </c>
      <c r="D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5">
        <f t="shared" si="172"/>
        <v>0</v>
      </c>
      <c r="G289" s="175"/>
      <c r="H289" s="175">
        <f t="shared" si="173"/>
        <v>0</v>
      </c>
      <c r="I289" s="175"/>
      <c r="J289" s="175">
        <f t="shared" si="174"/>
        <v>0</v>
      </c>
      <c r="K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5">
        <f t="shared" si="175"/>
        <v>0</v>
      </c>
      <c r="AF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5">
        <f t="shared" si="176"/>
        <v>0</v>
      </c>
      <c r="AJ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5">
        <f t="shared" si="177"/>
        <v>0</v>
      </c>
      <c r="AN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5">
        <f t="shared" si="178"/>
        <v>0</v>
      </c>
      <c r="AR289" s="175">
        <f t="shared" si="179"/>
        <v>0</v>
      </c>
    </row>
    <row r="290" spans="2:44">
      <c r="B290" s="426" t="s">
        <v>426</v>
      </c>
      <c r="C290" s="174" t="s">
        <v>1001</v>
      </c>
      <c r="D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5">
        <f t="shared" si="172"/>
        <v>0</v>
      </c>
      <c r="G290" s="175"/>
      <c r="H290" s="175">
        <f t="shared" si="173"/>
        <v>0</v>
      </c>
      <c r="I290" s="175"/>
      <c r="J290" s="175">
        <f t="shared" si="174"/>
        <v>0</v>
      </c>
      <c r="K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5">
        <f t="shared" si="175"/>
        <v>0</v>
      </c>
      <c r="AF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5">
        <f t="shared" si="176"/>
        <v>0</v>
      </c>
      <c r="AJ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5">
        <f t="shared" si="177"/>
        <v>0</v>
      </c>
      <c r="AN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5">
        <f t="shared" si="178"/>
        <v>0</v>
      </c>
      <c r="AR290" s="175">
        <f t="shared" si="179"/>
        <v>0</v>
      </c>
    </row>
    <row r="291" spans="2:44">
      <c r="B291" s="426" t="s">
        <v>427</v>
      </c>
      <c r="C291" s="174" t="s">
        <v>1002</v>
      </c>
      <c r="D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5">
        <f t="shared" si="172"/>
        <v>0</v>
      </c>
      <c r="G291" s="175"/>
      <c r="H291" s="175">
        <f t="shared" si="173"/>
        <v>0</v>
      </c>
      <c r="I291" s="175"/>
      <c r="J291" s="175">
        <f t="shared" si="174"/>
        <v>0</v>
      </c>
      <c r="K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5">
        <f t="shared" si="175"/>
        <v>0</v>
      </c>
      <c r="AF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5">
        <f t="shared" si="176"/>
        <v>0</v>
      </c>
      <c r="AJ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5">
        <f t="shared" si="177"/>
        <v>0</v>
      </c>
      <c r="AN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5">
        <f t="shared" si="178"/>
        <v>0</v>
      </c>
      <c r="AR291" s="175">
        <f t="shared" si="179"/>
        <v>0</v>
      </c>
    </row>
    <row r="292" spans="2:44">
      <c r="B292" s="426" t="s">
        <v>428</v>
      </c>
      <c r="C292" s="174" t="s">
        <v>1003</v>
      </c>
      <c r="D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5">
        <f t="shared" si="172"/>
        <v>0</v>
      </c>
      <c r="G292" s="175"/>
      <c r="H292" s="175">
        <f t="shared" si="173"/>
        <v>0</v>
      </c>
      <c r="I292" s="175"/>
      <c r="J292" s="175">
        <f t="shared" si="174"/>
        <v>0</v>
      </c>
      <c r="K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5">
        <f t="shared" si="175"/>
        <v>0</v>
      </c>
      <c r="AF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5">
        <f t="shared" si="176"/>
        <v>0</v>
      </c>
      <c r="AJ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5">
        <f t="shared" si="177"/>
        <v>0</v>
      </c>
      <c r="AN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5">
        <f t="shared" si="178"/>
        <v>0</v>
      </c>
      <c r="AR292" s="175">
        <f t="shared" si="179"/>
        <v>0</v>
      </c>
    </row>
    <row r="293" spans="2:44">
      <c r="B293" s="426" t="s">
        <v>429</v>
      </c>
      <c r="C293" s="174" t="s">
        <v>1004</v>
      </c>
      <c r="D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5">
        <f t="shared" si="172"/>
        <v>0</v>
      </c>
      <c r="G293" s="175"/>
      <c r="H293" s="175">
        <f t="shared" si="173"/>
        <v>0</v>
      </c>
      <c r="I293" s="175"/>
      <c r="J293" s="175">
        <f t="shared" si="174"/>
        <v>0</v>
      </c>
      <c r="K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5">
        <f t="shared" si="175"/>
        <v>0</v>
      </c>
      <c r="AF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5">
        <f t="shared" si="176"/>
        <v>0</v>
      </c>
      <c r="AJ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5">
        <f t="shared" si="177"/>
        <v>0</v>
      </c>
      <c r="AN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5">
        <f t="shared" si="178"/>
        <v>0</v>
      </c>
      <c r="AR293" s="175">
        <f t="shared" si="179"/>
        <v>0</v>
      </c>
    </row>
    <row r="294" spans="2:44">
      <c r="B294" s="426" t="s">
        <v>430</v>
      </c>
      <c r="C294" s="174" t="s">
        <v>1005</v>
      </c>
      <c r="D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5">
        <f t="shared" si="172"/>
        <v>0</v>
      </c>
      <c r="G294" s="175"/>
      <c r="H294" s="175">
        <f t="shared" si="173"/>
        <v>0</v>
      </c>
      <c r="I294" s="175"/>
      <c r="J294" s="175">
        <f t="shared" si="174"/>
        <v>0</v>
      </c>
      <c r="K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5">
        <f t="shared" si="175"/>
        <v>0</v>
      </c>
      <c r="AF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5">
        <f t="shared" si="176"/>
        <v>0</v>
      </c>
      <c r="AJ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5">
        <f t="shared" si="177"/>
        <v>0</v>
      </c>
      <c r="AN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5">
        <f t="shared" si="178"/>
        <v>0</v>
      </c>
      <c r="AR294" s="175">
        <f t="shared" si="179"/>
        <v>0</v>
      </c>
    </row>
    <row r="295" spans="2:44">
      <c r="B295" s="426" t="s">
        <v>431</v>
      </c>
      <c r="C295" s="174" t="s">
        <v>1006</v>
      </c>
      <c r="D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5">
        <f t="shared" si="172"/>
        <v>0</v>
      </c>
      <c r="G295" s="175"/>
      <c r="H295" s="175">
        <f t="shared" si="173"/>
        <v>0</v>
      </c>
      <c r="I295" s="175"/>
      <c r="J295" s="175">
        <f t="shared" si="174"/>
        <v>0</v>
      </c>
      <c r="K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5">
        <f t="shared" si="175"/>
        <v>0</v>
      </c>
      <c r="AF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5">
        <f t="shared" si="176"/>
        <v>0</v>
      </c>
      <c r="AJ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5">
        <f t="shared" si="177"/>
        <v>0</v>
      </c>
      <c r="AN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5">
        <f t="shared" si="178"/>
        <v>0</v>
      </c>
      <c r="AR295" s="175">
        <f t="shared" si="179"/>
        <v>0</v>
      </c>
    </row>
    <row r="296" spans="2:44">
      <c r="B296" s="426" t="s">
        <v>432</v>
      </c>
      <c r="C296" s="174" t="s">
        <v>1007</v>
      </c>
      <c r="D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5">
        <f t="shared" si="172"/>
        <v>0</v>
      </c>
      <c r="G296" s="175"/>
      <c r="H296" s="175">
        <f t="shared" si="173"/>
        <v>0</v>
      </c>
      <c r="I296" s="175"/>
      <c r="J296" s="175">
        <f t="shared" si="174"/>
        <v>0</v>
      </c>
      <c r="K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5">
        <f t="shared" si="175"/>
        <v>0</v>
      </c>
      <c r="AF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5">
        <f t="shared" si="176"/>
        <v>0</v>
      </c>
      <c r="AJ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5">
        <f t="shared" si="177"/>
        <v>0</v>
      </c>
      <c r="AN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5">
        <f t="shared" si="178"/>
        <v>0</v>
      </c>
      <c r="AR296" s="175">
        <f t="shared" si="179"/>
        <v>0</v>
      </c>
    </row>
    <row r="297" spans="2:44">
      <c r="B297" s="426" t="s">
        <v>433</v>
      </c>
      <c r="C297" s="174" t="s">
        <v>1008</v>
      </c>
      <c r="D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5">
        <f t="shared" si="172"/>
        <v>0</v>
      </c>
      <c r="G297" s="175"/>
      <c r="H297" s="175">
        <f t="shared" si="173"/>
        <v>0</v>
      </c>
      <c r="I297" s="175"/>
      <c r="J297" s="175">
        <f t="shared" si="174"/>
        <v>0</v>
      </c>
      <c r="K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5">
        <f t="shared" si="175"/>
        <v>0</v>
      </c>
      <c r="AF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5">
        <f t="shared" si="176"/>
        <v>0</v>
      </c>
      <c r="AJ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5">
        <f t="shared" si="177"/>
        <v>0</v>
      </c>
      <c r="AN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5">
        <f t="shared" si="178"/>
        <v>0</v>
      </c>
      <c r="AR297" s="175">
        <f t="shared" si="179"/>
        <v>0</v>
      </c>
    </row>
    <row r="298" spans="2:44">
      <c r="B298" s="426" t="s">
        <v>434</v>
      </c>
      <c r="C298" s="174" t="s">
        <v>1009</v>
      </c>
      <c r="D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5">
        <f t="shared" si="172"/>
        <v>0</v>
      </c>
      <c r="G298" s="175"/>
      <c r="H298" s="175">
        <f t="shared" si="173"/>
        <v>0</v>
      </c>
      <c r="I298" s="175"/>
      <c r="J298" s="175">
        <f t="shared" si="174"/>
        <v>0</v>
      </c>
      <c r="K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5">
        <f t="shared" si="175"/>
        <v>0</v>
      </c>
      <c r="AF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5">
        <f t="shared" si="176"/>
        <v>0</v>
      </c>
      <c r="AJ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5">
        <f t="shared" si="177"/>
        <v>0</v>
      </c>
      <c r="AN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5">
        <f t="shared" si="178"/>
        <v>0</v>
      </c>
      <c r="AR298" s="175">
        <f t="shared" si="179"/>
        <v>0</v>
      </c>
    </row>
    <row r="299" spans="2:44">
      <c r="B299" s="426" t="s">
        <v>435</v>
      </c>
      <c r="C299" s="174" t="s">
        <v>1010</v>
      </c>
      <c r="D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5">
        <f t="shared" si="172"/>
        <v>0</v>
      </c>
      <c r="G299" s="175"/>
      <c r="H299" s="175">
        <f t="shared" si="173"/>
        <v>0</v>
      </c>
      <c r="I299" s="175"/>
      <c r="J299" s="175">
        <f t="shared" si="174"/>
        <v>0</v>
      </c>
      <c r="K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5">
        <f t="shared" si="175"/>
        <v>0</v>
      </c>
      <c r="AF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5">
        <f t="shared" si="176"/>
        <v>0</v>
      </c>
      <c r="AJ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5">
        <f t="shared" si="177"/>
        <v>0</v>
      </c>
      <c r="AN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5">
        <f t="shared" si="178"/>
        <v>0</v>
      </c>
      <c r="AR299" s="175">
        <f t="shared" si="179"/>
        <v>0</v>
      </c>
    </row>
    <row r="300" spans="2:44">
      <c r="B300" s="426" t="s">
        <v>436</v>
      </c>
      <c r="C300" s="174" t="s">
        <v>1011</v>
      </c>
      <c r="D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5">
        <f t="shared" si="172"/>
        <v>0</v>
      </c>
      <c r="G300" s="175"/>
      <c r="H300" s="175">
        <f t="shared" si="173"/>
        <v>0</v>
      </c>
      <c r="I300" s="175"/>
      <c r="J300" s="175">
        <f t="shared" si="174"/>
        <v>0</v>
      </c>
      <c r="K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5">
        <f t="shared" si="175"/>
        <v>0</v>
      </c>
      <c r="AF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5">
        <f t="shared" si="176"/>
        <v>0</v>
      </c>
      <c r="AJ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5">
        <f t="shared" si="177"/>
        <v>0</v>
      </c>
      <c r="AN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5">
        <f t="shared" si="178"/>
        <v>0</v>
      </c>
      <c r="AR300" s="175">
        <f t="shared" si="179"/>
        <v>0</v>
      </c>
    </row>
    <row r="301" spans="2:44">
      <c r="B301" s="426" t="s">
        <v>437</v>
      </c>
      <c r="C301" s="174" t="s">
        <v>1012</v>
      </c>
      <c r="D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5">
        <f t="shared" ref="F301:F332" si="180">D301+E301</f>
        <v>0</v>
      </c>
      <c r="G301" s="175"/>
      <c r="H301" s="175">
        <f t="shared" ref="H301:H332" si="181">F301-G301</f>
        <v>0</v>
      </c>
      <c r="I301" s="175"/>
      <c r="J301" s="175">
        <f t="shared" ref="J301:J332" si="182">F301-I301</f>
        <v>0</v>
      </c>
      <c r="K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5">
        <f t="shared" ref="AE301:AE332" si="183">AB301+AC301+AD301</f>
        <v>0</v>
      </c>
      <c r="AF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5">
        <f t="shared" ref="AI301:AI332" si="184">AF301+AG301+AH301</f>
        <v>0</v>
      </c>
      <c r="AJ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5">
        <f t="shared" ref="AM301:AM332" si="185">AJ301+AK301+AL301</f>
        <v>0</v>
      </c>
      <c r="AN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5">
        <f t="shared" ref="AQ301:AQ332" si="186">AN301+AO301+AP301</f>
        <v>0</v>
      </c>
      <c r="AR301" s="175">
        <f t="shared" ref="AR301:AR332" si="187">AE301+AI301+AM301+AQ301</f>
        <v>0</v>
      </c>
    </row>
    <row r="302" spans="2:44">
      <c r="B302" s="426" t="s">
        <v>438</v>
      </c>
      <c r="C302" s="174" t="s">
        <v>1013</v>
      </c>
      <c r="D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5">
        <f t="shared" si="180"/>
        <v>0</v>
      </c>
      <c r="G302" s="175"/>
      <c r="H302" s="175">
        <f t="shared" si="181"/>
        <v>0</v>
      </c>
      <c r="I302" s="175"/>
      <c r="J302" s="175">
        <f t="shared" si="182"/>
        <v>0</v>
      </c>
      <c r="K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5">
        <f t="shared" si="183"/>
        <v>0</v>
      </c>
      <c r="AF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5">
        <f t="shared" si="184"/>
        <v>0</v>
      </c>
      <c r="AJ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5">
        <f t="shared" si="185"/>
        <v>0</v>
      </c>
      <c r="AN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5">
        <f t="shared" si="186"/>
        <v>0</v>
      </c>
      <c r="AR302" s="175">
        <f t="shared" si="187"/>
        <v>0</v>
      </c>
    </row>
    <row r="303" spans="2:44">
      <c r="B303" s="426" t="s">
        <v>439</v>
      </c>
      <c r="C303" s="174" t="s">
        <v>1014</v>
      </c>
      <c r="D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5">
        <f t="shared" si="180"/>
        <v>0</v>
      </c>
      <c r="G303" s="175"/>
      <c r="H303" s="175">
        <f t="shared" si="181"/>
        <v>0</v>
      </c>
      <c r="I303" s="175"/>
      <c r="J303" s="175">
        <f t="shared" si="182"/>
        <v>0</v>
      </c>
      <c r="K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5">
        <f t="shared" si="183"/>
        <v>0</v>
      </c>
      <c r="AF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5">
        <f t="shared" si="184"/>
        <v>0</v>
      </c>
      <c r="AJ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5">
        <f t="shared" si="185"/>
        <v>0</v>
      </c>
      <c r="AN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5">
        <f t="shared" si="186"/>
        <v>0</v>
      </c>
      <c r="AR303" s="175">
        <f t="shared" si="187"/>
        <v>0</v>
      </c>
    </row>
    <row r="304" spans="2:44">
      <c r="B304" s="426" t="s">
        <v>440</v>
      </c>
      <c r="C304" s="174" t="s">
        <v>1015</v>
      </c>
      <c r="D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5">
        <f t="shared" si="180"/>
        <v>0</v>
      </c>
      <c r="G304" s="175"/>
      <c r="H304" s="175">
        <f t="shared" si="181"/>
        <v>0</v>
      </c>
      <c r="I304" s="175"/>
      <c r="J304" s="175">
        <f t="shared" si="182"/>
        <v>0</v>
      </c>
      <c r="K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5">
        <f t="shared" si="183"/>
        <v>0</v>
      </c>
      <c r="AF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5">
        <f t="shared" si="184"/>
        <v>0</v>
      </c>
      <c r="AJ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5">
        <f t="shared" si="185"/>
        <v>0</v>
      </c>
      <c r="AN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5">
        <f t="shared" si="186"/>
        <v>0</v>
      </c>
      <c r="AR304" s="175">
        <f t="shared" si="187"/>
        <v>0</v>
      </c>
    </row>
    <row r="305" spans="2:44">
      <c r="B305" s="426" t="s">
        <v>441</v>
      </c>
      <c r="C305" s="174" t="s">
        <v>1016</v>
      </c>
      <c r="D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5">
        <f t="shared" si="180"/>
        <v>0</v>
      </c>
      <c r="G305" s="175"/>
      <c r="H305" s="175">
        <f t="shared" si="181"/>
        <v>0</v>
      </c>
      <c r="I305" s="175"/>
      <c r="J305" s="175">
        <f t="shared" si="182"/>
        <v>0</v>
      </c>
      <c r="K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5">
        <f t="shared" si="183"/>
        <v>0</v>
      </c>
      <c r="AF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5">
        <f t="shared" si="184"/>
        <v>0</v>
      </c>
      <c r="AJ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5">
        <f t="shared" si="185"/>
        <v>0</v>
      </c>
      <c r="AN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5">
        <f t="shared" si="186"/>
        <v>0</v>
      </c>
      <c r="AR305" s="175">
        <f t="shared" si="187"/>
        <v>0</v>
      </c>
    </row>
    <row r="306" spans="2:44">
      <c r="B306" s="426" t="s">
        <v>442</v>
      </c>
      <c r="C306" s="174" t="s">
        <v>1017</v>
      </c>
      <c r="D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5">
        <f t="shared" si="180"/>
        <v>0</v>
      </c>
      <c r="G306" s="175"/>
      <c r="H306" s="175">
        <f t="shared" si="181"/>
        <v>0</v>
      </c>
      <c r="I306" s="175"/>
      <c r="J306" s="175">
        <f t="shared" si="182"/>
        <v>0</v>
      </c>
      <c r="K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5">
        <f t="shared" si="183"/>
        <v>0</v>
      </c>
      <c r="AF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5">
        <f t="shared" si="184"/>
        <v>0</v>
      </c>
      <c r="AJ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5">
        <f t="shared" si="185"/>
        <v>0</v>
      </c>
      <c r="AN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5">
        <f t="shared" si="186"/>
        <v>0</v>
      </c>
      <c r="AR306" s="175">
        <f t="shared" si="187"/>
        <v>0</v>
      </c>
    </row>
    <row r="307" spans="2:44">
      <c r="B307" s="426" t="s">
        <v>443</v>
      </c>
      <c r="C307" s="174" t="s">
        <v>1018</v>
      </c>
      <c r="D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5">
        <f t="shared" si="180"/>
        <v>0</v>
      </c>
      <c r="G307" s="175"/>
      <c r="H307" s="175">
        <f t="shared" si="181"/>
        <v>0</v>
      </c>
      <c r="I307" s="175"/>
      <c r="J307" s="175">
        <f t="shared" si="182"/>
        <v>0</v>
      </c>
      <c r="K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5">
        <f t="shared" si="183"/>
        <v>0</v>
      </c>
      <c r="AF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5">
        <f t="shared" si="184"/>
        <v>0</v>
      </c>
      <c r="AJ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5">
        <f t="shared" si="185"/>
        <v>0</v>
      </c>
      <c r="AN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5">
        <f t="shared" si="186"/>
        <v>0</v>
      </c>
      <c r="AR307" s="175">
        <f t="shared" si="187"/>
        <v>0</v>
      </c>
    </row>
    <row r="308" spans="2:44">
      <c r="B308" s="426" t="s">
        <v>444</v>
      </c>
      <c r="C308" s="174" t="s">
        <v>1019</v>
      </c>
      <c r="D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5">
        <f t="shared" si="180"/>
        <v>0</v>
      </c>
      <c r="G308" s="175"/>
      <c r="H308" s="175">
        <f t="shared" si="181"/>
        <v>0</v>
      </c>
      <c r="I308" s="175"/>
      <c r="J308" s="175">
        <f t="shared" si="182"/>
        <v>0</v>
      </c>
      <c r="K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5">
        <f t="shared" si="183"/>
        <v>0</v>
      </c>
      <c r="AF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5">
        <f t="shared" si="184"/>
        <v>0</v>
      </c>
      <c r="AJ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5">
        <f t="shared" si="185"/>
        <v>0</v>
      </c>
      <c r="AN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5">
        <f t="shared" si="186"/>
        <v>0</v>
      </c>
      <c r="AR308" s="175">
        <f t="shared" si="187"/>
        <v>0</v>
      </c>
    </row>
    <row r="309" spans="2:44">
      <c r="B309" s="426" t="s">
        <v>445</v>
      </c>
      <c r="C309" s="174" t="s">
        <v>1020</v>
      </c>
      <c r="D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5">
        <f t="shared" si="180"/>
        <v>0</v>
      </c>
      <c r="G309" s="175"/>
      <c r="H309" s="175">
        <f t="shared" si="181"/>
        <v>0</v>
      </c>
      <c r="I309" s="175"/>
      <c r="J309" s="175">
        <f t="shared" si="182"/>
        <v>0</v>
      </c>
      <c r="K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5">
        <f t="shared" si="183"/>
        <v>0</v>
      </c>
      <c r="AF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5">
        <f t="shared" si="184"/>
        <v>0</v>
      </c>
      <c r="AJ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5">
        <f t="shared" si="185"/>
        <v>0</v>
      </c>
      <c r="AN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5">
        <f t="shared" si="186"/>
        <v>0</v>
      </c>
      <c r="AR309" s="175">
        <f t="shared" si="187"/>
        <v>0</v>
      </c>
    </row>
    <row r="310" spans="2:44">
      <c r="B310" s="426" t="s">
        <v>446</v>
      </c>
      <c r="C310" s="174" t="s">
        <v>1021</v>
      </c>
      <c r="D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5">
        <f t="shared" si="180"/>
        <v>0</v>
      </c>
      <c r="G310" s="175"/>
      <c r="H310" s="175">
        <f t="shared" si="181"/>
        <v>0</v>
      </c>
      <c r="I310" s="175"/>
      <c r="J310" s="175">
        <f t="shared" si="182"/>
        <v>0</v>
      </c>
      <c r="K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5">
        <f t="shared" si="183"/>
        <v>0</v>
      </c>
      <c r="AF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5">
        <f t="shared" si="184"/>
        <v>0</v>
      </c>
      <c r="AJ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5">
        <f t="shared" si="185"/>
        <v>0</v>
      </c>
      <c r="AN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5">
        <f t="shared" si="186"/>
        <v>0</v>
      </c>
      <c r="AR310" s="175">
        <f t="shared" si="187"/>
        <v>0</v>
      </c>
    </row>
    <row r="311" spans="2:44">
      <c r="B311" s="426" t="s">
        <v>447</v>
      </c>
      <c r="C311" s="174" t="s">
        <v>1022</v>
      </c>
      <c r="D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5">
        <f t="shared" si="180"/>
        <v>0</v>
      </c>
      <c r="G311" s="175"/>
      <c r="H311" s="175">
        <f t="shared" si="181"/>
        <v>0</v>
      </c>
      <c r="I311" s="175"/>
      <c r="J311" s="175">
        <f t="shared" si="182"/>
        <v>0</v>
      </c>
      <c r="K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5">
        <f t="shared" si="183"/>
        <v>0</v>
      </c>
      <c r="AF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5">
        <f t="shared" si="184"/>
        <v>0</v>
      </c>
      <c r="AJ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5">
        <f t="shared" si="185"/>
        <v>0</v>
      </c>
      <c r="AN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5">
        <f t="shared" si="186"/>
        <v>0</v>
      </c>
      <c r="AR311" s="175">
        <f t="shared" si="187"/>
        <v>0</v>
      </c>
    </row>
    <row r="312" spans="2:44">
      <c r="B312" s="429" t="s">
        <v>448</v>
      </c>
      <c r="C312" s="180" t="s">
        <v>1023</v>
      </c>
      <c r="D312" s="181">
        <f>SUM(D313:D326)</f>
        <v>35350</v>
      </c>
      <c r="E312" s="181">
        <f>SUM(E313:E326)</f>
        <v>0</v>
      </c>
      <c r="F312" s="181">
        <f t="shared" si="180"/>
        <v>35350</v>
      </c>
      <c r="G312" s="181">
        <f>SUM(G313:G326)</f>
        <v>0</v>
      </c>
      <c r="H312" s="181">
        <f t="shared" si="181"/>
        <v>35350</v>
      </c>
      <c r="I312" s="181">
        <f>SUM(I313:I326)</f>
        <v>0</v>
      </c>
      <c r="J312" s="181">
        <f t="shared" si="182"/>
        <v>35350</v>
      </c>
      <c r="K312" s="181">
        <f t="shared" ref="K312:AD312" si="188">SUM(K313:K326)</f>
        <v>20919</v>
      </c>
      <c r="L312" s="181">
        <f t="shared" si="188"/>
        <v>0</v>
      </c>
      <c r="M312" s="181">
        <f t="shared" si="188"/>
        <v>9350</v>
      </c>
      <c r="N312" s="181">
        <f t="shared" si="188"/>
        <v>0</v>
      </c>
      <c r="O312" s="181">
        <f t="shared" si="188"/>
        <v>0</v>
      </c>
      <c r="P312" s="181">
        <f>SUM(P313:P326)</f>
        <v>1929</v>
      </c>
      <c r="Q312" s="181">
        <f>SUM(Q313:Q326)</f>
        <v>0</v>
      </c>
      <c r="R312" s="181">
        <f t="shared" si="188"/>
        <v>114</v>
      </c>
      <c r="S312" s="181">
        <f t="shared" si="188"/>
        <v>0</v>
      </c>
      <c r="T312" s="181">
        <f>SUM(T313:T326)</f>
        <v>0</v>
      </c>
      <c r="U312" s="181">
        <f t="shared" si="188"/>
        <v>38</v>
      </c>
      <c r="V312" s="181">
        <f t="shared" si="188"/>
        <v>0</v>
      </c>
      <c r="W312" s="181">
        <f>SUM(W313:W326)</f>
        <v>0</v>
      </c>
      <c r="X312" s="181">
        <f t="shared" si="188"/>
        <v>0</v>
      </c>
      <c r="Y312" s="181">
        <f>SUM(Y313:Y326)</f>
        <v>0</v>
      </c>
      <c r="Z312" s="181">
        <f>SUM(Z313:Z326)</f>
        <v>0</v>
      </c>
      <c r="AA312" s="181">
        <f t="shared" si="188"/>
        <v>3000</v>
      </c>
      <c r="AB312" s="181">
        <f t="shared" si="188"/>
        <v>0</v>
      </c>
      <c r="AC312" s="181">
        <f t="shared" si="188"/>
        <v>0</v>
      </c>
      <c r="AD312" s="181">
        <f t="shared" si="188"/>
        <v>3000</v>
      </c>
      <c r="AE312" s="181">
        <f t="shared" si="183"/>
        <v>3000</v>
      </c>
      <c r="AF312" s="181">
        <f>SUM(AF313:AF326)</f>
        <v>0</v>
      </c>
      <c r="AG312" s="181">
        <f>SUM(AG313:AG326)</f>
        <v>0</v>
      </c>
      <c r="AH312" s="181">
        <f>SUM(AH313:AH326)</f>
        <v>0</v>
      </c>
      <c r="AI312" s="181">
        <f t="shared" si="184"/>
        <v>0</v>
      </c>
      <c r="AJ312" s="181">
        <f>SUM(AJ313:AJ326)</f>
        <v>0</v>
      </c>
      <c r="AK312" s="181">
        <f>SUM(AK313:AK326)</f>
        <v>3990</v>
      </c>
      <c r="AL312" s="181">
        <f>SUM(AL313:AL326)</f>
        <v>11430</v>
      </c>
      <c r="AM312" s="181">
        <f t="shared" si="185"/>
        <v>15420</v>
      </c>
      <c r="AN312" s="181">
        <f>SUM(AN313:AN326)</f>
        <v>16930</v>
      </c>
      <c r="AO312" s="181">
        <f>SUM(AO313:AO326)</f>
        <v>0</v>
      </c>
      <c r="AP312" s="181">
        <f>SUM(AP313:AP326)</f>
        <v>0</v>
      </c>
      <c r="AQ312" s="181">
        <f t="shared" si="186"/>
        <v>16930</v>
      </c>
      <c r="AR312" s="181">
        <f t="shared" si="187"/>
        <v>35350</v>
      </c>
    </row>
    <row r="313" spans="2:44">
      <c r="B313" s="426" t="s">
        <v>449</v>
      </c>
      <c r="C313" s="174" t="s">
        <v>1024</v>
      </c>
      <c r="D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5">
        <f t="shared" si="180"/>
        <v>0</v>
      </c>
      <c r="G313" s="175"/>
      <c r="H313" s="175">
        <f t="shared" si="181"/>
        <v>0</v>
      </c>
      <c r="I313" s="175"/>
      <c r="J313" s="175">
        <f t="shared" si="182"/>
        <v>0</v>
      </c>
      <c r="K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5">
        <f t="shared" si="183"/>
        <v>0</v>
      </c>
      <c r="AF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5">
        <f t="shared" si="184"/>
        <v>0</v>
      </c>
      <c r="AJ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5">
        <f t="shared" si="185"/>
        <v>0</v>
      </c>
      <c r="AN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5">
        <f t="shared" si="186"/>
        <v>0</v>
      </c>
      <c r="AR313" s="175">
        <f t="shared" si="187"/>
        <v>0</v>
      </c>
    </row>
    <row r="314" spans="2:44">
      <c r="B314" s="426" t="s">
        <v>450</v>
      </c>
      <c r="C314" s="174" t="s">
        <v>1025</v>
      </c>
      <c r="D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5">
        <f t="shared" si="180"/>
        <v>0</v>
      </c>
      <c r="G314" s="175"/>
      <c r="H314" s="175">
        <f t="shared" si="181"/>
        <v>0</v>
      </c>
      <c r="I314" s="175"/>
      <c r="J314" s="175">
        <f t="shared" si="182"/>
        <v>0</v>
      </c>
      <c r="K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5">
        <f t="shared" si="183"/>
        <v>0</v>
      </c>
      <c r="AF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5">
        <f t="shared" si="184"/>
        <v>0</v>
      </c>
      <c r="AJ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5">
        <f t="shared" si="185"/>
        <v>0</v>
      </c>
      <c r="AN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5">
        <f t="shared" si="186"/>
        <v>0</v>
      </c>
      <c r="AR314" s="175">
        <f t="shared" si="187"/>
        <v>0</v>
      </c>
    </row>
    <row r="315" spans="2:44">
      <c r="B315" s="426" t="s">
        <v>451</v>
      </c>
      <c r="C315" s="174" t="s">
        <v>1026</v>
      </c>
      <c r="D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32350</v>
      </c>
      <c r="E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5">
        <f t="shared" si="180"/>
        <v>32350</v>
      </c>
      <c r="G315" s="175"/>
      <c r="H315" s="175">
        <f t="shared" si="181"/>
        <v>32350</v>
      </c>
      <c r="I315" s="175"/>
      <c r="J315" s="175">
        <f t="shared" si="182"/>
        <v>32350</v>
      </c>
      <c r="K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20919</v>
      </c>
      <c r="L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9350</v>
      </c>
      <c r="N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1929</v>
      </c>
      <c r="Q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v>
      </c>
      <c r="S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v>
      </c>
      <c r="V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5">
        <f t="shared" si="183"/>
        <v>0</v>
      </c>
      <c r="AF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5">
        <f t="shared" si="184"/>
        <v>0</v>
      </c>
      <c r="AJ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3990</v>
      </c>
      <c r="AL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11430</v>
      </c>
      <c r="AM315" s="175">
        <f t="shared" si="185"/>
        <v>15420</v>
      </c>
      <c r="AN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16930</v>
      </c>
      <c r="AO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5">
        <f t="shared" si="186"/>
        <v>16930</v>
      </c>
      <c r="AR315" s="175">
        <f t="shared" si="187"/>
        <v>32350</v>
      </c>
    </row>
    <row r="316" spans="2:44">
      <c r="B316" s="426" t="s">
        <v>452</v>
      </c>
      <c r="C316" s="174" t="s">
        <v>1027</v>
      </c>
      <c r="D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5">
        <f t="shared" si="180"/>
        <v>0</v>
      </c>
      <c r="G316" s="175"/>
      <c r="H316" s="175">
        <f t="shared" si="181"/>
        <v>0</v>
      </c>
      <c r="I316" s="175"/>
      <c r="J316" s="175">
        <f t="shared" si="182"/>
        <v>0</v>
      </c>
      <c r="K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5">
        <f t="shared" si="183"/>
        <v>0</v>
      </c>
      <c r="AF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5">
        <f t="shared" si="184"/>
        <v>0</v>
      </c>
      <c r="AJ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5">
        <f t="shared" si="185"/>
        <v>0</v>
      </c>
      <c r="AN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5">
        <f t="shared" si="186"/>
        <v>0</v>
      </c>
      <c r="AR316" s="175">
        <f t="shared" si="187"/>
        <v>0</v>
      </c>
    </row>
    <row r="317" spans="2:44">
      <c r="B317" s="426" t="s">
        <v>453</v>
      </c>
      <c r="C317" s="174" t="s">
        <v>1028</v>
      </c>
      <c r="D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5">
        <f t="shared" si="180"/>
        <v>0</v>
      </c>
      <c r="G317" s="175"/>
      <c r="H317" s="175">
        <f t="shared" si="181"/>
        <v>0</v>
      </c>
      <c r="I317" s="175"/>
      <c r="J317" s="175">
        <f t="shared" si="182"/>
        <v>0</v>
      </c>
      <c r="K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5">
        <f t="shared" si="183"/>
        <v>0</v>
      </c>
      <c r="AF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5">
        <f t="shared" si="184"/>
        <v>0</v>
      </c>
      <c r="AJ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5">
        <f t="shared" si="185"/>
        <v>0</v>
      </c>
      <c r="AN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5">
        <f t="shared" si="186"/>
        <v>0</v>
      </c>
      <c r="AR317" s="175">
        <f t="shared" si="187"/>
        <v>0</v>
      </c>
    </row>
    <row r="318" spans="2:44">
      <c r="B318" s="426" t="s">
        <v>454</v>
      </c>
      <c r="C318" s="174" t="s">
        <v>1029</v>
      </c>
      <c r="D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5">
        <f t="shared" si="180"/>
        <v>0</v>
      </c>
      <c r="G318" s="175"/>
      <c r="H318" s="175">
        <f t="shared" si="181"/>
        <v>0</v>
      </c>
      <c r="I318" s="175"/>
      <c r="J318" s="175">
        <f t="shared" si="182"/>
        <v>0</v>
      </c>
      <c r="K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5">
        <f t="shared" si="183"/>
        <v>0</v>
      </c>
      <c r="AF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5">
        <f t="shared" si="184"/>
        <v>0</v>
      </c>
      <c r="AJ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5">
        <f t="shared" si="185"/>
        <v>0</v>
      </c>
      <c r="AN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5">
        <f t="shared" si="186"/>
        <v>0</v>
      </c>
      <c r="AR318" s="175">
        <f t="shared" si="187"/>
        <v>0</v>
      </c>
    </row>
    <row r="319" spans="2:44">
      <c r="B319" s="426" t="s">
        <v>455</v>
      </c>
      <c r="C319" s="174" t="s">
        <v>1030</v>
      </c>
      <c r="D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5">
        <f t="shared" si="180"/>
        <v>0</v>
      </c>
      <c r="G319" s="175"/>
      <c r="H319" s="175">
        <f t="shared" si="181"/>
        <v>0</v>
      </c>
      <c r="I319" s="175"/>
      <c r="J319" s="175">
        <f t="shared" si="182"/>
        <v>0</v>
      </c>
      <c r="K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5">
        <f t="shared" si="183"/>
        <v>0</v>
      </c>
      <c r="AF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5">
        <f t="shared" si="184"/>
        <v>0</v>
      </c>
      <c r="AJ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5">
        <f t="shared" si="185"/>
        <v>0</v>
      </c>
      <c r="AN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5">
        <f t="shared" si="186"/>
        <v>0</v>
      </c>
      <c r="AR319" s="175">
        <f t="shared" si="187"/>
        <v>0</v>
      </c>
    </row>
    <row r="320" spans="2:44">
      <c r="B320" s="426" t="s">
        <v>456</v>
      </c>
      <c r="C320" s="174" t="s">
        <v>1031</v>
      </c>
      <c r="D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5">
        <f t="shared" si="180"/>
        <v>0</v>
      </c>
      <c r="G320" s="175"/>
      <c r="H320" s="175">
        <f t="shared" si="181"/>
        <v>0</v>
      </c>
      <c r="I320" s="175"/>
      <c r="J320" s="175">
        <f t="shared" si="182"/>
        <v>0</v>
      </c>
      <c r="K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5">
        <f t="shared" si="183"/>
        <v>0</v>
      </c>
      <c r="AF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5">
        <f t="shared" si="184"/>
        <v>0</v>
      </c>
      <c r="AJ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5">
        <f t="shared" si="185"/>
        <v>0</v>
      </c>
      <c r="AN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5">
        <f t="shared" si="186"/>
        <v>0</v>
      </c>
      <c r="AR320" s="175">
        <f t="shared" si="187"/>
        <v>0</v>
      </c>
    </row>
    <row r="321" spans="2:44">
      <c r="B321" s="426" t="s">
        <v>457</v>
      </c>
      <c r="C321" s="174" t="s">
        <v>1032</v>
      </c>
      <c r="D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5">
        <f t="shared" si="180"/>
        <v>0</v>
      </c>
      <c r="G321" s="175"/>
      <c r="H321" s="175">
        <f t="shared" si="181"/>
        <v>0</v>
      </c>
      <c r="I321" s="175"/>
      <c r="J321" s="175">
        <f t="shared" si="182"/>
        <v>0</v>
      </c>
      <c r="K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5">
        <f t="shared" si="183"/>
        <v>0</v>
      </c>
      <c r="AF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5">
        <f t="shared" si="184"/>
        <v>0</v>
      </c>
      <c r="AJ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5">
        <f t="shared" si="185"/>
        <v>0</v>
      </c>
      <c r="AN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5">
        <f t="shared" si="186"/>
        <v>0</v>
      </c>
      <c r="AR321" s="175">
        <f t="shared" si="187"/>
        <v>0</v>
      </c>
    </row>
    <row r="322" spans="2:44">
      <c r="B322" s="426" t="s">
        <v>458</v>
      </c>
      <c r="C322" s="174" t="s">
        <v>1033</v>
      </c>
      <c r="D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5">
        <f t="shared" si="180"/>
        <v>3000</v>
      </c>
      <c r="G322" s="175"/>
      <c r="H322" s="175">
        <f t="shared" si="181"/>
        <v>3000</v>
      </c>
      <c r="I322" s="175"/>
      <c r="J322" s="175">
        <f t="shared" si="182"/>
        <v>3000</v>
      </c>
      <c r="K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AB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322" s="175">
        <f t="shared" si="183"/>
        <v>3000</v>
      </c>
      <c r="AF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5">
        <f t="shared" si="184"/>
        <v>0</v>
      </c>
      <c r="AJ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5">
        <f t="shared" si="185"/>
        <v>0</v>
      </c>
      <c r="AN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5">
        <f t="shared" si="186"/>
        <v>0</v>
      </c>
      <c r="AR322" s="175">
        <f t="shared" si="187"/>
        <v>3000</v>
      </c>
    </row>
    <row r="323" spans="2:44">
      <c r="B323" s="426" t="s">
        <v>459</v>
      </c>
      <c r="C323" s="174" t="s">
        <v>1034</v>
      </c>
      <c r="D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5">
        <f t="shared" si="180"/>
        <v>0</v>
      </c>
      <c r="G323" s="175"/>
      <c r="H323" s="175">
        <f t="shared" si="181"/>
        <v>0</v>
      </c>
      <c r="I323" s="175"/>
      <c r="J323" s="175">
        <f t="shared" si="182"/>
        <v>0</v>
      </c>
      <c r="K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5">
        <f t="shared" si="183"/>
        <v>0</v>
      </c>
      <c r="AF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5">
        <f t="shared" si="184"/>
        <v>0</v>
      </c>
      <c r="AJ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5">
        <f t="shared" si="185"/>
        <v>0</v>
      </c>
      <c r="AN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5">
        <f t="shared" si="186"/>
        <v>0</v>
      </c>
      <c r="AR323" s="175">
        <f t="shared" si="187"/>
        <v>0</v>
      </c>
    </row>
    <row r="324" spans="2:44">
      <c r="B324" s="426" t="s">
        <v>460</v>
      </c>
      <c r="C324" s="174" t="s">
        <v>1035</v>
      </c>
      <c r="D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5">
        <f t="shared" si="180"/>
        <v>0</v>
      </c>
      <c r="G324" s="175"/>
      <c r="H324" s="175">
        <f t="shared" si="181"/>
        <v>0</v>
      </c>
      <c r="I324" s="175"/>
      <c r="J324" s="175">
        <f t="shared" si="182"/>
        <v>0</v>
      </c>
      <c r="K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5">
        <f t="shared" si="183"/>
        <v>0</v>
      </c>
      <c r="AF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5">
        <f t="shared" si="184"/>
        <v>0</v>
      </c>
      <c r="AJ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5">
        <f t="shared" si="185"/>
        <v>0</v>
      </c>
      <c r="AN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5">
        <f t="shared" si="186"/>
        <v>0</v>
      </c>
      <c r="AR324" s="175">
        <f t="shared" si="187"/>
        <v>0</v>
      </c>
    </row>
    <row r="325" spans="2:44">
      <c r="B325" s="426" t="s">
        <v>461</v>
      </c>
      <c r="C325" s="174" t="s">
        <v>1036</v>
      </c>
      <c r="D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5">
        <f t="shared" si="180"/>
        <v>0</v>
      </c>
      <c r="G325" s="175"/>
      <c r="H325" s="175">
        <f t="shared" si="181"/>
        <v>0</v>
      </c>
      <c r="I325" s="175"/>
      <c r="J325" s="175">
        <f t="shared" si="182"/>
        <v>0</v>
      </c>
      <c r="K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5">
        <f t="shared" si="183"/>
        <v>0</v>
      </c>
      <c r="AF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5">
        <f t="shared" si="184"/>
        <v>0</v>
      </c>
      <c r="AJ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5">
        <f t="shared" si="185"/>
        <v>0</v>
      </c>
      <c r="AN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5">
        <f t="shared" si="186"/>
        <v>0</v>
      </c>
      <c r="AR325" s="175">
        <f t="shared" si="187"/>
        <v>0</v>
      </c>
    </row>
    <row r="326" spans="2:44">
      <c r="B326" s="426" t="s">
        <v>462</v>
      </c>
      <c r="C326" s="174" t="s">
        <v>1037</v>
      </c>
      <c r="D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5">
        <f t="shared" si="180"/>
        <v>0</v>
      </c>
      <c r="G326" s="175"/>
      <c r="H326" s="175">
        <f t="shared" si="181"/>
        <v>0</v>
      </c>
      <c r="I326" s="175"/>
      <c r="J326" s="175">
        <f t="shared" si="182"/>
        <v>0</v>
      </c>
      <c r="K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5">
        <f t="shared" si="183"/>
        <v>0</v>
      </c>
      <c r="AF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5">
        <f t="shared" si="184"/>
        <v>0</v>
      </c>
      <c r="AJ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5">
        <f t="shared" si="185"/>
        <v>0</v>
      </c>
      <c r="AN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5">
        <f t="shared" si="186"/>
        <v>0</v>
      </c>
      <c r="AR326" s="175">
        <f t="shared" si="187"/>
        <v>0</v>
      </c>
    </row>
    <row r="327" spans="2:44">
      <c r="B327" s="425" t="s">
        <v>463</v>
      </c>
      <c r="C327" s="172" t="s">
        <v>1038</v>
      </c>
      <c r="D327" s="173">
        <f>D328+D345+D383+D389</f>
        <v>261300</v>
      </c>
      <c r="E327" s="173">
        <f>E328+E345+E383+E389</f>
        <v>0</v>
      </c>
      <c r="F327" s="173">
        <f t="shared" si="180"/>
        <v>261300</v>
      </c>
      <c r="G327" s="173">
        <f>G328+G345+G383+G389</f>
        <v>0</v>
      </c>
      <c r="H327" s="173">
        <f t="shared" si="181"/>
        <v>261300</v>
      </c>
      <c r="I327" s="173">
        <f>I328+I345+I383+I389</f>
        <v>0</v>
      </c>
      <c r="J327" s="173">
        <f t="shared" si="182"/>
        <v>261300</v>
      </c>
      <c r="K327" s="173">
        <f t="shared" ref="K327:AD327" si="189">K328+K345+K383+K389</f>
        <v>0</v>
      </c>
      <c r="L327" s="173">
        <f t="shared" si="189"/>
        <v>0</v>
      </c>
      <c r="M327" s="173">
        <f t="shared" si="189"/>
        <v>0</v>
      </c>
      <c r="N327" s="173">
        <f t="shared" si="189"/>
        <v>0</v>
      </c>
      <c r="O327" s="173">
        <f t="shared" si="189"/>
        <v>0</v>
      </c>
      <c r="P327" s="173">
        <f t="shared" si="189"/>
        <v>0</v>
      </c>
      <c r="Q327" s="173">
        <f t="shared" si="189"/>
        <v>0</v>
      </c>
      <c r="R327" s="173">
        <f t="shared" si="189"/>
        <v>0</v>
      </c>
      <c r="S327" s="173">
        <f t="shared" si="189"/>
        <v>0</v>
      </c>
      <c r="T327" s="173">
        <f>T328+T345+T383+T389</f>
        <v>0</v>
      </c>
      <c r="U327" s="173">
        <f t="shared" si="189"/>
        <v>30800</v>
      </c>
      <c r="V327" s="173">
        <f t="shared" si="189"/>
        <v>0</v>
      </c>
      <c r="W327" s="173">
        <f t="shared" si="189"/>
        <v>0</v>
      </c>
      <c r="X327" s="173">
        <f t="shared" si="189"/>
        <v>0</v>
      </c>
      <c r="Y327" s="173">
        <f>Y328+Y345+Y383+Y389</f>
        <v>0</v>
      </c>
      <c r="Z327" s="173">
        <f>Z328+Z345+Z383+Z389</f>
        <v>0</v>
      </c>
      <c r="AA327" s="173">
        <f t="shared" si="189"/>
        <v>230500</v>
      </c>
      <c r="AB327" s="173">
        <f t="shared" si="189"/>
        <v>95000</v>
      </c>
      <c r="AC327" s="173">
        <f t="shared" si="189"/>
        <v>43000</v>
      </c>
      <c r="AD327" s="173">
        <f t="shared" si="189"/>
        <v>120500</v>
      </c>
      <c r="AE327" s="173">
        <f t="shared" si="183"/>
        <v>258500</v>
      </c>
      <c r="AF327" s="173">
        <f>AF328+AF345+AF383+AF389</f>
        <v>0</v>
      </c>
      <c r="AG327" s="173">
        <f>AG328+AG345+AG383+AG389</f>
        <v>0</v>
      </c>
      <c r="AH327" s="173">
        <f>AH328+AH345+AH383+AH389</f>
        <v>0</v>
      </c>
      <c r="AI327" s="173">
        <f t="shared" si="184"/>
        <v>0</v>
      </c>
      <c r="AJ327" s="173">
        <f>AJ328+AJ345+AJ383+AJ389</f>
        <v>0</v>
      </c>
      <c r="AK327" s="173">
        <f>AK328+AK345+AK383+AK389</f>
        <v>0</v>
      </c>
      <c r="AL327" s="173">
        <f>AL328+AL345+AL383+AL389</f>
        <v>0</v>
      </c>
      <c r="AM327" s="173">
        <f t="shared" si="185"/>
        <v>0</v>
      </c>
      <c r="AN327" s="173">
        <f>AN328+AN345+AN383+AN389</f>
        <v>0</v>
      </c>
      <c r="AO327" s="173">
        <f>AO328+AO345+AO383+AO389</f>
        <v>0</v>
      </c>
      <c r="AP327" s="173">
        <f>AP328+AP345+AP383+AP389</f>
        <v>2800</v>
      </c>
      <c r="AQ327" s="173">
        <f t="shared" si="186"/>
        <v>2800</v>
      </c>
      <c r="AR327" s="173">
        <f t="shared" si="187"/>
        <v>261300</v>
      </c>
    </row>
    <row r="328" spans="2:44">
      <c r="B328" s="429" t="s">
        <v>464</v>
      </c>
      <c r="C328" s="180" t="s">
        <v>1039</v>
      </c>
      <c r="D328" s="181">
        <f>SUM(D329:D344)</f>
        <v>0</v>
      </c>
      <c r="E328" s="181">
        <f>SUM(E329:E344)</f>
        <v>0</v>
      </c>
      <c r="F328" s="181">
        <f t="shared" si="180"/>
        <v>0</v>
      </c>
      <c r="G328" s="181">
        <f>SUM(G329:G344)</f>
        <v>0</v>
      </c>
      <c r="H328" s="181">
        <f t="shared" si="181"/>
        <v>0</v>
      </c>
      <c r="I328" s="181">
        <f>SUM(I329:I344)</f>
        <v>0</v>
      </c>
      <c r="J328" s="181">
        <f t="shared" si="182"/>
        <v>0</v>
      </c>
      <c r="K328" s="181">
        <f t="shared" ref="K328:AD328" si="190">SUM(K329:K344)</f>
        <v>0</v>
      </c>
      <c r="L328" s="181">
        <f t="shared" si="190"/>
        <v>0</v>
      </c>
      <c r="M328" s="181">
        <f t="shared" si="190"/>
        <v>0</v>
      </c>
      <c r="N328" s="181">
        <f t="shared" si="190"/>
        <v>0</v>
      </c>
      <c r="O328" s="181">
        <f t="shared" si="190"/>
        <v>0</v>
      </c>
      <c r="P328" s="181">
        <f t="shared" si="190"/>
        <v>0</v>
      </c>
      <c r="Q328" s="181">
        <f t="shared" si="190"/>
        <v>0</v>
      </c>
      <c r="R328" s="181">
        <f t="shared" si="190"/>
        <v>0</v>
      </c>
      <c r="S328" s="181">
        <f t="shared" si="190"/>
        <v>0</v>
      </c>
      <c r="T328" s="181">
        <f>SUM(T329:T344)</f>
        <v>0</v>
      </c>
      <c r="U328" s="181">
        <f t="shared" si="190"/>
        <v>0</v>
      </c>
      <c r="V328" s="181">
        <f t="shared" si="190"/>
        <v>0</v>
      </c>
      <c r="W328" s="181">
        <f t="shared" si="190"/>
        <v>0</v>
      </c>
      <c r="X328" s="181">
        <f t="shared" si="190"/>
        <v>0</v>
      </c>
      <c r="Y328" s="181">
        <f>SUM(Y329:Y344)</f>
        <v>0</v>
      </c>
      <c r="Z328" s="181">
        <f>SUM(Z329:Z344)</f>
        <v>0</v>
      </c>
      <c r="AA328" s="181">
        <f t="shared" si="190"/>
        <v>0</v>
      </c>
      <c r="AB328" s="181">
        <f t="shared" si="190"/>
        <v>0</v>
      </c>
      <c r="AC328" s="181">
        <f t="shared" si="190"/>
        <v>0</v>
      </c>
      <c r="AD328" s="181">
        <f t="shared" si="190"/>
        <v>0</v>
      </c>
      <c r="AE328" s="181">
        <f t="shared" si="183"/>
        <v>0</v>
      </c>
      <c r="AF328" s="181">
        <f>SUM(AF329:AF344)</f>
        <v>0</v>
      </c>
      <c r="AG328" s="181">
        <f>SUM(AG329:AG344)</f>
        <v>0</v>
      </c>
      <c r="AH328" s="181">
        <f>SUM(AH329:AH344)</f>
        <v>0</v>
      </c>
      <c r="AI328" s="181">
        <f t="shared" si="184"/>
        <v>0</v>
      </c>
      <c r="AJ328" s="181">
        <f>SUM(AJ329:AJ344)</f>
        <v>0</v>
      </c>
      <c r="AK328" s="181">
        <f>SUM(AK329:AK344)</f>
        <v>0</v>
      </c>
      <c r="AL328" s="181">
        <f>SUM(AL329:AL344)</f>
        <v>0</v>
      </c>
      <c r="AM328" s="181">
        <f t="shared" si="185"/>
        <v>0</v>
      </c>
      <c r="AN328" s="181">
        <f>SUM(AN329:AN344)</f>
        <v>0</v>
      </c>
      <c r="AO328" s="181">
        <f>SUM(AO329:AO344)</f>
        <v>0</v>
      </c>
      <c r="AP328" s="181">
        <f>SUM(AP329:AP344)</f>
        <v>0</v>
      </c>
      <c r="AQ328" s="181">
        <f t="shared" si="186"/>
        <v>0</v>
      </c>
      <c r="AR328" s="181">
        <f t="shared" si="187"/>
        <v>0</v>
      </c>
    </row>
    <row r="329" spans="2:44">
      <c r="B329" s="426" t="s">
        <v>465</v>
      </c>
      <c r="C329" s="174" t="s">
        <v>1040</v>
      </c>
      <c r="D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5">
        <f t="shared" si="180"/>
        <v>0</v>
      </c>
      <c r="G329" s="175"/>
      <c r="H329" s="175">
        <f t="shared" si="181"/>
        <v>0</v>
      </c>
      <c r="I329" s="175"/>
      <c r="J329" s="175">
        <f t="shared" si="182"/>
        <v>0</v>
      </c>
      <c r="K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5">
        <f t="shared" si="183"/>
        <v>0</v>
      </c>
      <c r="AF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5">
        <f t="shared" si="184"/>
        <v>0</v>
      </c>
      <c r="AJ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5">
        <f t="shared" si="185"/>
        <v>0</v>
      </c>
      <c r="AN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5">
        <f t="shared" si="186"/>
        <v>0</v>
      </c>
      <c r="AR329" s="175">
        <f t="shared" si="187"/>
        <v>0</v>
      </c>
    </row>
    <row r="330" spans="2:44">
      <c r="B330" s="426" t="s">
        <v>520</v>
      </c>
      <c r="C330" s="174" t="s">
        <v>1041</v>
      </c>
      <c r="D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5">
        <f t="shared" si="180"/>
        <v>0</v>
      </c>
      <c r="G330" s="175"/>
      <c r="H330" s="175">
        <f t="shared" si="181"/>
        <v>0</v>
      </c>
      <c r="I330" s="175"/>
      <c r="J330" s="175">
        <f t="shared" si="182"/>
        <v>0</v>
      </c>
      <c r="K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5">
        <f t="shared" si="183"/>
        <v>0</v>
      </c>
      <c r="AF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5">
        <f t="shared" si="184"/>
        <v>0</v>
      </c>
      <c r="AJ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5">
        <f t="shared" si="185"/>
        <v>0</v>
      </c>
      <c r="AN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5">
        <f t="shared" si="186"/>
        <v>0</v>
      </c>
      <c r="AR330" s="175">
        <f t="shared" si="187"/>
        <v>0</v>
      </c>
    </row>
    <row r="331" spans="2:44">
      <c r="B331" s="426" t="s">
        <v>521</v>
      </c>
      <c r="C331" s="174" t="s">
        <v>1042</v>
      </c>
      <c r="D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5">
        <f t="shared" si="180"/>
        <v>0</v>
      </c>
      <c r="G331" s="175"/>
      <c r="H331" s="175">
        <f t="shared" si="181"/>
        <v>0</v>
      </c>
      <c r="I331" s="175"/>
      <c r="J331" s="175">
        <f t="shared" si="182"/>
        <v>0</v>
      </c>
      <c r="K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5">
        <f t="shared" si="183"/>
        <v>0</v>
      </c>
      <c r="AF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5">
        <f t="shared" si="184"/>
        <v>0</v>
      </c>
      <c r="AJ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5">
        <f t="shared" si="185"/>
        <v>0</v>
      </c>
      <c r="AN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5">
        <f t="shared" si="186"/>
        <v>0</v>
      </c>
      <c r="AR331" s="175">
        <f t="shared" si="187"/>
        <v>0</v>
      </c>
    </row>
    <row r="332" spans="2:44">
      <c r="B332" s="426" t="s">
        <v>522</v>
      </c>
      <c r="C332" s="174" t="s">
        <v>1043</v>
      </c>
      <c r="D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5">
        <f t="shared" si="180"/>
        <v>0</v>
      </c>
      <c r="G332" s="175"/>
      <c r="H332" s="175">
        <f t="shared" si="181"/>
        <v>0</v>
      </c>
      <c r="I332" s="175"/>
      <c r="J332" s="175">
        <f t="shared" si="182"/>
        <v>0</v>
      </c>
      <c r="K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5">
        <f t="shared" si="183"/>
        <v>0</v>
      </c>
      <c r="AF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5">
        <f t="shared" si="184"/>
        <v>0</v>
      </c>
      <c r="AJ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5">
        <f t="shared" si="185"/>
        <v>0</v>
      </c>
      <c r="AN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5">
        <f t="shared" si="186"/>
        <v>0</v>
      </c>
      <c r="AR332" s="175">
        <f t="shared" si="187"/>
        <v>0</v>
      </c>
    </row>
    <row r="333" spans="2:44">
      <c r="B333" s="426" t="s">
        <v>523</v>
      </c>
      <c r="C333" s="174" t="s">
        <v>1044</v>
      </c>
      <c r="D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5">
        <f t="shared" ref="F333:F362" si="191">D333+E333</f>
        <v>0</v>
      </c>
      <c r="G333" s="175"/>
      <c r="H333" s="175">
        <f t="shared" ref="H333:H362" si="192">F333-G333</f>
        <v>0</v>
      </c>
      <c r="I333" s="175"/>
      <c r="J333" s="175">
        <f t="shared" ref="J333:J362" si="193">F333-I333</f>
        <v>0</v>
      </c>
      <c r="K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5">
        <f t="shared" ref="AE333:AE362" si="194">AB333+AC333+AD333</f>
        <v>0</v>
      </c>
      <c r="AF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5">
        <f t="shared" ref="AI333:AI362" si="195">AF333+AG333+AH333</f>
        <v>0</v>
      </c>
      <c r="AJ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5">
        <f t="shared" ref="AM333:AM362" si="196">AJ333+AK333+AL333</f>
        <v>0</v>
      </c>
      <c r="AN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5">
        <f t="shared" ref="AQ333:AQ362" si="197">AN333+AO333+AP333</f>
        <v>0</v>
      </c>
      <c r="AR333" s="175">
        <f t="shared" ref="AR333:AR362" si="198">AE333+AI333+AM333+AQ333</f>
        <v>0</v>
      </c>
    </row>
    <row r="334" spans="2:44">
      <c r="B334" s="426" t="s">
        <v>524</v>
      </c>
      <c r="C334" s="174" t="s">
        <v>1045</v>
      </c>
      <c r="D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5">
        <f t="shared" si="191"/>
        <v>0</v>
      </c>
      <c r="G334" s="175"/>
      <c r="H334" s="175">
        <f t="shared" si="192"/>
        <v>0</v>
      </c>
      <c r="I334" s="175"/>
      <c r="J334" s="175">
        <f t="shared" si="193"/>
        <v>0</v>
      </c>
      <c r="K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5">
        <f t="shared" si="194"/>
        <v>0</v>
      </c>
      <c r="AF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5">
        <f t="shared" si="195"/>
        <v>0</v>
      </c>
      <c r="AJ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5">
        <f t="shared" si="196"/>
        <v>0</v>
      </c>
      <c r="AN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5">
        <f t="shared" si="197"/>
        <v>0</v>
      </c>
      <c r="AR334" s="175">
        <f t="shared" si="198"/>
        <v>0</v>
      </c>
    </row>
    <row r="335" spans="2:44">
      <c r="B335" s="426" t="s">
        <v>525</v>
      </c>
      <c r="C335" s="174" t="s">
        <v>1046</v>
      </c>
      <c r="D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5">
        <f t="shared" si="191"/>
        <v>0</v>
      </c>
      <c r="G335" s="175"/>
      <c r="H335" s="175">
        <f t="shared" si="192"/>
        <v>0</v>
      </c>
      <c r="I335" s="175"/>
      <c r="J335" s="175">
        <f t="shared" si="193"/>
        <v>0</v>
      </c>
      <c r="K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5">
        <f t="shared" si="194"/>
        <v>0</v>
      </c>
      <c r="AF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5">
        <f t="shared" si="195"/>
        <v>0</v>
      </c>
      <c r="AJ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5">
        <f t="shared" si="196"/>
        <v>0</v>
      </c>
      <c r="AN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5">
        <f t="shared" si="197"/>
        <v>0</v>
      </c>
      <c r="AR335" s="175">
        <f t="shared" si="198"/>
        <v>0</v>
      </c>
    </row>
    <row r="336" spans="2:44">
      <c r="B336" s="426" t="s">
        <v>526</v>
      </c>
      <c r="C336" s="174" t="s">
        <v>1047</v>
      </c>
      <c r="D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5">
        <f t="shared" si="191"/>
        <v>0</v>
      </c>
      <c r="G336" s="175"/>
      <c r="H336" s="175">
        <f t="shared" si="192"/>
        <v>0</v>
      </c>
      <c r="I336" s="175"/>
      <c r="J336" s="175">
        <f t="shared" si="193"/>
        <v>0</v>
      </c>
      <c r="K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5">
        <f t="shared" si="194"/>
        <v>0</v>
      </c>
      <c r="AF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5">
        <f t="shared" si="195"/>
        <v>0</v>
      </c>
      <c r="AJ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5">
        <f t="shared" si="196"/>
        <v>0</v>
      </c>
      <c r="AN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5">
        <f t="shared" si="197"/>
        <v>0</v>
      </c>
      <c r="AR336" s="175">
        <f t="shared" si="198"/>
        <v>0</v>
      </c>
    </row>
    <row r="337" spans="2:44">
      <c r="B337" s="426" t="s">
        <v>527</v>
      </c>
      <c r="C337" s="174" t="s">
        <v>1048</v>
      </c>
      <c r="D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5">
        <f t="shared" si="191"/>
        <v>0</v>
      </c>
      <c r="G337" s="175"/>
      <c r="H337" s="175">
        <f t="shared" si="192"/>
        <v>0</v>
      </c>
      <c r="I337" s="175"/>
      <c r="J337" s="175">
        <f t="shared" si="193"/>
        <v>0</v>
      </c>
      <c r="K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5">
        <f t="shared" si="194"/>
        <v>0</v>
      </c>
      <c r="AF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5">
        <f t="shared" si="195"/>
        <v>0</v>
      </c>
      <c r="AJ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5">
        <f t="shared" si="196"/>
        <v>0</v>
      </c>
      <c r="AN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5">
        <f t="shared" si="197"/>
        <v>0</v>
      </c>
      <c r="AR337" s="175">
        <f t="shared" si="198"/>
        <v>0</v>
      </c>
    </row>
    <row r="338" spans="2:44">
      <c r="B338" s="426" t="s">
        <v>528</v>
      </c>
      <c r="C338" s="174" t="s">
        <v>1049</v>
      </c>
      <c r="D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5">
        <f t="shared" si="191"/>
        <v>0</v>
      </c>
      <c r="G338" s="175"/>
      <c r="H338" s="175">
        <f t="shared" si="192"/>
        <v>0</v>
      </c>
      <c r="I338" s="175"/>
      <c r="J338" s="175">
        <f t="shared" si="193"/>
        <v>0</v>
      </c>
      <c r="K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5">
        <f t="shared" si="194"/>
        <v>0</v>
      </c>
      <c r="AF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5">
        <f t="shared" si="195"/>
        <v>0</v>
      </c>
      <c r="AJ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5">
        <f t="shared" si="196"/>
        <v>0</v>
      </c>
      <c r="AN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5">
        <f t="shared" si="197"/>
        <v>0</v>
      </c>
      <c r="AR338" s="175">
        <f t="shared" si="198"/>
        <v>0</v>
      </c>
    </row>
    <row r="339" spans="2:44">
      <c r="B339" s="426" t="s">
        <v>466</v>
      </c>
      <c r="C339" s="174" t="s">
        <v>1050</v>
      </c>
      <c r="D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5">
        <f t="shared" si="191"/>
        <v>0</v>
      </c>
      <c r="G339" s="175"/>
      <c r="H339" s="175">
        <f t="shared" si="192"/>
        <v>0</v>
      </c>
      <c r="I339" s="175"/>
      <c r="J339" s="175">
        <f t="shared" si="193"/>
        <v>0</v>
      </c>
      <c r="K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5">
        <f t="shared" si="194"/>
        <v>0</v>
      </c>
      <c r="AF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5">
        <f t="shared" si="195"/>
        <v>0</v>
      </c>
      <c r="AJ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5">
        <f t="shared" si="196"/>
        <v>0</v>
      </c>
      <c r="AN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5">
        <f t="shared" si="197"/>
        <v>0</v>
      </c>
      <c r="AR339" s="175">
        <f t="shared" si="198"/>
        <v>0</v>
      </c>
    </row>
    <row r="340" spans="2:44">
      <c r="B340" s="426" t="s">
        <v>529</v>
      </c>
      <c r="C340" s="174" t="s">
        <v>1051</v>
      </c>
      <c r="D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5">
        <f t="shared" si="191"/>
        <v>0</v>
      </c>
      <c r="G340" s="175"/>
      <c r="H340" s="175">
        <f t="shared" si="192"/>
        <v>0</v>
      </c>
      <c r="I340" s="175"/>
      <c r="J340" s="175">
        <f t="shared" si="193"/>
        <v>0</v>
      </c>
      <c r="K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5">
        <f t="shared" si="194"/>
        <v>0</v>
      </c>
      <c r="AF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5">
        <f t="shared" si="195"/>
        <v>0</v>
      </c>
      <c r="AJ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5">
        <f t="shared" si="196"/>
        <v>0</v>
      </c>
      <c r="AN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5">
        <f t="shared" si="197"/>
        <v>0</v>
      </c>
      <c r="AR340" s="175">
        <f t="shared" si="198"/>
        <v>0</v>
      </c>
    </row>
    <row r="341" spans="2:44">
      <c r="B341" s="426" t="s">
        <v>530</v>
      </c>
      <c r="C341" s="174" t="s">
        <v>1052</v>
      </c>
      <c r="D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5">
        <f t="shared" si="191"/>
        <v>0</v>
      </c>
      <c r="G341" s="175"/>
      <c r="H341" s="175">
        <f t="shared" si="192"/>
        <v>0</v>
      </c>
      <c r="I341" s="175"/>
      <c r="J341" s="175">
        <f t="shared" si="193"/>
        <v>0</v>
      </c>
      <c r="K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5">
        <f t="shared" si="194"/>
        <v>0</v>
      </c>
      <c r="AF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5">
        <f t="shared" si="195"/>
        <v>0</v>
      </c>
      <c r="AJ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5">
        <f t="shared" si="196"/>
        <v>0</v>
      </c>
      <c r="AN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5">
        <f t="shared" si="197"/>
        <v>0</v>
      </c>
      <c r="AR341" s="175">
        <f t="shared" si="198"/>
        <v>0</v>
      </c>
    </row>
    <row r="342" spans="2:44">
      <c r="B342" s="426" t="s">
        <v>531</v>
      </c>
      <c r="C342" s="174" t="s">
        <v>1053</v>
      </c>
      <c r="D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5">
        <f t="shared" si="191"/>
        <v>0</v>
      </c>
      <c r="G342" s="175"/>
      <c r="H342" s="175">
        <f t="shared" si="192"/>
        <v>0</v>
      </c>
      <c r="I342" s="175"/>
      <c r="J342" s="175">
        <f t="shared" si="193"/>
        <v>0</v>
      </c>
      <c r="K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5">
        <f t="shared" si="194"/>
        <v>0</v>
      </c>
      <c r="AF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5">
        <f t="shared" si="195"/>
        <v>0</v>
      </c>
      <c r="AJ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5">
        <f t="shared" si="196"/>
        <v>0</v>
      </c>
      <c r="AN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5">
        <f t="shared" si="197"/>
        <v>0</v>
      </c>
      <c r="AR342" s="175">
        <f t="shared" si="198"/>
        <v>0</v>
      </c>
    </row>
    <row r="343" spans="2:44">
      <c r="B343" s="426" t="s">
        <v>532</v>
      </c>
      <c r="C343" s="174" t="s">
        <v>1054</v>
      </c>
      <c r="D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5">
        <f t="shared" si="191"/>
        <v>0</v>
      </c>
      <c r="G343" s="175"/>
      <c r="H343" s="175">
        <f t="shared" si="192"/>
        <v>0</v>
      </c>
      <c r="I343" s="175"/>
      <c r="J343" s="175">
        <f t="shared" si="193"/>
        <v>0</v>
      </c>
      <c r="K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5">
        <f t="shared" si="194"/>
        <v>0</v>
      </c>
      <c r="AF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5">
        <f t="shared" si="195"/>
        <v>0</v>
      </c>
      <c r="AJ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5">
        <f t="shared" si="196"/>
        <v>0</v>
      </c>
      <c r="AN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5">
        <f t="shared" si="197"/>
        <v>0</v>
      </c>
      <c r="AR343" s="175">
        <f t="shared" si="198"/>
        <v>0</v>
      </c>
    </row>
    <row r="344" spans="2:44">
      <c r="B344" s="426" t="s">
        <v>533</v>
      </c>
      <c r="C344" s="174" t="s">
        <v>1055</v>
      </c>
      <c r="D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5">
        <f t="shared" si="191"/>
        <v>0</v>
      </c>
      <c r="G344" s="175"/>
      <c r="H344" s="175">
        <f t="shared" si="192"/>
        <v>0</v>
      </c>
      <c r="I344" s="175"/>
      <c r="J344" s="175">
        <f t="shared" si="193"/>
        <v>0</v>
      </c>
      <c r="K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5">
        <f t="shared" si="194"/>
        <v>0</v>
      </c>
      <c r="AF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5">
        <f t="shared" si="195"/>
        <v>0</v>
      </c>
      <c r="AJ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5">
        <f t="shared" si="196"/>
        <v>0</v>
      </c>
      <c r="AN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5">
        <f t="shared" si="197"/>
        <v>0</v>
      </c>
      <c r="AR344" s="175">
        <f t="shared" si="198"/>
        <v>0</v>
      </c>
    </row>
    <row r="345" spans="2:44">
      <c r="B345" s="429" t="s">
        <v>467</v>
      </c>
      <c r="C345" s="180" t="s">
        <v>1056</v>
      </c>
      <c r="D345" s="181">
        <f>SUM(D346:D382)</f>
        <v>261300</v>
      </c>
      <c r="E345" s="181">
        <f>SUM(E346:E382)</f>
        <v>0</v>
      </c>
      <c r="F345" s="181">
        <f t="shared" si="191"/>
        <v>261300</v>
      </c>
      <c r="G345" s="181">
        <f>SUM(G346:G382)</f>
        <v>0</v>
      </c>
      <c r="H345" s="181">
        <f t="shared" si="192"/>
        <v>261300</v>
      </c>
      <c r="I345" s="181">
        <f>SUM(I346:I382)</f>
        <v>0</v>
      </c>
      <c r="J345" s="181">
        <f t="shared" si="193"/>
        <v>261300</v>
      </c>
      <c r="K345" s="181">
        <f t="shared" ref="K345:AD345" si="199">SUM(K346:K382)</f>
        <v>0</v>
      </c>
      <c r="L345" s="181">
        <f t="shared" si="199"/>
        <v>0</v>
      </c>
      <c r="M345" s="181">
        <f t="shared" si="199"/>
        <v>0</v>
      </c>
      <c r="N345" s="181">
        <f t="shared" si="199"/>
        <v>0</v>
      </c>
      <c r="O345" s="181">
        <f t="shared" si="199"/>
        <v>0</v>
      </c>
      <c r="P345" s="181">
        <f t="shared" si="199"/>
        <v>0</v>
      </c>
      <c r="Q345" s="181">
        <f t="shared" si="199"/>
        <v>0</v>
      </c>
      <c r="R345" s="181">
        <f t="shared" si="199"/>
        <v>0</v>
      </c>
      <c r="S345" s="181">
        <f t="shared" si="199"/>
        <v>0</v>
      </c>
      <c r="T345" s="181">
        <f>SUM(T346:T382)</f>
        <v>0</v>
      </c>
      <c r="U345" s="181">
        <f t="shared" si="199"/>
        <v>30800</v>
      </c>
      <c r="V345" s="181">
        <f t="shared" si="199"/>
        <v>0</v>
      </c>
      <c r="W345" s="181">
        <f t="shared" si="199"/>
        <v>0</v>
      </c>
      <c r="X345" s="181">
        <f t="shared" si="199"/>
        <v>0</v>
      </c>
      <c r="Y345" s="181">
        <f>SUM(Y346:Y382)</f>
        <v>0</v>
      </c>
      <c r="Z345" s="181">
        <f>SUM(Z346:Z382)</f>
        <v>0</v>
      </c>
      <c r="AA345" s="181">
        <f t="shared" si="199"/>
        <v>230500</v>
      </c>
      <c r="AB345" s="181">
        <f t="shared" si="199"/>
        <v>95000</v>
      </c>
      <c r="AC345" s="181">
        <f t="shared" si="199"/>
        <v>43000</v>
      </c>
      <c r="AD345" s="181">
        <f t="shared" si="199"/>
        <v>120500</v>
      </c>
      <c r="AE345" s="181">
        <f t="shared" si="194"/>
        <v>258500</v>
      </c>
      <c r="AF345" s="181">
        <f>SUM(AF346:AF382)</f>
        <v>0</v>
      </c>
      <c r="AG345" s="181">
        <f>SUM(AG346:AG382)</f>
        <v>0</v>
      </c>
      <c r="AH345" s="181">
        <f>SUM(AH346:AH382)</f>
        <v>0</v>
      </c>
      <c r="AI345" s="181">
        <f t="shared" si="195"/>
        <v>0</v>
      </c>
      <c r="AJ345" s="181">
        <f>SUM(AJ346:AJ382)</f>
        <v>0</v>
      </c>
      <c r="AK345" s="181">
        <f>SUM(AK346:AK382)</f>
        <v>0</v>
      </c>
      <c r="AL345" s="181">
        <f>SUM(AL346:AL382)</f>
        <v>0</v>
      </c>
      <c r="AM345" s="181">
        <f t="shared" si="196"/>
        <v>0</v>
      </c>
      <c r="AN345" s="181">
        <f>SUM(AN346:AN382)</f>
        <v>0</v>
      </c>
      <c r="AO345" s="181">
        <f>SUM(AO346:AO382)</f>
        <v>0</v>
      </c>
      <c r="AP345" s="181">
        <f>SUM(AP346:AP382)</f>
        <v>2800</v>
      </c>
      <c r="AQ345" s="181">
        <f t="shared" si="197"/>
        <v>2800</v>
      </c>
      <c r="AR345" s="181">
        <f t="shared" si="198"/>
        <v>261300</v>
      </c>
    </row>
    <row r="346" spans="2:44">
      <c r="B346" s="426" t="s">
        <v>468</v>
      </c>
      <c r="C346" s="174" t="s">
        <v>1057</v>
      </c>
      <c r="D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5">
        <f t="shared" si="191"/>
        <v>0</v>
      </c>
      <c r="G346" s="175"/>
      <c r="H346" s="175">
        <f t="shared" si="192"/>
        <v>0</v>
      </c>
      <c r="I346" s="175"/>
      <c r="J346" s="175">
        <f t="shared" si="193"/>
        <v>0</v>
      </c>
      <c r="K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5">
        <f t="shared" si="194"/>
        <v>0</v>
      </c>
      <c r="AF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5">
        <f t="shared" si="195"/>
        <v>0</v>
      </c>
      <c r="AJ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5">
        <f t="shared" si="196"/>
        <v>0</v>
      </c>
      <c r="AN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5">
        <f t="shared" si="197"/>
        <v>0</v>
      </c>
      <c r="AR346" s="175">
        <f t="shared" si="198"/>
        <v>0</v>
      </c>
    </row>
    <row r="347" spans="2:44">
      <c r="B347" s="426" t="s">
        <v>469</v>
      </c>
      <c r="C347" s="174" t="s">
        <v>1058</v>
      </c>
      <c r="D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5">
        <f t="shared" si="191"/>
        <v>0</v>
      </c>
      <c r="G347" s="175"/>
      <c r="H347" s="175">
        <f t="shared" si="192"/>
        <v>0</v>
      </c>
      <c r="I347" s="175"/>
      <c r="J347" s="175">
        <f t="shared" si="193"/>
        <v>0</v>
      </c>
      <c r="K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5">
        <f t="shared" si="194"/>
        <v>0</v>
      </c>
      <c r="AF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5">
        <f t="shared" si="195"/>
        <v>0</v>
      </c>
      <c r="AJ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5">
        <f t="shared" si="196"/>
        <v>0</v>
      </c>
      <c r="AN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5">
        <f t="shared" si="197"/>
        <v>0</v>
      </c>
      <c r="AR347" s="175">
        <f t="shared" si="198"/>
        <v>0</v>
      </c>
    </row>
    <row r="348" spans="2:44">
      <c r="B348" s="426" t="s">
        <v>470</v>
      </c>
      <c r="C348" s="174" t="s">
        <v>1058</v>
      </c>
      <c r="D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14800</v>
      </c>
      <c r="E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5">
        <f t="shared" si="191"/>
        <v>14800</v>
      </c>
      <c r="G348" s="175"/>
      <c r="H348" s="175">
        <f t="shared" si="192"/>
        <v>14800</v>
      </c>
      <c r="I348" s="175"/>
      <c r="J348" s="175">
        <f t="shared" si="193"/>
        <v>14800</v>
      </c>
      <c r="K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14800</v>
      </c>
      <c r="V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D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5">
        <f t="shared" si="194"/>
        <v>12000</v>
      </c>
      <c r="AF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5">
        <f t="shared" si="195"/>
        <v>0</v>
      </c>
      <c r="AJ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5">
        <f t="shared" si="196"/>
        <v>0</v>
      </c>
      <c r="AN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v>
      </c>
      <c r="AQ348" s="175">
        <f t="shared" si="197"/>
        <v>2800</v>
      </c>
      <c r="AR348" s="175">
        <f t="shared" si="198"/>
        <v>14800</v>
      </c>
    </row>
    <row r="349" spans="2:44">
      <c r="B349" s="426" t="s">
        <v>471</v>
      </c>
      <c r="C349" s="174" t="s">
        <v>1059</v>
      </c>
      <c r="D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v>
      </c>
      <c r="E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5">
        <f t="shared" si="191"/>
        <v>28000</v>
      </c>
      <c r="G349" s="175"/>
      <c r="H349" s="175">
        <f t="shared" si="192"/>
        <v>28000</v>
      </c>
      <c r="I349" s="175"/>
      <c r="J349" s="175">
        <f t="shared" si="193"/>
        <v>28000</v>
      </c>
      <c r="K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AB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E349" s="175">
        <f t="shared" si="194"/>
        <v>28000</v>
      </c>
      <c r="AF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5">
        <f t="shared" si="195"/>
        <v>0</v>
      </c>
      <c r="AJ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5">
        <f t="shared" si="196"/>
        <v>0</v>
      </c>
      <c r="AN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5">
        <f t="shared" si="197"/>
        <v>0</v>
      </c>
      <c r="AR349" s="175">
        <f t="shared" si="198"/>
        <v>28000</v>
      </c>
    </row>
    <row r="350" spans="2:44">
      <c r="B350" s="426" t="s">
        <v>472</v>
      </c>
      <c r="C350" s="174" t="s">
        <v>1059</v>
      </c>
      <c r="D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5">
        <f t="shared" si="191"/>
        <v>16000</v>
      </c>
      <c r="G350" s="175"/>
      <c r="H350" s="175">
        <f t="shared" si="192"/>
        <v>16000</v>
      </c>
      <c r="I350" s="175"/>
      <c r="J350" s="175">
        <f t="shared" si="193"/>
        <v>16000</v>
      </c>
      <c r="K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V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E350" s="175">
        <f t="shared" si="194"/>
        <v>16000</v>
      </c>
      <c r="AF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5">
        <f t="shared" si="195"/>
        <v>0</v>
      </c>
      <c r="AJ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5">
        <f t="shared" si="196"/>
        <v>0</v>
      </c>
      <c r="AN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5">
        <f t="shared" si="197"/>
        <v>0</v>
      </c>
      <c r="AR350" s="175">
        <f t="shared" si="198"/>
        <v>16000</v>
      </c>
    </row>
    <row r="351" spans="2:44">
      <c r="B351" s="426" t="s">
        <v>473</v>
      </c>
      <c r="C351" s="174" t="s">
        <v>1060</v>
      </c>
      <c r="D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5">
        <f t="shared" si="191"/>
        <v>0</v>
      </c>
      <c r="G351" s="175"/>
      <c r="H351" s="175">
        <f t="shared" si="192"/>
        <v>0</v>
      </c>
      <c r="I351" s="175"/>
      <c r="J351" s="175">
        <f t="shared" si="193"/>
        <v>0</v>
      </c>
      <c r="K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5">
        <f t="shared" si="194"/>
        <v>0</v>
      </c>
      <c r="AF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5">
        <f t="shared" si="195"/>
        <v>0</v>
      </c>
      <c r="AJ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5">
        <f t="shared" si="196"/>
        <v>0</v>
      </c>
      <c r="AN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5">
        <f t="shared" si="197"/>
        <v>0</v>
      </c>
      <c r="AR351" s="175">
        <f t="shared" si="198"/>
        <v>0</v>
      </c>
    </row>
    <row r="352" spans="2:44">
      <c r="B352" s="426" t="s">
        <v>474</v>
      </c>
      <c r="C352" s="174" t="s">
        <v>1061</v>
      </c>
      <c r="D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5">
        <f t="shared" si="191"/>
        <v>0</v>
      </c>
      <c r="G352" s="175"/>
      <c r="H352" s="175">
        <f t="shared" si="192"/>
        <v>0</v>
      </c>
      <c r="I352" s="175"/>
      <c r="J352" s="175">
        <f t="shared" si="193"/>
        <v>0</v>
      </c>
      <c r="K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5">
        <f t="shared" si="194"/>
        <v>0</v>
      </c>
      <c r="AF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5">
        <f t="shared" si="195"/>
        <v>0</v>
      </c>
      <c r="AJ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5">
        <f t="shared" si="196"/>
        <v>0</v>
      </c>
      <c r="AN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5">
        <f t="shared" si="197"/>
        <v>0</v>
      </c>
      <c r="AR352" s="175">
        <f t="shared" si="198"/>
        <v>0</v>
      </c>
    </row>
    <row r="353" spans="2:44">
      <c r="B353" s="426" t="s">
        <v>475</v>
      </c>
      <c r="C353" s="174" t="s">
        <v>1062</v>
      </c>
      <c r="D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5">
        <f t="shared" si="191"/>
        <v>0</v>
      </c>
      <c r="G353" s="175"/>
      <c r="H353" s="175">
        <f t="shared" si="192"/>
        <v>0</v>
      </c>
      <c r="I353" s="175"/>
      <c r="J353" s="175">
        <f t="shared" si="193"/>
        <v>0</v>
      </c>
      <c r="K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5">
        <f t="shared" si="194"/>
        <v>0</v>
      </c>
      <c r="AF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5">
        <f t="shared" si="195"/>
        <v>0</v>
      </c>
      <c r="AJ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5">
        <f t="shared" si="196"/>
        <v>0</v>
      </c>
      <c r="AN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5">
        <f t="shared" si="197"/>
        <v>0</v>
      </c>
      <c r="AR353" s="175">
        <f t="shared" si="198"/>
        <v>0</v>
      </c>
    </row>
    <row r="354" spans="2:44">
      <c r="B354" s="426" t="s">
        <v>476</v>
      </c>
      <c r="C354" s="174" t="s">
        <v>1063</v>
      </c>
      <c r="D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5">
        <f t="shared" si="191"/>
        <v>0</v>
      </c>
      <c r="G354" s="175"/>
      <c r="H354" s="175">
        <f t="shared" si="192"/>
        <v>0</v>
      </c>
      <c r="I354" s="175"/>
      <c r="J354" s="175">
        <f t="shared" si="193"/>
        <v>0</v>
      </c>
      <c r="K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5">
        <f t="shared" si="194"/>
        <v>0</v>
      </c>
      <c r="AF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5">
        <f t="shared" si="195"/>
        <v>0</v>
      </c>
      <c r="AJ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5">
        <f t="shared" si="196"/>
        <v>0</v>
      </c>
      <c r="AN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5">
        <f t="shared" si="197"/>
        <v>0</v>
      </c>
      <c r="AR354" s="175">
        <f t="shared" si="198"/>
        <v>0</v>
      </c>
    </row>
    <row r="355" spans="2:44">
      <c r="B355" s="426" t="s">
        <v>477</v>
      </c>
      <c r="C355" s="174" t="s">
        <v>1064</v>
      </c>
      <c r="D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5">
        <f t="shared" si="191"/>
        <v>0</v>
      </c>
      <c r="G355" s="175"/>
      <c r="H355" s="175">
        <f t="shared" si="192"/>
        <v>0</v>
      </c>
      <c r="I355" s="175"/>
      <c r="J355" s="175">
        <f t="shared" si="193"/>
        <v>0</v>
      </c>
      <c r="K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5">
        <f t="shared" si="194"/>
        <v>0</v>
      </c>
      <c r="AF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5">
        <f t="shared" si="195"/>
        <v>0</v>
      </c>
      <c r="AJ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5">
        <f t="shared" si="196"/>
        <v>0</v>
      </c>
      <c r="AN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5">
        <f t="shared" si="197"/>
        <v>0</v>
      </c>
      <c r="AR355" s="175">
        <f t="shared" si="198"/>
        <v>0</v>
      </c>
    </row>
    <row r="356" spans="2:44">
      <c r="B356" s="426" t="s">
        <v>478</v>
      </c>
      <c r="C356" s="174" t="s">
        <v>1065</v>
      </c>
      <c r="D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5">
        <f t="shared" si="191"/>
        <v>0</v>
      </c>
      <c r="G356" s="175"/>
      <c r="H356" s="175">
        <f t="shared" si="192"/>
        <v>0</v>
      </c>
      <c r="I356" s="175"/>
      <c r="J356" s="175">
        <f t="shared" si="193"/>
        <v>0</v>
      </c>
      <c r="K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5">
        <f t="shared" si="194"/>
        <v>0</v>
      </c>
      <c r="AF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5">
        <f t="shared" si="195"/>
        <v>0</v>
      </c>
      <c r="AJ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5">
        <f t="shared" si="196"/>
        <v>0</v>
      </c>
      <c r="AN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5">
        <f t="shared" si="197"/>
        <v>0</v>
      </c>
      <c r="AR356" s="175">
        <f t="shared" si="198"/>
        <v>0</v>
      </c>
    </row>
    <row r="357" spans="2:44">
      <c r="B357" s="426" t="s">
        <v>479</v>
      </c>
      <c r="C357" s="174" t="s">
        <v>1065</v>
      </c>
      <c r="D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5">
        <f t="shared" si="191"/>
        <v>0</v>
      </c>
      <c r="G357" s="175"/>
      <c r="H357" s="175">
        <f t="shared" si="192"/>
        <v>0</v>
      </c>
      <c r="I357" s="175"/>
      <c r="J357" s="175">
        <f t="shared" si="193"/>
        <v>0</v>
      </c>
      <c r="K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5">
        <f t="shared" si="194"/>
        <v>0</v>
      </c>
      <c r="AF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5">
        <f t="shared" si="195"/>
        <v>0</v>
      </c>
      <c r="AJ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5">
        <f t="shared" si="196"/>
        <v>0</v>
      </c>
      <c r="AN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5">
        <f t="shared" si="197"/>
        <v>0</v>
      </c>
      <c r="AR357" s="175">
        <f t="shared" si="198"/>
        <v>0</v>
      </c>
    </row>
    <row r="358" spans="2:44">
      <c r="B358" s="426" t="s">
        <v>480</v>
      </c>
      <c r="C358" s="174" t="s">
        <v>1066</v>
      </c>
      <c r="D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5">
        <f t="shared" si="191"/>
        <v>0</v>
      </c>
      <c r="G358" s="175"/>
      <c r="H358" s="175">
        <f t="shared" si="192"/>
        <v>0</v>
      </c>
      <c r="I358" s="175"/>
      <c r="J358" s="175">
        <f t="shared" si="193"/>
        <v>0</v>
      </c>
      <c r="K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5">
        <f t="shared" si="194"/>
        <v>0</v>
      </c>
      <c r="AF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5">
        <f t="shared" si="195"/>
        <v>0</v>
      </c>
      <c r="AJ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5">
        <f t="shared" si="196"/>
        <v>0</v>
      </c>
      <c r="AN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5">
        <f t="shared" si="197"/>
        <v>0</v>
      </c>
      <c r="AR358" s="175">
        <f t="shared" si="198"/>
        <v>0</v>
      </c>
    </row>
    <row r="359" spans="2:44">
      <c r="B359" s="426" t="s">
        <v>481</v>
      </c>
      <c r="C359" s="174" t="s">
        <v>1067</v>
      </c>
      <c r="D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5">
        <f t="shared" si="191"/>
        <v>0</v>
      </c>
      <c r="G359" s="175"/>
      <c r="H359" s="175">
        <f t="shared" si="192"/>
        <v>0</v>
      </c>
      <c r="I359" s="175"/>
      <c r="J359" s="175">
        <f t="shared" si="193"/>
        <v>0</v>
      </c>
      <c r="K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5">
        <f t="shared" si="194"/>
        <v>0</v>
      </c>
      <c r="AF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5">
        <f t="shared" si="195"/>
        <v>0</v>
      </c>
      <c r="AJ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5">
        <f t="shared" si="196"/>
        <v>0</v>
      </c>
      <c r="AN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5">
        <f t="shared" si="197"/>
        <v>0</v>
      </c>
      <c r="AR359" s="175">
        <f t="shared" si="198"/>
        <v>0</v>
      </c>
    </row>
    <row r="360" spans="2:44">
      <c r="B360" s="426" t="s">
        <v>482</v>
      </c>
      <c r="C360" s="174" t="s">
        <v>1068</v>
      </c>
      <c r="D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5">
        <f t="shared" si="191"/>
        <v>0</v>
      </c>
      <c r="G360" s="175"/>
      <c r="H360" s="175">
        <f t="shared" si="192"/>
        <v>0</v>
      </c>
      <c r="I360" s="175"/>
      <c r="J360" s="175">
        <f t="shared" si="193"/>
        <v>0</v>
      </c>
      <c r="K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5">
        <f t="shared" si="194"/>
        <v>0</v>
      </c>
      <c r="AF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5">
        <f t="shared" si="195"/>
        <v>0</v>
      </c>
      <c r="AJ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5">
        <f t="shared" si="196"/>
        <v>0</v>
      </c>
      <c r="AN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5">
        <f t="shared" si="197"/>
        <v>0</v>
      </c>
      <c r="AR360" s="175">
        <f t="shared" si="198"/>
        <v>0</v>
      </c>
    </row>
    <row r="361" spans="2:44">
      <c r="B361" s="426" t="s">
        <v>483</v>
      </c>
      <c r="C361" s="174" t="s">
        <v>1068</v>
      </c>
      <c r="D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5">
        <f t="shared" si="191"/>
        <v>0</v>
      </c>
      <c r="G361" s="175"/>
      <c r="H361" s="175">
        <f t="shared" si="192"/>
        <v>0</v>
      </c>
      <c r="I361" s="175"/>
      <c r="J361" s="175">
        <f t="shared" si="193"/>
        <v>0</v>
      </c>
      <c r="K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5">
        <f t="shared" si="194"/>
        <v>0</v>
      </c>
      <c r="AF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5">
        <f t="shared" si="195"/>
        <v>0</v>
      </c>
      <c r="AJ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5">
        <f t="shared" si="196"/>
        <v>0</v>
      </c>
      <c r="AN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5">
        <f t="shared" si="197"/>
        <v>0</v>
      </c>
      <c r="AR361" s="175">
        <f t="shared" si="198"/>
        <v>0</v>
      </c>
    </row>
    <row r="362" spans="2:44">
      <c r="B362" s="426" t="s">
        <v>484</v>
      </c>
      <c r="C362" s="174" t="s">
        <v>1069</v>
      </c>
      <c r="D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5">
        <f t="shared" si="191"/>
        <v>0</v>
      </c>
      <c r="G362" s="175"/>
      <c r="H362" s="175">
        <f t="shared" si="192"/>
        <v>0</v>
      </c>
      <c r="I362" s="175"/>
      <c r="J362" s="175">
        <f t="shared" si="193"/>
        <v>0</v>
      </c>
      <c r="K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5">
        <f t="shared" si="194"/>
        <v>0</v>
      </c>
      <c r="AF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5">
        <f t="shared" si="195"/>
        <v>0</v>
      </c>
      <c r="AJ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5">
        <f t="shared" si="196"/>
        <v>0</v>
      </c>
      <c r="AN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5">
        <f t="shared" si="197"/>
        <v>0</v>
      </c>
      <c r="AR362" s="175">
        <f t="shared" si="198"/>
        <v>0</v>
      </c>
    </row>
    <row r="363" spans="2:44">
      <c r="B363" s="426" t="s">
        <v>485</v>
      </c>
      <c r="C363" s="174" t="s">
        <v>1070</v>
      </c>
      <c r="D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5">
        <f t="shared" ref="F363:F378" si="200">D363+E363</f>
        <v>0</v>
      </c>
      <c r="G363" s="175"/>
      <c r="H363" s="175">
        <f t="shared" ref="H363:H378" si="201">F363-G363</f>
        <v>0</v>
      </c>
      <c r="I363" s="175"/>
      <c r="J363" s="175">
        <f t="shared" ref="J363:J378" si="202">F363-I363</f>
        <v>0</v>
      </c>
      <c r="K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5">
        <f t="shared" ref="AE363:AE378" si="203">AB363+AC363+AD363</f>
        <v>0</v>
      </c>
      <c r="AF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5">
        <f t="shared" ref="AI363:AI378" si="204">AF363+AG363+AH363</f>
        <v>0</v>
      </c>
      <c r="AJ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5">
        <f t="shared" ref="AM363:AM378" si="205">AJ363+AK363+AL363</f>
        <v>0</v>
      </c>
      <c r="AN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5">
        <f t="shared" ref="AQ363:AQ378" si="206">AN363+AO363+AP363</f>
        <v>0</v>
      </c>
      <c r="AR363" s="175">
        <f t="shared" ref="AR363:AR378" si="207">AE363+AI363+AM363+AQ363</f>
        <v>0</v>
      </c>
    </row>
    <row r="364" spans="2:44">
      <c r="B364" s="426" t="s">
        <v>486</v>
      </c>
      <c r="C364" s="174" t="s">
        <v>1071</v>
      </c>
      <c r="D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5">
        <f t="shared" si="200"/>
        <v>0</v>
      </c>
      <c r="G364" s="175"/>
      <c r="H364" s="175">
        <f t="shared" si="201"/>
        <v>0</v>
      </c>
      <c r="I364" s="175"/>
      <c r="J364" s="175">
        <f t="shared" si="202"/>
        <v>0</v>
      </c>
      <c r="K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5">
        <f t="shared" si="203"/>
        <v>0</v>
      </c>
      <c r="AF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5">
        <f t="shared" si="204"/>
        <v>0</v>
      </c>
      <c r="AJ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5">
        <f t="shared" si="205"/>
        <v>0</v>
      </c>
      <c r="AN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5">
        <f t="shared" si="206"/>
        <v>0</v>
      </c>
      <c r="AR364" s="175">
        <f t="shared" si="207"/>
        <v>0</v>
      </c>
    </row>
    <row r="365" spans="2:44">
      <c r="B365" s="426" t="s">
        <v>487</v>
      </c>
      <c r="C365" s="174" t="s">
        <v>1072</v>
      </c>
      <c r="D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5">
        <f t="shared" si="200"/>
        <v>0</v>
      </c>
      <c r="G365" s="175"/>
      <c r="H365" s="175">
        <f t="shared" si="201"/>
        <v>0</v>
      </c>
      <c r="I365" s="175"/>
      <c r="J365" s="175">
        <f t="shared" si="202"/>
        <v>0</v>
      </c>
      <c r="K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5">
        <f t="shared" si="203"/>
        <v>0</v>
      </c>
      <c r="AF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5">
        <f t="shared" si="204"/>
        <v>0</v>
      </c>
      <c r="AJ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5">
        <f t="shared" si="205"/>
        <v>0</v>
      </c>
      <c r="AN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5">
        <f t="shared" si="206"/>
        <v>0</v>
      </c>
      <c r="AR365" s="175">
        <f t="shared" si="207"/>
        <v>0</v>
      </c>
    </row>
    <row r="366" spans="2:44">
      <c r="B366" s="426" t="s">
        <v>488</v>
      </c>
      <c r="C366" s="174" t="s">
        <v>1073</v>
      </c>
      <c r="D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202500</v>
      </c>
      <c r="E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75">
        <f t="shared" si="200"/>
        <v>202500</v>
      </c>
      <c r="G366" s="175"/>
      <c r="H366" s="175">
        <f t="shared" si="201"/>
        <v>202500</v>
      </c>
      <c r="I366" s="175"/>
      <c r="J366" s="175">
        <f t="shared" si="202"/>
        <v>202500</v>
      </c>
      <c r="K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202500</v>
      </c>
      <c r="AB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95000</v>
      </c>
      <c r="AC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31000</v>
      </c>
      <c r="AD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76500</v>
      </c>
      <c r="AE366" s="175">
        <f t="shared" si="203"/>
        <v>202500</v>
      </c>
      <c r="AF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5">
        <f t="shared" si="204"/>
        <v>0</v>
      </c>
      <c r="AJ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5">
        <f t="shared" si="205"/>
        <v>0</v>
      </c>
      <c r="AN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5">
        <f t="shared" si="206"/>
        <v>0</v>
      </c>
      <c r="AR366" s="175">
        <f t="shared" si="207"/>
        <v>202500</v>
      </c>
    </row>
    <row r="367" spans="2:44">
      <c r="B367" s="426" t="s">
        <v>489</v>
      </c>
      <c r="C367" s="174" t="s">
        <v>1074</v>
      </c>
      <c r="D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5">
        <f t="shared" si="200"/>
        <v>0</v>
      </c>
      <c r="G367" s="175"/>
      <c r="H367" s="175">
        <f t="shared" si="201"/>
        <v>0</v>
      </c>
      <c r="I367" s="175"/>
      <c r="J367" s="175">
        <f t="shared" si="202"/>
        <v>0</v>
      </c>
      <c r="K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5">
        <f t="shared" si="203"/>
        <v>0</v>
      </c>
      <c r="AF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5">
        <f t="shared" si="204"/>
        <v>0</v>
      </c>
      <c r="AJ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5">
        <f t="shared" si="205"/>
        <v>0</v>
      </c>
      <c r="AN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5">
        <f t="shared" si="206"/>
        <v>0</v>
      </c>
      <c r="AR367" s="175">
        <f t="shared" si="207"/>
        <v>0</v>
      </c>
    </row>
    <row r="368" spans="2:44">
      <c r="B368" s="426" t="s">
        <v>490</v>
      </c>
      <c r="C368" s="174" t="s">
        <v>1075</v>
      </c>
      <c r="D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5">
        <f t="shared" si="200"/>
        <v>0</v>
      </c>
      <c r="G368" s="175"/>
      <c r="H368" s="175">
        <f t="shared" si="201"/>
        <v>0</v>
      </c>
      <c r="I368" s="175"/>
      <c r="J368" s="175">
        <f t="shared" si="202"/>
        <v>0</v>
      </c>
      <c r="K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5">
        <f t="shared" si="203"/>
        <v>0</v>
      </c>
      <c r="AF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5">
        <f t="shared" si="204"/>
        <v>0</v>
      </c>
      <c r="AJ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5">
        <f t="shared" si="205"/>
        <v>0</v>
      </c>
      <c r="AN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5">
        <f t="shared" si="206"/>
        <v>0</v>
      </c>
      <c r="AR368" s="175">
        <f t="shared" si="207"/>
        <v>0</v>
      </c>
    </row>
    <row r="369" spans="2:44">
      <c r="B369" s="426" t="s">
        <v>491</v>
      </c>
      <c r="C369" s="174" t="s">
        <v>1076</v>
      </c>
      <c r="D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5">
        <f t="shared" si="200"/>
        <v>0</v>
      </c>
      <c r="G369" s="175"/>
      <c r="H369" s="175">
        <f t="shared" si="201"/>
        <v>0</v>
      </c>
      <c r="I369" s="175"/>
      <c r="J369" s="175">
        <f t="shared" si="202"/>
        <v>0</v>
      </c>
      <c r="K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5">
        <f t="shared" si="203"/>
        <v>0</v>
      </c>
      <c r="AF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5">
        <f t="shared" si="204"/>
        <v>0</v>
      </c>
      <c r="AJ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5">
        <f t="shared" si="205"/>
        <v>0</v>
      </c>
      <c r="AN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5">
        <f t="shared" si="206"/>
        <v>0</v>
      </c>
      <c r="AR369" s="175">
        <f t="shared" si="207"/>
        <v>0</v>
      </c>
    </row>
    <row r="370" spans="2:44">
      <c r="B370" s="426" t="s">
        <v>492</v>
      </c>
      <c r="C370" s="174" t="s">
        <v>1077</v>
      </c>
      <c r="D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5">
        <f t="shared" si="200"/>
        <v>0</v>
      </c>
      <c r="G370" s="175"/>
      <c r="H370" s="175">
        <f t="shared" si="201"/>
        <v>0</v>
      </c>
      <c r="I370" s="175"/>
      <c r="J370" s="175">
        <f t="shared" si="202"/>
        <v>0</v>
      </c>
      <c r="K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5">
        <f t="shared" si="203"/>
        <v>0</v>
      </c>
      <c r="AF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5">
        <f t="shared" si="204"/>
        <v>0</v>
      </c>
      <c r="AJ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5">
        <f t="shared" si="205"/>
        <v>0</v>
      </c>
      <c r="AN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5">
        <f t="shared" si="206"/>
        <v>0</v>
      </c>
      <c r="AR370" s="175">
        <f t="shared" si="207"/>
        <v>0</v>
      </c>
    </row>
    <row r="371" spans="2:44">
      <c r="B371" s="426" t="s">
        <v>493</v>
      </c>
      <c r="C371" s="174" t="s">
        <v>1078</v>
      </c>
      <c r="D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5">
        <f t="shared" si="200"/>
        <v>0</v>
      </c>
      <c r="G371" s="175"/>
      <c r="H371" s="175">
        <f t="shared" si="201"/>
        <v>0</v>
      </c>
      <c r="I371" s="175"/>
      <c r="J371" s="175">
        <f t="shared" si="202"/>
        <v>0</v>
      </c>
      <c r="K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5">
        <f t="shared" si="203"/>
        <v>0</v>
      </c>
      <c r="AF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5">
        <f t="shared" si="204"/>
        <v>0</v>
      </c>
      <c r="AJ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5">
        <f t="shared" si="205"/>
        <v>0</v>
      </c>
      <c r="AN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5">
        <f t="shared" si="206"/>
        <v>0</v>
      </c>
      <c r="AR371" s="175">
        <f t="shared" si="207"/>
        <v>0</v>
      </c>
    </row>
    <row r="372" spans="2:44">
      <c r="B372" s="426" t="s">
        <v>494</v>
      </c>
      <c r="C372" s="174" t="s">
        <v>1079</v>
      </c>
      <c r="D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5">
        <f t="shared" si="200"/>
        <v>0</v>
      </c>
      <c r="G372" s="175"/>
      <c r="H372" s="175">
        <f t="shared" si="201"/>
        <v>0</v>
      </c>
      <c r="I372" s="175"/>
      <c r="J372" s="175">
        <f t="shared" si="202"/>
        <v>0</v>
      </c>
      <c r="K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5">
        <f t="shared" si="203"/>
        <v>0</v>
      </c>
      <c r="AF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5">
        <f t="shared" si="204"/>
        <v>0</v>
      </c>
      <c r="AJ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5">
        <f t="shared" si="205"/>
        <v>0</v>
      </c>
      <c r="AN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5">
        <f t="shared" si="206"/>
        <v>0</v>
      </c>
      <c r="AR372" s="175">
        <f t="shared" si="207"/>
        <v>0</v>
      </c>
    </row>
    <row r="373" spans="2:44">
      <c r="B373" s="426" t="s">
        <v>495</v>
      </c>
      <c r="C373" s="174" t="s">
        <v>1080</v>
      </c>
      <c r="D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5">
        <f t="shared" si="200"/>
        <v>0</v>
      </c>
      <c r="G373" s="175"/>
      <c r="H373" s="175">
        <f t="shared" si="201"/>
        <v>0</v>
      </c>
      <c r="I373" s="175"/>
      <c r="J373" s="175">
        <f t="shared" si="202"/>
        <v>0</v>
      </c>
      <c r="K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5">
        <f t="shared" si="203"/>
        <v>0</v>
      </c>
      <c r="AF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5">
        <f t="shared" si="204"/>
        <v>0</v>
      </c>
      <c r="AJ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5">
        <f t="shared" si="205"/>
        <v>0</v>
      </c>
      <c r="AN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5">
        <f t="shared" si="206"/>
        <v>0</v>
      </c>
      <c r="AR373" s="175">
        <f t="shared" si="207"/>
        <v>0</v>
      </c>
    </row>
    <row r="374" spans="2:44">
      <c r="B374" s="426" t="s">
        <v>496</v>
      </c>
      <c r="C374" s="174" t="s">
        <v>1081</v>
      </c>
      <c r="D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5">
        <f t="shared" si="200"/>
        <v>0</v>
      </c>
      <c r="G374" s="175"/>
      <c r="H374" s="175">
        <f t="shared" si="201"/>
        <v>0</v>
      </c>
      <c r="I374" s="175"/>
      <c r="J374" s="175">
        <f t="shared" si="202"/>
        <v>0</v>
      </c>
      <c r="K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5">
        <f t="shared" si="203"/>
        <v>0</v>
      </c>
      <c r="AF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5">
        <f t="shared" si="204"/>
        <v>0</v>
      </c>
      <c r="AJ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5">
        <f t="shared" si="205"/>
        <v>0</v>
      </c>
      <c r="AN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5">
        <f t="shared" si="206"/>
        <v>0</v>
      </c>
      <c r="AR374" s="175">
        <f t="shared" si="207"/>
        <v>0</v>
      </c>
    </row>
    <row r="375" spans="2:44">
      <c r="B375" s="426" t="s">
        <v>497</v>
      </c>
      <c r="C375" s="174" t="s">
        <v>1082</v>
      </c>
      <c r="D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5">
        <f t="shared" si="200"/>
        <v>0</v>
      </c>
      <c r="G375" s="175"/>
      <c r="H375" s="175">
        <f t="shared" si="201"/>
        <v>0</v>
      </c>
      <c r="I375" s="175"/>
      <c r="J375" s="175">
        <f t="shared" si="202"/>
        <v>0</v>
      </c>
      <c r="K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5">
        <f t="shared" si="203"/>
        <v>0</v>
      </c>
      <c r="AF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5">
        <f t="shared" si="204"/>
        <v>0</v>
      </c>
      <c r="AJ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5">
        <f t="shared" si="205"/>
        <v>0</v>
      </c>
      <c r="AN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5">
        <f t="shared" si="206"/>
        <v>0</v>
      </c>
      <c r="AR375" s="175">
        <f t="shared" si="207"/>
        <v>0</v>
      </c>
    </row>
    <row r="376" spans="2:44">
      <c r="B376" s="426" t="s">
        <v>498</v>
      </c>
      <c r="C376" s="174" t="s">
        <v>1083</v>
      </c>
      <c r="D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5">
        <f t="shared" si="200"/>
        <v>0</v>
      </c>
      <c r="G376" s="175"/>
      <c r="H376" s="175">
        <f t="shared" si="201"/>
        <v>0</v>
      </c>
      <c r="I376" s="175"/>
      <c r="J376" s="175">
        <f t="shared" si="202"/>
        <v>0</v>
      </c>
      <c r="K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5">
        <f t="shared" si="203"/>
        <v>0</v>
      </c>
      <c r="AF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5">
        <f t="shared" si="204"/>
        <v>0</v>
      </c>
      <c r="AJ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5">
        <f t="shared" si="205"/>
        <v>0</v>
      </c>
      <c r="AN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5">
        <f t="shared" si="206"/>
        <v>0</v>
      </c>
      <c r="AR376" s="175">
        <f t="shared" si="207"/>
        <v>0</v>
      </c>
    </row>
    <row r="377" spans="2:44">
      <c r="B377" s="426" t="s">
        <v>499</v>
      </c>
      <c r="C377" s="174" t="s">
        <v>1084</v>
      </c>
      <c r="D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5">
        <f t="shared" si="200"/>
        <v>0</v>
      </c>
      <c r="G377" s="175"/>
      <c r="H377" s="175">
        <f t="shared" si="201"/>
        <v>0</v>
      </c>
      <c r="I377" s="175"/>
      <c r="J377" s="175">
        <f t="shared" si="202"/>
        <v>0</v>
      </c>
      <c r="K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5">
        <f t="shared" si="203"/>
        <v>0</v>
      </c>
      <c r="AF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5">
        <f t="shared" si="204"/>
        <v>0</v>
      </c>
      <c r="AJ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5">
        <f t="shared" si="205"/>
        <v>0</v>
      </c>
      <c r="AN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5">
        <f t="shared" si="206"/>
        <v>0</v>
      </c>
      <c r="AR377" s="175">
        <f t="shared" si="207"/>
        <v>0</v>
      </c>
    </row>
    <row r="378" spans="2:44">
      <c r="B378" s="426" t="s">
        <v>500</v>
      </c>
      <c r="C378" s="174" t="s">
        <v>1085</v>
      </c>
      <c r="D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5">
        <f t="shared" si="200"/>
        <v>0</v>
      </c>
      <c r="G378" s="175"/>
      <c r="H378" s="175">
        <f t="shared" si="201"/>
        <v>0</v>
      </c>
      <c r="I378" s="175"/>
      <c r="J378" s="175">
        <f t="shared" si="202"/>
        <v>0</v>
      </c>
      <c r="K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5">
        <f t="shared" si="203"/>
        <v>0</v>
      </c>
      <c r="AF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5">
        <f t="shared" si="204"/>
        <v>0</v>
      </c>
      <c r="AJ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5">
        <f t="shared" si="205"/>
        <v>0</v>
      </c>
      <c r="AN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5">
        <f t="shared" si="206"/>
        <v>0</v>
      </c>
      <c r="AR378" s="175">
        <f t="shared" si="207"/>
        <v>0</v>
      </c>
    </row>
    <row r="379" spans="2:44">
      <c r="B379" s="426" t="s">
        <v>501</v>
      </c>
      <c r="C379" s="174" t="s">
        <v>1086</v>
      </c>
      <c r="D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5">
        <f t="shared" ref="F379:F402" si="208">D379+E379</f>
        <v>0</v>
      </c>
      <c r="G379" s="175"/>
      <c r="H379" s="175">
        <f t="shared" ref="H379:H402" si="209">F379-G379</f>
        <v>0</v>
      </c>
      <c r="I379" s="175"/>
      <c r="J379" s="175">
        <f t="shared" ref="J379:J402" si="210">F379-I379</f>
        <v>0</v>
      </c>
      <c r="K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5">
        <f t="shared" ref="AE379:AE402" si="211">AB379+AC379+AD379</f>
        <v>0</v>
      </c>
      <c r="AF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5">
        <f t="shared" ref="AI379:AI402" si="212">AF379+AG379+AH379</f>
        <v>0</v>
      </c>
      <c r="AJ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5">
        <f t="shared" ref="AM379:AM402" si="213">AJ379+AK379+AL379</f>
        <v>0</v>
      </c>
      <c r="AN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5">
        <f t="shared" ref="AQ379:AQ402" si="214">AN379+AO379+AP379</f>
        <v>0</v>
      </c>
      <c r="AR379" s="175">
        <f t="shared" ref="AR379:AR402" si="215">AE379+AI379+AM379+AQ379</f>
        <v>0</v>
      </c>
    </row>
    <row r="380" spans="2:44">
      <c r="B380" s="426" t="s">
        <v>502</v>
      </c>
      <c r="C380" s="174" t="s">
        <v>1087</v>
      </c>
      <c r="D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5">
        <f t="shared" si="208"/>
        <v>0</v>
      </c>
      <c r="G380" s="175"/>
      <c r="H380" s="175">
        <f t="shared" si="209"/>
        <v>0</v>
      </c>
      <c r="I380" s="175"/>
      <c r="J380" s="175">
        <f t="shared" si="210"/>
        <v>0</v>
      </c>
      <c r="K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5">
        <f t="shared" si="211"/>
        <v>0</v>
      </c>
      <c r="AF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5">
        <f t="shared" si="212"/>
        <v>0</v>
      </c>
      <c r="AJ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5">
        <f t="shared" si="213"/>
        <v>0</v>
      </c>
      <c r="AN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5">
        <f t="shared" si="214"/>
        <v>0</v>
      </c>
      <c r="AR380" s="175">
        <f t="shared" si="215"/>
        <v>0</v>
      </c>
    </row>
    <row r="381" spans="2:44">
      <c r="B381" s="426" t="s">
        <v>503</v>
      </c>
      <c r="C381" s="174" t="s">
        <v>1087</v>
      </c>
      <c r="D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5">
        <f t="shared" si="208"/>
        <v>0</v>
      </c>
      <c r="G381" s="175"/>
      <c r="H381" s="175">
        <f t="shared" si="209"/>
        <v>0</v>
      </c>
      <c r="I381" s="175"/>
      <c r="J381" s="175">
        <f t="shared" si="210"/>
        <v>0</v>
      </c>
      <c r="K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5">
        <f t="shared" si="211"/>
        <v>0</v>
      </c>
      <c r="AF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5">
        <f t="shared" si="212"/>
        <v>0</v>
      </c>
      <c r="AJ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5">
        <f t="shared" si="213"/>
        <v>0</v>
      </c>
      <c r="AN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5">
        <f t="shared" si="214"/>
        <v>0</v>
      </c>
      <c r="AR381" s="175">
        <f t="shared" si="215"/>
        <v>0</v>
      </c>
    </row>
    <row r="382" spans="2:44">
      <c r="B382" s="426" t="s">
        <v>504</v>
      </c>
      <c r="C382" s="174" t="s">
        <v>1088</v>
      </c>
      <c r="D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5">
        <f t="shared" si="208"/>
        <v>0</v>
      </c>
      <c r="G382" s="175"/>
      <c r="H382" s="175">
        <f t="shared" si="209"/>
        <v>0</v>
      </c>
      <c r="I382" s="175"/>
      <c r="J382" s="175">
        <f t="shared" si="210"/>
        <v>0</v>
      </c>
      <c r="K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5">
        <f t="shared" si="211"/>
        <v>0</v>
      </c>
      <c r="AF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5">
        <f t="shared" si="212"/>
        <v>0</v>
      </c>
      <c r="AJ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5">
        <f t="shared" si="213"/>
        <v>0</v>
      </c>
      <c r="AN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5">
        <f t="shared" si="214"/>
        <v>0</v>
      </c>
      <c r="AR382" s="175">
        <f t="shared" si="215"/>
        <v>0</v>
      </c>
    </row>
    <row r="383" spans="2:44">
      <c r="B383" s="429" t="s">
        <v>505</v>
      </c>
      <c r="C383" s="180" t="s">
        <v>1089</v>
      </c>
      <c r="D383" s="181">
        <f>SUM(D384:D388)</f>
        <v>0</v>
      </c>
      <c r="E383" s="181">
        <f>SUM(E384:E388)</f>
        <v>0</v>
      </c>
      <c r="F383" s="181">
        <f t="shared" si="208"/>
        <v>0</v>
      </c>
      <c r="G383" s="181">
        <f>SUM(G384:G388)</f>
        <v>0</v>
      </c>
      <c r="H383" s="181">
        <f t="shared" si="209"/>
        <v>0</v>
      </c>
      <c r="I383" s="181">
        <f>SUM(I384:I388)</f>
        <v>0</v>
      </c>
      <c r="J383" s="181">
        <f t="shared" si="210"/>
        <v>0</v>
      </c>
      <c r="K383" s="181">
        <f t="shared" ref="K383:AD383" si="216">SUM(K384:K388)</f>
        <v>0</v>
      </c>
      <c r="L383" s="181">
        <f t="shared" si="216"/>
        <v>0</v>
      </c>
      <c r="M383" s="181">
        <f t="shared" si="216"/>
        <v>0</v>
      </c>
      <c r="N383" s="181">
        <f t="shared" si="216"/>
        <v>0</v>
      </c>
      <c r="O383" s="181">
        <f t="shared" si="216"/>
        <v>0</v>
      </c>
      <c r="P383" s="181">
        <f>SUM(P384:P388)</f>
        <v>0</v>
      </c>
      <c r="Q383" s="181">
        <f>SUM(Q384:Q388)</f>
        <v>0</v>
      </c>
      <c r="R383" s="181">
        <f t="shared" si="216"/>
        <v>0</v>
      </c>
      <c r="S383" s="181">
        <f t="shared" si="216"/>
        <v>0</v>
      </c>
      <c r="T383" s="181">
        <f>SUM(T384:T388)</f>
        <v>0</v>
      </c>
      <c r="U383" s="181">
        <f t="shared" si="216"/>
        <v>0</v>
      </c>
      <c r="V383" s="181">
        <f t="shared" si="216"/>
        <v>0</v>
      </c>
      <c r="W383" s="181">
        <f>SUM(W384:W388)</f>
        <v>0</v>
      </c>
      <c r="X383" s="181">
        <f t="shared" si="216"/>
        <v>0</v>
      </c>
      <c r="Y383" s="181">
        <f>SUM(Y384:Y388)</f>
        <v>0</v>
      </c>
      <c r="Z383" s="181">
        <f>SUM(Z384:Z388)</f>
        <v>0</v>
      </c>
      <c r="AA383" s="181">
        <f t="shared" si="216"/>
        <v>0</v>
      </c>
      <c r="AB383" s="181">
        <f t="shared" si="216"/>
        <v>0</v>
      </c>
      <c r="AC383" s="181">
        <f t="shared" si="216"/>
        <v>0</v>
      </c>
      <c r="AD383" s="181">
        <f t="shared" si="216"/>
        <v>0</v>
      </c>
      <c r="AE383" s="181">
        <f t="shared" si="211"/>
        <v>0</v>
      </c>
      <c r="AF383" s="181">
        <f>SUM(AF384:AF388)</f>
        <v>0</v>
      </c>
      <c r="AG383" s="181">
        <f>SUM(AG384:AG388)</f>
        <v>0</v>
      </c>
      <c r="AH383" s="181">
        <f>SUM(AH384:AH388)</f>
        <v>0</v>
      </c>
      <c r="AI383" s="181">
        <f t="shared" si="212"/>
        <v>0</v>
      </c>
      <c r="AJ383" s="181">
        <f>SUM(AJ384:AJ388)</f>
        <v>0</v>
      </c>
      <c r="AK383" s="181">
        <f>SUM(AK384:AK388)</f>
        <v>0</v>
      </c>
      <c r="AL383" s="181">
        <f>SUM(AL384:AL388)</f>
        <v>0</v>
      </c>
      <c r="AM383" s="181">
        <f t="shared" si="213"/>
        <v>0</v>
      </c>
      <c r="AN383" s="181">
        <f>SUM(AN384:AN388)</f>
        <v>0</v>
      </c>
      <c r="AO383" s="181">
        <f>SUM(AO384:AO388)</f>
        <v>0</v>
      </c>
      <c r="AP383" s="181">
        <f>SUM(AP384:AP388)</f>
        <v>0</v>
      </c>
      <c r="AQ383" s="181">
        <f t="shared" si="214"/>
        <v>0</v>
      </c>
      <c r="AR383" s="181">
        <f t="shared" si="215"/>
        <v>0</v>
      </c>
    </row>
    <row r="384" spans="2:44">
      <c r="B384" s="426" t="s">
        <v>506</v>
      </c>
      <c r="C384" s="174" t="s">
        <v>1090</v>
      </c>
      <c r="D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5">
        <f t="shared" si="208"/>
        <v>0</v>
      </c>
      <c r="G384" s="175"/>
      <c r="H384" s="175">
        <f t="shared" si="209"/>
        <v>0</v>
      </c>
      <c r="I384" s="175"/>
      <c r="J384" s="175">
        <f t="shared" si="210"/>
        <v>0</v>
      </c>
      <c r="K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5">
        <f t="shared" si="211"/>
        <v>0</v>
      </c>
      <c r="AF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5">
        <f t="shared" si="212"/>
        <v>0</v>
      </c>
      <c r="AJ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5">
        <f t="shared" si="213"/>
        <v>0</v>
      </c>
      <c r="AN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5">
        <f t="shared" si="214"/>
        <v>0</v>
      </c>
      <c r="AR384" s="175">
        <f t="shared" si="215"/>
        <v>0</v>
      </c>
    </row>
    <row r="385" spans="1:44">
      <c r="A385" s="422"/>
      <c r="B385" s="426" t="s">
        <v>507</v>
      </c>
      <c r="C385" s="174" t="s">
        <v>1091</v>
      </c>
      <c r="D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5">
        <f t="shared" si="208"/>
        <v>0</v>
      </c>
      <c r="G385" s="175"/>
      <c r="H385" s="175">
        <f t="shared" si="209"/>
        <v>0</v>
      </c>
      <c r="I385" s="175"/>
      <c r="J385" s="175">
        <f t="shared" si="210"/>
        <v>0</v>
      </c>
      <c r="K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5">
        <f t="shared" si="211"/>
        <v>0</v>
      </c>
      <c r="AF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5">
        <f t="shared" si="212"/>
        <v>0</v>
      </c>
      <c r="AJ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5">
        <f t="shared" si="213"/>
        <v>0</v>
      </c>
      <c r="AN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5">
        <f t="shared" si="214"/>
        <v>0</v>
      </c>
      <c r="AR385" s="175">
        <f t="shared" si="215"/>
        <v>0</v>
      </c>
    </row>
    <row r="386" spans="1:44">
      <c r="A386" s="422"/>
      <c r="B386" s="426" t="s">
        <v>508</v>
      </c>
      <c r="C386" s="174" t="s">
        <v>1092</v>
      </c>
      <c r="D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5">
        <f t="shared" si="208"/>
        <v>0</v>
      </c>
      <c r="G386" s="175"/>
      <c r="H386" s="175">
        <f t="shared" si="209"/>
        <v>0</v>
      </c>
      <c r="I386" s="175"/>
      <c r="J386" s="175">
        <f t="shared" si="210"/>
        <v>0</v>
      </c>
      <c r="K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5">
        <f t="shared" si="211"/>
        <v>0</v>
      </c>
      <c r="AF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5">
        <f t="shared" si="212"/>
        <v>0</v>
      </c>
      <c r="AJ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5">
        <f t="shared" si="213"/>
        <v>0</v>
      </c>
      <c r="AN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5">
        <f t="shared" si="214"/>
        <v>0</v>
      </c>
      <c r="AR386" s="175">
        <f t="shared" si="215"/>
        <v>0</v>
      </c>
    </row>
    <row r="387" spans="1:44">
      <c r="A387" s="107"/>
      <c r="B387" s="426" t="s">
        <v>509</v>
      </c>
      <c r="C387" s="174" t="s">
        <v>1093</v>
      </c>
      <c r="D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5">
        <f t="shared" si="208"/>
        <v>0</v>
      </c>
      <c r="G387" s="175"/>
      <c r="H387" s="175">
        <f t="shared" si="209"/>
        <v>0</v>
      </c>
      <c r="I387" s="175"/>
      <c r="J387" s="175">
        <f t="shared" si="210"/>
        <v>0</v>
      </c>
      <c r="K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5">
        <f t="shared" si="211"/>
        <v>0</v>
      </c>
      <c r="AF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5">
        <f t="shared" si="212"/>
        <v>0</v>
      </c>
      <c r="AJ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5">
        <f t="shared" si="213"/>
        <v>0</v>
      </c>
      <c r="AN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5">
        <f t="shared" si="214"/>
        <v>0</v>
      </c>
      <c r="AR387" s="175">
        <f t="shared" si="215"/>
        <v>0</v>
      </c>
    </row>
    <row r="388" spans="1:44">
      <c r="A388" s="107"/>
      <c r="B388" s="426" t="s">
        <v>510</v>
      </c>
      <c r="C388" s="174" t="s">
        <v>1094</v>
      </c>
      <c r="D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5">
        <f t="shared" si="208"/>
        <v>0</v>
      </c>
      <c r="G388" s="175"/>
      <c r="H388" s="175">
        <f t="shared" si="209"/>
        <v>0</v>
      </c>
      <c r="I388" s="175"/>
      <c r="J388" s="175">
        <f t="shared" si="210"/>
        <v>0</v>
      </c>
      <c r="K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5">
        <f t="shared" si="211"/>
        <v>0</v>
      </c>
      <c r="AF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5">
        <f t="shared" si="212"/>
        <v>0</v>
      </c>
      <c r="AJ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5">
        <f t="shared" si="213"/>
        <v>0</v>
      </c>
      <c r="AN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5">
        <f t="shared" si="214"/>
        <v>0</v>
      </c>
      <c r="AR388" s="175">
        <f t="shared" si="215"/>
        <v>0</v>
      </c>
    </row>
    <row r="389" spans="1:44">
      <c r="A389" s="422"/>
      <c r="B389" s="429" t="s">
        <v>511</v>
      </c>
      <c r="C389" s="180" t="s">
        <v>1095</v>
      </c>
      <c r="D389" s="181">
        <f>SUM(D390:D396)</f>
        <v>0</v>
      </c>
      <c r="E389" s="181">
        <f>SUM(E390:E396)</f>
        <v>0</v>
      </c>
      <c r="F389" s="181">
        <f t="shared" si="208"/>
        <v>0</v>
      </c>
      <c r="G389" s="181">
        <f>SUM(G390:G396)</f>
        <v>0</v>
      </c>
      <c r="H389" s="181">
        <f t="shared" si="209"/>
        <v>0</v>
      </c>
      <c r="I389" s="181">
        <f>SUM(I390:I396)</f>
        <v>0</v>
      </c>
      <c r="J389" s="181">
        <f t="shared" si="210"/>
        <v>0</v>
      </c>
      <c r="K389" s="181">
        <f t="shared" ref="K389:AD389" si="217">SUM(K390:K396)</f>
        <v>0</v>
      </c>
      <c r="L389" s="181">
        <f t="shared" si="217"/>
        <v>0</v>
      </c>
      <c r="M389" s="181">
        <f t="shared" si="217"/>
        <v>0</v>
      </c>
      <c r="N389" s="181">
        <f t="shared" si="217"/>
        <v>0</v>
      </c>
      <c r="O389" s="181">
        <f t="shared" si="217"/>
        <v>0</v>
      </c>
      <c r="P389" s="181">
        <f t="shared" si="217"/>
        <v>0</v>
      </c>
      <c r="Q389" s="181">
        <f t="shared" si="217"/>
        <v>0</v>
      </c>
      <c r="R389" s="181">
        <f t="shared" si="217"/>
        <v>0</v>
      </c>
      <c r="S389" s="181">
        <f t="shared" si="217"/>
        <v>0</v>
      </c>
      <c r="T389" s="181">
        <f>SUM(T390:T396)</f>
        <v>0</v>
      </c>
      <c r="U389" s="181">
        <f t="shared" si="217"/>
        <v>0</v>
      </c>
      <c r="V389" s="181">
        <f t="shared" si="217"/>
        <v>0</v>
      </c>
      <c r="W389" s="181">
        <f t="shared" si="217"/>
        <v>0</v>
      </c>
      <c r="X389" s="181">
        <f t="shared" si="217"/>
        <v>0</v>
      </c>
      <c r="Y389" s="181">
        <f>SUM(Y390:Y396)</f>
        <v>0</v>
      </c>
      <c r="Z389" s="181">
        <f>SUM(Z390:Z396)</f>
        <v>0</v>
      </c>
      <c r="AA389" s="181">
        <f t="shared" si="217"/>
        <v>0</v>
      </c>
      <c r="AB389" s="181">
        <f t="shared" si="217"/>
        <v>0</v>
      </c>
      <c r="AC389" s="181">
        <f t="shared" si="217"/>
        <v>0</v>
      </c>
      <c r="AD389" s="181">
        <f t="shared" si="217"/>
        <v>0</v>
      </c>
      <c r="AE389" s="181">
        <f t="shared" si="211"/>
        <v>0</v>
      </c>
      <c r="AF389" s="181">
        <f>SUM(AF390:AF396)</f>
        <v>0</v>
      </c>
      <c r="AG389" s="181">
        <f>SUM(AG390:AG396)</f>
        <v>0</v>
      </c>
      <c r="AH389" s="181">
        <f>SUM(AH390:AH396)</f>
        <v>0</v>
      </c>
      <c r="AI389" s="181">
        <f t="shared" si="212"/>
        <v>0</v>
      </c>
      <c r="AJ389" s="181">
        <f>SUM(AJ390:AJ396)</f>
        <v>0</v>
      </c>
      <c r="AK389" s="181">
        <f>SUM(AK390:AK396)</f>
        <v>0</v>
      </c>
      <c r="AL389" s="181">
        <f>SUM(AL390:AL396)</f>
        <v>0</v>
      </c>
      <c r="AM389" s="181">
        <f t="shared" si="213"/>
        <v>0</v>
      </c>
      <c r="AN389" s="181">
        <f>SUM(AN390:AN396)</f>
        <v>0</v>
      </c>
      <c r="AO389" s="181">
        <f>SUM(AO390:AO396)</f>
        <v>0</v>
      </c>
      <c r="AP389" s="181">
        <f>SUM(AP390:AP396)</f>
        <v>0</v>
      </c>
      <c r="AQ389" s="181">
        <f t="shared" si="214"/>
        <v>0</v>
      </c>
      <c r="AR389" s="181">
        <f t="shared" si="215"/>
        <v>0</v>
      </c>
    </row>
    <row r="390" spans="1:44">
      <c r="A390" s="422"/>
      <c r="B390" s="426" t="s">
        <v>512</v>
      </c>
      <c r="C390" s="174" t="s">
        <v>1096</v>
      </c>
      <c r="D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5">
        <f t="shared" si="208"/>
        <v>0</v>
      </c>
      <c r="G390" s="175"/>
      <c r="H390" s="175">
        <f t="shared" si="209"/>
        <v>0</v>
      </c>
      <c r="I390" s="175"/>
      <c r="J390" s="175">
        <f t="shared" si="210"/>
        <v>0</v>
      </c>
      <c r="K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5">
        <f t="shared" si="211"/>
        <v>0</v>
      </c>
      <c r="AF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5">
        <f t="shared" si="212"/>
        <v>0</v>
      </c>
      <c r="AJ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5">
        <f t="shared" si="213"/>
        <v>0</v>
      </c>
      <c r="AN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5">
        <f t="shared" si="214"/>
        <v>0</v>
      </c>
      <c r="AR390" s="175">
        <f t="shared" si="215"/>
        <v>0</v>
      </c>
    </row>
    <row r="391" spans="1:44">
      <c r="A391" s="422"/>
      <c r="B391" s="426" t="s">
        <v>513</v>
      </c>
      <c r="C391" s="174" t="s">
        <v>1097</v>
      </c>
      <c r="D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5">
        <f t="shared" si="208"/>
        <v>0</v>
      </c>
      <c r="G391" s="175"/>
      <c r="H391" s="175">
        <f t="shared" si="209"/>
        <v>0</v>
      </c>
      <c r="I391" s="175"/>
      <c r="J391" s="175">
        <f t="shared" si="210"/>
        <v>0</v>
      </c>
      <c r="K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5">
        <f t="shared" si="211"/>
        <v>0</v>
      </c>
      <c r="AF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5">
        <f t="shared" si="212"/>
        <v>0</v>
      </c>
      <c r="AJ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5">
        <f t="shared" si="213"/>
        <v>0</v>
      </c>
      <c r="AN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5">
        <f t="shared" si="214"/>
        <v>0</v>
      </c>
      <c r="AR391" s="175">
        <f t="shared" si="215"/>
        <v>0</v>
      </c>
    </row>
    <row r="392" spans="1:44">
      <c r="A392" s="422"/>
      <c r="B392" s="426" t="s">
        <v>514</v>
      </c>
      <c r="C392" s="174" t="s">
        <v>1098</v>
      </c>
      <c r="D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5">
        <f t="shared" si="208"/>
        <v>0</v>
      </c>
      <c r="G392" s="175"/>
      <c r="H392" s="175">
        <f t="shared" si="209"/>
        <v>0</v>
      </c>
      <c r="I392" s="175"/>
      <c r="J392" s="175">
        <f t="shared" si="210"/>
        <v>0</v>
      </c>
      <c r="K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5">
        <f t="shared" si="211"/>
        <v>0</v>
      </c>
      <c r="AF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5">
        <f t="shared" si="212"/>
        <v>0</v>
      </c>
      <c r="AJ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5">
        <f t="shared" si="213"/>
        <v>0</v>
      </c>
      <c r="AN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5">
        <f t="shared" si="214"/>
        <v>0</v>
      </c>
      <c r="AR392" s="175">
        <f t="shared" si="215"/>
        <v>0</v>
      </c>
    </row>
    <row r="393" spans="1:44">
      <c r="A393" s="422"/>
      <c r="B393" s="426" t="s">
        <v>515</v>
      </c>
      <c r="C393" s="174" t="s">
        <v>1099</v>
      </c>
      <c r="D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5">
        <f t="shared" si="208"/>
        <v>0</v>
      </c>
      <c r="G393" s="175"/>
      <c r="H393" s="175">
        <f t="shared" si="209"/>
        <v>0</v>
      </c>
      <c r="I393" s="175"/>
      <c r="J393" s="175">
        <f t="shared" si="210"/>
        <v>0</v>
      </c>
      <c r="K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5">
        <f t="shared" si="211"/>
        <v>0</v>
      </c>
      <c r="AF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5">
        <f t="shared" si="212"/>
        <v>0</v>
      </c>
      <c r="AJ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5">
        <f t="shared" si="213"/>
        <v>0</v>
      </c>
      <c r="AN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5">
        <f t="shared" si="214"/>
        <v>0</v>
      </c>
      <c r="AR393" s="175">
        <f t="shared" si="215"/>
        <v>0</v>
      </c>
    </row>
    <row r="394" spans="1:44">
      <c r="A394" s="422"/>
      <c r="B394" s="426" t="s">
        <v>516</v>
      </c>
      <c r="C394" s="174" t="s">
        <v>1100</v>
      </c>
      <c r="D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5">
        <f t="shared" si="208"/>
        <v>0</v>
      </c>
      <c r="G394" s="175"/>
      <c r="H394" s="175">
        <f t="shared" si="209"/>
        <v>0</v>
      </c>
      <c r="I394" s="175"/>
      <c r="J394" s="175">
        <f t="shared" si="210"/>
        <v>0</v>
      </c>
      <c r="K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5">
        <f t="shared" si="211"/>
        <v>0</v>
      </c>
      <c r="AF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5">
        <f t="shared" si="212"/>
        <v>0</v>
      </c>
      <c r="AJ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5">
        <f t="shared" si="213"/>
        <v>0</v>
      </c>
      <c r="AN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5">
        <f t="shared" si="214"/>
        <v>0</v>
      </c>
      <c r="AR394" s="175">
        <f t="shared" si="215"/>
        <v>0</v>
      </c>
    </row>
    <row r="395" spans="1:44">
      <c r="A395" s="422"/>
      <c r="B395" s="426" t="s">
        <v>517</v>
      </c>
      <c r="C395" s="174" t="s">
        <v>1101</v>
      </c>
      <c r="D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5">
        <f t="shared" si="208"/>
        <v>0</v>
      </c>
      <c r="G395" s="175"/>
      <c r="H395" s="175">
        <f t="shared" si="209"/>
        <v>0</v>
      </c>
      <c r="I395" s="175"/>
      <c r="J395" s="175">
        <f t="shared" si="210"/>
        <v>0</v>
      </c>
      <c r="K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5">
        <f t="shared" si="211"/>
        <v>0</v>
      </c>
      <c r="AF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5">
        <f t="shared" si="212"/>
        <v>0</v>
      </c>
      <c r="AJ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5">
        <f t="shared" si="213"/>
        <v>0</v>
      </c>
      <c r="AN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5">
        <f t="shared" si="214"/>
        <v>0</v>
      </c>
      <c r="AR395" s="175">
        <f t="shared" si="215"/>
        <v>0</v>
      </c>
    </row>
    <row r="396" spans="1:44">
      <c r="A396" s="422"/>
      <c r="B396" s="426" t="s">
        <v>518</v>
      </c>
      <c r="C396" s="174" t="s">
        <v>1102</v>
      </c>
      <c r="D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5">
        <f t="shared" si="208"/>
        <v>0</v>
      </c>
      <c r="G396" s="175"/>
      <c r="H396" s="175">
        <f t="shared" si="209"/>
        <v>0</v>
      </c>
      <c r="I396" s="175"/>
      <c r="J396" s="175">
        <f t="shared" si="210"/>
        <v>0</v>
      </c>
      <c r="K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5">
        <f t="shared" si="211"/>
        <v>0</v>
      </c>
      <c r="AF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5">
        <f t="shared" si="212"/>
        <v>0</v>
      </c>
      <c r="AJ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5">
        <f t="shared" si="213"/>
        <v>0</v>
      </c>
      <c r="AN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5">
        <f t="shared" si="214"/>
        <v>0</v>
      </c>
      <c r="AR396" s="175">
        <f t="shared" si="215"/>
        <v>0</v>
      </c>
    </row>
    <row r="397" spans="1:44">
      <c r="A397" s="422"/>
      <c r="B397" s="425" t="s">
        <v>534</v>
      </c>
      <c r="C397" s="172" t="s">
        <v>1103</v>
      </c>
      <c r="D397" s="173">
        <f>D398+D459+D467+D485+D489</f>
        <v>0</v>
      </c>
      <c r="E397" s="173">
        <f>E398+E459+E467+E485+E489</f>
        <v>0</v>
      </c>
      <c r="F397" s="173">
        <f t="shared" si="208"/>
        <v>0</v>
      </c>
      <c r="G397" s="173">
        <f>G398+G459+G467+G485+G489</f>
        <v>0</v>
      </c>
      <c r="H397" s="173">
        <f t="shared" si="209"/>
        <v>0</v>
      </c>
      <c r="I397" s="173">
        <f>I398+I459+I467+I485+I489</f>
        <v>0</v>
      </c>
      <c r="J397" s="173">
        <f t="shared" si="210"/>
        <v>0</v>
      </c>
      <c r="K397" s="173">
        <f t="shared" ref="K397:AD397" si="218">K398+K459+K467+K485+K489</f>
        <v>0</v>
      </c>
      <c r="L397" s="173">
        <f t="shared" si="218"/>
        <v>0</v>
      </c>
      <c r="M397" s="173">
        <f t="shared" si="218"/>
        <v>0</v>
      </c>
      <c r="N397" s="173">
        <f t="shared" si="218"/>
        <v>0</v>
      </c>
      <c r="O397" s="173">
        <f t="shared" si="218"/>
        <v>0</v>
      </c>
      <c r="P397" s="173">
        <f t="shared" si="218"/>
        <v>0</v>
      </c>
      <c r="Q397" s="173">
        <f t="shared" si="218"/>
        <v>0</v>
      </c>
      <c r="R397" s="173">
        <f t="shared" si="218"/>
        <v>0</v>
      </c>
      <c r="S397" s="173">
        <f t="shared" si="218"/>
        <v>0</v>
      </c>
      <c r="T397" s="173">
        <f>T398+T459+T467+T485+T489</f>
        <v>0</v>
      </c>
      <c r="U397" s="173">
        <f t="shared" si="218"/>
        <v>0</v>
      </c>
      <c r="V397" s="173">
        <f t="shared" si="218"/>
        <v>0</v>
      </c>
      <c r="W397" s="173">
        <f t="shared" si="218"/>
        <v>0</v>
      </c>
      <c r="X397" s="173">
        <f t="shared" si="218"/>
        <v>0</v>
      </c>
      <c r="Y397" s="173">
        <f>Y398+Y459+Y467+Y485+Y489</f>
        <v>0</v>
      </c>
      <c r="Z397" s="173">
        <f>Z398+Z459+Z467+Z485+Z489</f>
        <v>0</v>
      </c>
      <c r="AA397" s="173">
        <f t="shared" si="218"/>
        <v>0</v>
      </c>
      <c r="AB397" s="173">
        <f t="shared" si="218"/>
        <v>0</v>
      </c>
      <c r="AC397" s="173">
        <f t="shared" si="218"/>
        <v>0</v>
      </c>
      <c r="AD397" s="173">
        <f t="shared" si="218"/>
        <v>0</v>
      </c>
      <c r="AE397" s="173">
        <f t="shared" si="211"/>
        <v>0</v>
      </c>
      <c r="AF397" s="173">
        <f>AF398+AF459+AF467+AF485+AF489</f>
        <v>0</v>
      </c>
      <c r="AG397" s="173">
        <f>AG398+AG459+AG467+AG485+AG489</f>
        <v>0</v>
      </c>
      <c r="AH397" s="173">
        <f>AH398+AH459+AH467+AH485+AH489</f>
        <v>0</v>
      </c>
      <c r="AI397" s="173">
        <f t="shared" si="212"/>
        <v>0</v>
      </c>
      <c r="AJ397" s="173">
        <f>AJ398+AJ459+AJ467+AJ485+AJ489</f>
        <v>0</v>
      </c>
      <c r="AK397" s="173">
        <f>AK398+AK459+AK467+AK485+AK489</f>
        <v>0</v>
      </c>
      <c r="AL397" s="173">
        <f>AL398+AL459+AL467+AL485+AL489</f>
        <v>0</v>
      </c>
      <c r="AM397" s="173">
        <f t="shared" si="213"/>
        <v>0</v>
      </c>
      <c r="AN397" s="173">
        <f>AN398+AN459+AN467+AN485+AN489</f>
        <v>0</v>
      </c>
      <c r="AO397" s="173">
        <f>AO398+AO459+AO467+AO485+AO489</f>
        <v>0</v>
      </c>
      <c r="AP397" s="173">
        <f>AP398+AP459+AP467+AP485+AP489</f>
        <v>0</v>
      </c>
      <c r="AQ397" s="173">
        <f t="shared" si="214"/>
        <v>0</v>
      </c>
      <c r="AR397" s="173">
        <f t="shared" si="215"/>
        <v>0</v>
      </c>
    </row>
    <row r="398" spans="1:44">
      <c r="A398" s="422"/>
      <c r="B398" s="429" t="s">
        <v>535</v>
      </c>
      <c r="C398" s="180" t="s">
        <v>1104</v>
      </c>
      <c r="D398" s="181">
        <f>SUM(D399:D458)</f>
        <v>0</v>
      </c>
      <c r="E398" s="181">
        <f>SUM(E399:E458)</f>
        <v>0</v>
      </c>
      <c r="F398" s="181">
        <f t="shared" si="208"/>
        <v>0</v>
      </c>
      <c r="G398" s="181">
        <f>SUM(G399:G458)</f>
        <v>0</v>
      </c>
      <c r="H398" s="181">
        <f t="shared" si="209"/>
        <v>0</v>
      </c>
      <c r="I398" s="181">
        <f>SUM(I399:I458)</f>
        <v>0</v>
      </c>
      <c r="J398" s="181">
        <f t="shared" si="210"/>
        <v>0</v>
      </c>
      <c r="K398" s="181">
        <f t="shared" ref="K398:AP398" si="219">SUM(K399:K458)</f>
        <v>0</v>
      </c>
      <c r="L398" s="181">
        <f t="shared" si="219"/>
        <v>0</v>
      </c>
      <c r="M398" s="181">
        <f t="shared" si="219"/>
        <v>0</v>
      </c>
      <c r="N398" s="181">
        <f t="shared" si="219"/>
        <v>0</v>
      </c>
      <c r="O398" s="181">
        <f t="shared" si="219"/>
        <v>0</v>
      </c>
      <c r="P398" s="181">
        <f>SUM(P399:P458)</f>
        <v>0</v>
      </c>
      <c r="Q398" s="181">
        <f>SUM(Q399:Q458)</f>
        <v>0</v>
      </c>
      <c r="R398" s="181">
        <f t="shared" si="219"/>
        <v>0</v>
      </c>
      <c r="S398" s="181">
        <f t="shared" si="219"/>
        <v>0</v>
      </c>
      <c r="T398" s="181">
        <f>SUM(T399:T458)</f>
        <v>0</v>
      </c>
      <c r="U398" s="181">
        <f t="shared" si="219"/>
        <v>0</v>
      </c>
      <c r="V398" s="181">
        <f t="shared" si="219"/>
        <v>0</v>
      </c>
      <c r="W398" s="181">
        <f>SUM(W399:W458)</f>
        <v>0</v>
      </c>
      <c r="X398" s="181">
        <f t="shared" si="219"/>
        <v>0</v>
      </c>
      <c r="Y398" s="181">
        <f>SUM(Y399:Y458)</f>
        <v>0</v>
      </c>
      <c r="Z398" s="181">
        <f>SUM(Z399:Z458)</f>
        <v>0</v>
      </c>
      <c r="AA398" s="181">
        <f t="shared" si="219"/>
        <v>0</v>
      </c>
      <c r="AB398" s="181">
        <f t="shared" si="219"/>
        <v>0</v>
      </c>
      <c r="AC398" s="181">
        <f t="shared" si="219"/>
        <v>0</v>
      </c>
      <c r="AD398" s="181">
        <f t="shared" si="219"/>
        <v>0</v>
      </c>
      <c r="AE398" s="181">
        <f t="shared" si="211"/>
        <v>0</v>
      </c>
      <c r="AF398" s="181">
        <f t="shared" si="219"/>
        <v>0</v>
      </c>
      <c r="AG398" s="181">
        <f t="shared" si="219"/>
        <v>0</v>
      </c>
      <c r="AH398" s="181">
        <f t="shared" si="219"/>
        <v>0</v>
      </c>
      <c r="AI398" s="181">
        <f t="shared" si="212"/>
        <v>0</v>
      </c>
      <c r="AJ398" s="181">
        <f t="shared" si="219"/>
        <v>0</v>
      </c>
      <c r="AK398" s="181">
        <f t="shared" si="219"/>
        <v>0</v>
      </c>
      <c r="AL398" s="181">
        <f t="shared" si="219"/>
        <v>0</v>
      </c>
      <c r="AM398" s="181">
        <f t="shared" si="213"/>
        <v>0</v>
      </c>
      <c r="AN398" s="181">
        <f t="shared" si="219"/>
        <v>0</v>
      </c>
      <c r="AO398" s="181">
        <f t="shared" si="219"/>
        <v>0</v>
      </c>
      <c r="AP398" s="181">
        <f t="shared" si="219"/>
        <v>0</v>
      </c>
      <c r="AQ398" s="181">
        <f t="shared" si="214"/>
        <v>0</v>
      </c>
      <c r="AR398" s="181">
        <f t="shared" si="215"/>
        <v>0</v>
      </c>
    </row>
    <row r="399" spans="1:44">
      <c r="A399" s="422"/>
      <c r="B399" s="426" t="s">
        <v>536</v>
      </c>
      <c r="C399" s="174" t="s">
        <v>1105</v>
      </c>
      <c r="D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5">
        <f t="shared" si="208"/>
        <v>0</v>
      </c>
      <c r="G399" s="175"/>
      <c r="H399" s="175">
        <f t="shared" si="209"/>
        <v>0</v>
      </c>
      <c r="I399" s="175"/>
      <c r="J399" s="175">
        <f t="shared" si="210"/>
        <v>0</v>
      </c>
      <c r="K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5">
        <f t="shared" si="211"/>
        <v>0</v>
      </c>
      <c r="AF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5">
        <f t="shared" si="212"/>
        <v>0</v>
      </c>
      <c r="AJ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5">
        <f t="shared" si="213"/>
        <v>0</v>
      </c>
      <c r="AN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5">
        <f t="shared" si="214"/>
        <v>0</v>
      </c>
      <c r="AR399" s="175">
        <f t="shared" si="215"/>
        <v>0</v>
      </c>
    </row>
    <row r="400" spans="1:44">
      <c r="A400" s="422"/>
      <c r="B400" s="426" t="s">
        <v>537</v>
      </c>
      <c r="C400" s="174" t="s">
        <v>1106</v>
      </c>
      <c r="D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5">
        <f t="shared" si="208"/>
        <v>0</v>
      </c>
      <c r="G400" s="175"/>
      <c r="H400" s="175">
        <f t="shared" si="209"/>
        <v>0</v>
      </c>
      <c r="I400" s="175"/>
      <c r="J400" s="175">
        <f t="shared" si="210"/>
        <v>0</v>
      </c>
      <c r="K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5">
        <f t="shared" si="211"/>
        <v>0</v>
      </c>
      <c r="AF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5">
        <f t="shared" si="212"/>
        <v>0</v>
      </c>
      <c r="AJ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5">
        <f t="shared" si="213"/>
        <v>0</v>
      </c>
      <c r="AN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5">
        <f t="shared" si="214"/>
        <v>0</v>
      </c>
      <c r="AR400" s="175">
        <f t="shared" si="215"/>
        <v>0</v>
      </c>
    </row>
    <row r="401" spans="2:44">
      <c r="B401" s="426" t="s">
        <v>538</v>
      </c>
      <c r="C401" s="174" t="s">
        <v>1107</v>
      </c>
      <c r="D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5">
        <f t="shared" si="208"/>
        <v>0</v>
      </c>
      <c r="G401" s="175"/>
      <c r="H401" s="175">
        <f t="shared" si="209"/>
        <v>0</v>
      </c>
      <c r="I401" s="175"/>
      <c r="J401" s="175">
        <f t="shared" si="210"/>
        <v>0</v>
      </c>
      <c r="K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5">
        <f t="shared" si="211"/>
        <v>0</v>
      </c>
      <c r="AF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5">
        <f t="shared" si="212"/>
        <v>0</v>
      </c>
      <c r="AJ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5">
        <f t="shared" si="213"/>
        <v>0</v>
      </c>
      <c r="AN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5">
        <f t="shared" si="214"/>
        <v>0</v>
      </c>
      <c r="AR401" s="175">
        <f t="shared" si="215"/>
        <v>0</v>
      </c>
    </row>
    <row r="402" spans="2:44">
      <c r="B402" s="426" t="s">
        <v>539</v>
      </c>
      <c r="C402" s="174" t="s">
        <v>1108</v>
      </c>
      <c r="D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5">
        <f t="shared" si="208"/>
        <v>0</v>
      </c>
      <c r="G402" s="175"/>
      <c r="H402" s="175">
        <f t="shared" si="209"/>
        <v>0</v>
      </c>
      <c r="I402" s="175"/>
      <c r="J402" s="175">
        <f t="shared" si="210"/>
        <v>0</v>
      </c>
      <c r="K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5">
        <f t="shared" si="211"/>
        <v>0</v>
      </c>
      <c r="AF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5">
        <f t="shared" si="212"/>
        <v>0</v>
      </c>
      <c r="AJ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5">
        <f t="shared" si="213"/>
        <v>0</v>
      </c>
      <c r="AN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5">
        <f t="shared" si="214"/>
        <v>0</v>
      </c>
      <c r="AR402" s="175">
        <f t="shared" si="215"/>
        <v>0</v>
      </c>
    </row>
    <row r="403" spans="2:44">
      <c r="B403" s="426" t="s">
        <v>540</v>
      </c>
      <c r="C403" s="174" t="s">
        <v>1109</v>
      </c>
      <c r="D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5">
        <f t="shared" ref="F403:F419" si="220">D403+E403</f>
        <v>0</v>
      </c>
      <c r="G403" s="175"/>
      <c r="H403" s="175">
        <f t="shared" ref="H403:H419" si="221">F403-G403</f>
        <v>0</v>
      </c>
      <c r="I403" s="175"/>
      <c r="J403" s="175">
        <f t="shared" ref="J403:J419" si="222">F403-I403</f>
        <v>0</v>
      </c>
      <c r="K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5">
        <f t="shared" ref="AE403:AE419" si="223">AB403+AC403+AD403</f>
        <v>0</v>
      </c>
      <c r="AF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5">
        <f t="shared" ref="AI403:AI419" si="224">AF403+AG403+AH403</f>
        <v>0</v>
      </c>
      <c r="AJ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5">
        <f t="shared" ref="AM403:AM419" si="225">AJ403+AK403+AL403</f>
        <v>0</v>
      </c>
      <c r="AN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5">
        <f t="shared" ref="AQ403:AQ419" si="226">AN403+AO403+AP403</f>
        <v>0</v>
      </c>
      <c r="AR403" s="175">
        <f t="shared" ref="AR403:AR419" si="227">AE403+AI403+AM403+AQ403</f>
        <v>0</v>
      </c>
    </row>
    <row r="404" spans="2:44">
      <c r="B404" s="426" t="s">
        <v>541</v>
      </c>
      <c r="C404" s="174" t="s">
        <v>1110</v>
      </c>
      <c r="D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5">
        <f t="shared" si="220"/>
        <v>0</v>
      </c>
      <c r="G404" s="175"/>
      <c r="H404" s="175">
        <f t="shared" si="221"/>
        <v>0</v>
      </c>
      <c r="I404" s="175"/>
      <c r="J404" s="175">
        <f t="shared" si="222"/>
        <v>0</v>
      </c>
      <c r="K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5">
        <f t="shared" si="223"/>
        <v>0</v>
      </c>
      <c r="AF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5">
        <f t="shared" si="224"/>
        <v>0</v>
      </c>
      <c r="AJ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5">
        <f t="shared" si="225"/>
        <v>0</v>
      </c>
      <c r="AN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5">
        <f t="shared" si="226"/>
        <v>0</v>
      </c>
      <c r="AR404" s="175">
        <f t="shared" si="227"/>
        <v>0</v>
      </c>
    </row>
    <row r="405" spans="2:44">
      <c r="B405" s="426" t="s">
        <v>542</v>
      </c>
      <c r="C405" s="174" t="s">
        <v>1111</v>
      </c>
      <c r="D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5">
        <f t="shared" si="220"/>
        <v>0</v>
      </c>
      <c r="G405" s="175"/>
      <c r="H405" s="175">
        <f t="shared" si="221"/>
        <v>0</v>
      </c>
      <c r="I405" s="175"/>
      <c r="J405" s="175">
        <f t="shared" si="222"/>
        <v>0</v>
      </c>
      <c r="K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5">
        <f t="shared" si="223"/>
        <v>0</v>
      </c>
      <c r="AF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5">
        <f t="shared" si="224"/>
        <v>0</v>
      </c>
      <c r="AJ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5">
        <f t="shared" si="225"/>
        <v>0</v>
      </c>
      <c r="AN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5">
        <f t="shared" si="226"/>
        <v>0</v>
      </c>
      <c r="AR405" s="175">
        <f t="shared" si="227"/>
        <v>0</v>
      </c>
    </row>
    <row r="406" spans="2:44">
      <c r="B406" s="426" t="s">
        <v>543</v>
      </c>
      <c r="C406" s="174" t="s">
        <v>1112</v>
      </c>
      <c r="D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5">
        <f t="shared" si="220"/>
        <v>0</v>
      </c>
      <c r="G406" s="175"/>
      <c r="H406" s="175">
        <f t="shared" si="221"/>
        <v>0</v>
      </c>
      <c r="I406" s="175"/>
      <c r="J406" s="175">
        <f t="shared" si="222"/>
        <v>0</v>
      </c>
      <c r="K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5">
        <f t="shared" si="223"/>
        <v>0</v>
      </c>
      <c r="AF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5">
        <f t="shared" si="224"/>
        <v>0</v>
      </c>
      <c r="AJ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5">
        <f t="shared" si="225"/>
        <v>0</v>
      </c>
      <c r="AN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5">
        <f t="shared" si="226"/>
        <v>0</v>
      </c>
      <c r="AR406" s="175">
        <f t="shared" si="227"/>
        <v>0</v>
      </c>
    </row>
    <row r="407" spans="2:44">
      <c r="B407" s="426" t="s">
        <v>544</v>
      </c>
      <c r="C407" s="174" t="s">
        <v>1113</v>
      </c>
      <c r="D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5">
        <f t="shared" si="220"/>
        <v>0</v>
      </c>
      <c r="G407" s="175"/>
      <c r="H407" s="175">
        <f t="shared" si="221"/>
        <v>0</v>
      </c>
      <c r="I407" s="175"/>
      <c r="J407" s="175">
        <f t="shared" si="222"/>
        <v>0</v>
      </c>
      <c r="K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5">
        <f t="shared" si="223"/>
        <v>0</v>
      </c>
      <c r="AF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5">
        <f t="shared" si="224"/>
        <v>0</v>
      </c>
      <c r="AJ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5">
        <f t="shared" si="225"/>
        <v>0</v>
      </c>
      <c r="AN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5">
        <f t="shared" si="226"/>
        <v>0</v>
      </c>
      <c r="AR407" s="175">
        <f t="shared" si="227"/>
        <v>0</v>
      </c>
    </row>
    <row r="408" spans="2:44">
      <c r="B408" s="426" t="s">
        <v>545</v>
      </c>
      <c r="C408" s="174" t="s">
        <v>1114</v>
      </c>
      <c r="D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5">
        <f t="shared" si="220"/>
        <v>0</v>
      </c>
      <c r="G408" s="175"/>
      <c r="H408" s="175">
        <f t="shared" si="221"/>
        <v>0</v>
      </c>
      <c r="I408" s="175"/>
      <c r="J408" s="175">
        <f t="shared" si="222"/>
        <v>0</v>
      </c>
      <c r="K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5">
        <f t="shared" si="223"/>
        <v>0</v>
      </c>
      <c r="AF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5">
        <f t="shared" si="224"/>
        <v>0</v>
      </c>
      <c r="AJ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5">
        <f t="shared" si="225"/>
        <v>0</v>
      </c>
      <c r="AN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5">
        <f t="shared" si="226"/>
        <v>0</v>
      </c>
      <c r="AR408" s="175">
        <f t="shared" si="227"/>
        <v>0</v>
      </c>
    </row>
    <row r="409" spans="2:44">
      <c r="B409" s="426" t="s">
        <v>546</v>
      </c>
      <c r="C409" s="174" t="s">
        <v>1115</v>
      </c>
      <c r="D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5">
        <f t="shared" si="220"/>
        <v>0</v>
      </c>
      <c r="G409" s="175"/>
      <c r="H409" s="175">
        <f t="shared" si="221"/>
        <v>0</v>
      </c>
      <c r="I409" s="175"/>
      <c r="J409" s="175">
        <f t="shared" si="222"/>
        <v>0</v>
      </c>
      <c r="K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5">
        <f t="shared" si="223"/>
        <v>0</v>
      </c>
      <c r="AF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5">
        <f t="shared" si="224"/>
        <v>0</v>
      </c>
      <c r="AJ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5">
        <f t="shared" si="225"/>
        <v>0</v>
      </c>
      <c r="AN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5">
        <f t="shared" si="226"/>
        <v>0</v>
      </c>
      <c r="AR409" s="175">
        <f t="shared" si="227"/>
        <v>0</v>
      </c>
    </row>
    <row r="410" spans="2:44">
      <c r="B410" s="426" t="s">
        <v>547</v>
      </c>
      <c r="C410" s="174" t="s">
        <v>1116</v>
      </c>
      <c r="D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5">
        <f t="shared" si="220"/>
        <v>0</v>
      </c>
      <c r="G410" s="175"/>
      <c r="H410" s="175">
        <f t="shared" si="221"/>
        <v>0</v>
      </c>
      <c r="I410" s="175"/>
      <c r="J410" s="175">
        <f t="shared" si="222"/>
        <v>0</v>
      </c>
      <c r="K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5">
        <f t="shared" si="223"/>
        <v>0</v>
      </c>
      <c r="AF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5">
        <f t="shared" si="224"/>
        <v>0</v>
      </c>
      <c r="AJ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5">
        <f t="shared" si="225"/>
        <v>0</v>
      </c>
      <c r="AN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5">
        <f t="shared" si="226"/>
        <v>0</v>
      </c>
      <c r="AR410" s="175">
        <f t="shared" si="227"/>
        <v>0</v>
      </c>
    </row>
    <row r="411" spans="2:44">
      <c r="B411" s="426" t="s">
        <v>548</v>
      </c>
      <c r="C411" s="174" t="s">
        <v>1117</v>
      </c>
      <c r="D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5">
        <f t="shared" si="220"/>
        <v>0</v>
      </c>
      <c r="G411" s="175"/>
      <c r="H411" s="175">
        <f t="shared" si="221"/>
        <v>0</v>
      </c>
      <c r="I411" s="175"/>
      <c r="J411" s="175">
        <f t="shared" si="222"/>
        <v>0</v>
      </c>
      <c r="K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5">
        <f t="shared" si="223"/>
        <v>0</v>
      </c>
      <c r="AF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5">
        <f t="shared" si="224"/>
        <v>0</v>
      </c>
      <c r="AJ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5">
        <f t="shared" si="225"/>
        <v>0</v>
      </c>
      <c r="AN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5">
        <f t="shared" si="226"/>
        <v>0</v>
      </c>
      <c r="AR411" s="175">
        <f t="shared" si="227"/>
        <v>0</v>
      </c>
    </row>
    <row r="412" spans="2:44">
      <c r="B412" s="426" t="s">
        <v>549</v>
      </c>
      <c r="C412" s="174" t="s">
        <v>1118</v>
      </c>
      <c r="D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5">
        <f t="shared" si="220"/>
        <v>0</v>
      </c>
      <c r="G412" s="175"/>
      <c r="H412" s="175">
        <f t="shared" si="221"/>
        <v>0</v>
      </c>
      <c r="I412" s="175"/>
      <c r="J412" s="175">
        <f t="shared" si="222"/>
        <v>0</v>
      </c>
      <c r="K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5">
        <f t="shared" si="223"/>
        <v>0</v>
      </c>
      <c r="AF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5">
        <f t="shared" si="224"/>
        <v>0</v>
      </c>
      <c r="AJ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5">
        <f t="shared" si="225"/>
        <v>0</v>
      </c>
      <c r="AN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5">
        <f t="shared" si="226"/>
        <v>0</v>
      </c>
      <c r="AR412" s="175">
        <f t="shared" si="227"/>
        <v>0</v>
      </c>
    </row>
    <row r="413" spans="2:44">
      <c r="B413" s="426" t="s">
        <v>550</v>
      </c>
      <c r="C413" s="174" t="s">
        <v>1119</v>
      </c>
      <c r="D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5">
        <f t="shared" si="220"/>
        <v>0</v>
      </c>
      <c r="G413" s="175"/>
      <c r="H413" s="175">
        <f t="shared" si="221"/>
        <v>0</v>
      </c>
      <c r="I413" s="175"/>
      <c r="J413" s="175">
        <f t="shared" si="222"/>
        <v>0</v>
      </c>
      <c r="K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5">
        <f t="shared" si="223"/>
        <v>0</v>
      </c>
      <c r="AF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5">
        <f t="shared" si="224"/>
        <v>0</v>
      </c>
      <c r="AJ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5">
        <f t="shared" si="225"/>
        <v>0</v>
      </c>
      <c r="AN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5">
        <f t="shared" si="226"/>
        <v>0</v>
      </c>
      <c r="AR413" s="175">
        <f t="shared" si="227"/>
        <v>0</v>
      </c>
    </row>
    <row r="414" spans="2:44">
      <c r="B414" s="426" t="s">
        <v>551</v>
      </c>
      <c r="C414" s="174" t="s">
        <v>1120</v>
      </c>
      <c r="D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5">
        <f t="shared" si="220"/>
        <v>0</v>
      </c>
      <c r="G414" s="175"/>
      <c r="H414" s="175">
        <f t="shared" si="221"/>
        <v>0</v>
      </c>
      <c r="I414" s="175"/>
      <c r="J414" s="175">
        <f t="shared" si="222"/>
        <v>0</v>
      </c>
      <c r="K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5">
        <f t="shared" si="223"/>
        <v>0</v>
      </c>
      <c r="AF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5">
        <f t="shared" si="224"/>
        <v>0</v>
      </c>
      <c r="AJ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5">
        <f t="shared" si="225"/>
        <v>0</v>
      </c>
      <c r="AN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5">
        <f t="shared" si="226"/>
        <v>0</v>
      </c>
      <c r="AR414" s="175">
        <f t="shared" si="227"/>
        <v>0</v>
      </c>
    </row>
    <row r="415" spans="2:44">
      <c r="B415" s="426" t="s">
        <v>552</v>
      </c>
      <c r="C415" s="174" t="s">
        <v>1121</v>
      </c>
      <c r="D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5">
        <f t="shared" si="220"/>
        <v>0</v>
      </c>
      <c r="G415" s="175"/>
      <c r="H415" s="175">
        <f t="shared" si="221"/>
        <v>0</v>
      </c>
      <c r="I415" s="175"/>
      <c r="J415" s="175">
        <f t="shared" si="222"/>
        <v>0</v>
      </c>
      <c r="K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5">
        <f t="shared" si="223"/>
        <v>0</v>
      </c>
      <c r="AF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5">
        <f t="shared" si="224"/>
        <v>0</v>
      </c>
      <c r="AJ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5">
        <f t="shared" si="225"/>
        <v>0</v>
      </c>
      <c r="AN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5">
        <f t="shared" si="226"/>
        <v>0</v>
      </c>
      <c r="AR415" s="175">
        <f t="shared" si="227"/>
        <v>0</v>
      </c>
    </row>
    <row r="416" spans="2:44">
      <c r="B416" s="426" t="s">
        <v>553</v>
      </c>
      <c r="C416" s="174" t="s">
        <v>1122</v>
      </c>
      <c r="D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5">
        <f t="shared" si="220"/>
        <v>0</v>
      </c>
      <c r="G416" s="175"/>
      <c r="H416" s="175">
        <f t="shared" si="221"/>
        <v>0</v>
      </c>
      <c r="I416" s="175"/>
      <c r="J416" s="175">
        <f t="shared" si="222"/>
        <v>0</v>
      </c>
      <c r="K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5">
        <f t="shared" si="223"/>
        <v>0</v>
      </c>
      <c r="AF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5">
        <f t="shared" si="224"/>
        <v>0</v>
      </c>
      <c r="AJ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5">
        <f t="shared" si="225"/>
        <v>0</v>
      </c>
      <c r="AN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5">
        <f t="shared" si="226"/>
        <v>0</v>
      </c>
      <c r="AR416" s="175">
        <f t="shared" si="227"/>
        <v>0</v>
      </c>
    </row>
    <row r="417" spans="2:44">
      <c r="B417" s="426" t="s">
        <v>554</v>
      </c>
      <c r="C417" s="174" t="s">
        <v>1123</v>
      </c>
      <c r="D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5">
        <f t="shared" si="220"/>
        <v>0</v>
      </c>
      <c r="G417" s="175"/>
      <c r="H417" s="175">
        <f t="shared" si="221"/>
        <v>0</v>
      </c>
      <c r="I417" s="175"/>
      <c r="J417" s="175">
        <f t="shared" si="222"/>
        <v>0</v>
      </c>
      <c r="K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5">
        <f t="shared" si="223"/>
        <v>0</v>
      </c>
      <c r="AF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5">
        <f t="shared" si="224"/>
        <v>0</v>
      </c>
      <c r="AJ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5">
        <f t="shared" si="225"/>
        <v>0</v>
      </c>
      <c r="AN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5">
        <f t="shared" si="226"/>
        <v>0</v>
      </c>
      <c r="AR417" s="175">
        <f t="shared" si="227"/>
        <v>0</v>
      </c>
    </row>
    <row r="418" spans="2:44">
      <c r="B418" s="426" t="s">
        <v>555</v>
      </c>
      <c r="C418" s="174" t="s">
        <v>1124</v>
      </c>
      <c r="D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5">
        <f t="shared" si="220"/>
        <v>0</v>
      </c>
      <c r="G418" s="175"/>
      <c r="H418" s="175">
        <f t="shared" si="221"/>
        <v>0</v>
      </c>
      <c r="I418" s="175"/>
      <c r="J418" s="175">
        <f t="shared" si="222"/>
        <v>0</v>
      </c>
      <c r="K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5">
        <f t="shared" si="223"/>
        <v>0</v>
      </c>
      <c r="AF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5">
        <f t="shared" si="224"/>
        <v>0</v>
      </c>
      <c r="AJ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5">
        <f t="shared" si="225"/>
        <v>0</v>
      </c>
      <c r="AN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5">
        <f t="shared" si="226"/>
        <v>0</v>
      </c>
      <c r="AR418" s="175">
        <f t="shared" si="227"/>
        <v>0</v>
      </c>
    </row>
    <row r="419" spans="2:44">
      <c r="B419" s="426" t="s">
        <v>556</v>
      </c>
      <c r="C419" s="174" t="s">
        <v>1125</v>
      </c>
      <c r="D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5">
        <f t="shared" si="220"/>
        <v>0</v>
      </c>
      <c r="G419" s="175"/>
      <c r="H419" s="175">
        <f t="shared" si="221"/>
        <v>0</v>
      </c>
      <c r="I419" s="175"/>
      <c r="J419" s="175">
        <f t="shared" si="222"/>
        <v>0</v>
      </c>
      <c r="K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5">
        <f t="shared" si="223"/>
        <v>0</v>
      </c>
      <c r="AF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5">
        <f t="shared" si="224"/>
        <v>0</v>
      </c>
      <c r="AJ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5">
        <f t="shared" si="225"/>
        <v>0</v>
      </c>
      <c r="AN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5">
        <f t="shared" si="226"/>
        <v>0</v>
      </c>
      <c r="AR419" s="175">
        <f t="shared" si="227"/>
        <v>0</v>
      </c>
    </row>
    <row r="420" spans="2:44">
      <c r="B420" s="426" t="s">
        <v>557</v>
      </c>
      <c r="C420" s="174" t="s">
        <v>1126</v>
      </c>
      <c r="D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5">
        <f t="shared" ref="F420:F428" si="228">D420+E420</f>
        <v>0</v>
      </c>
      <c r="G420" s="175"/>
      <c r="H420" s="175">
        <f t="shared" ref="H420:H428" si="229">F420-G420</f>
        <v>0</v>
      </c>
      <c r="I420" s="175"/>
      <c r="J420" s="175">
        <f t="shared" ref="J420:J428" si="230">F420-I420</f>
        <v>0</v>
      </c>
      <c r="K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5">
        <f t="shared" ref="AE420:AE428" si="231">AB420+AC420+AD420</f>
        <v>0</v>
      </c>
      <c r="AF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5">
        <f t="shared" ref="AI420:AI428" si="232">AF420+AG420+AH420</f>
        <v>0</v>
      </c>
      <c r="AJ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5">
        <f t="shared" ref="AM420:AM428" si="233">AJ420+AK420+AL420</f>
        <v>0</v>
      </c>
      <c r="AN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5">
        <f t="shared" ref="AQ420:AQ428" si="234">AN420+AO420+AP420</f>
        <v>0</v>
      </c>
      <c r="AR420" s="175">
        <f t="shared" ref="AR420:AR428" si="235">AE420+AI420+AM420+AQ420</f>
        <v>0</v>
      </c>
    </row>
    <row r="421" spans="2:44">
      <c r="B421" s="426" t="s">
        <v>558</v>
      </c>
      <c r="C421" s="174" t="s">
        <v>1127</v>
      </c>
      <c r="D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5">
        <f t="shared" si="228"/>
        <v>0</v>
      </c>
      <c r="G421" s="175"/>
      <c r="H421" s="175">
        <f t="shared" si="229"/>
        <v>0</v>
      </c>
      <c r="I421" s="175"/>
      <c r="J421" s="175">
        <f t="shared" si="230"/>
        <v>0</v>
      </c>
      <c r="K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5">
        <f t="shared" si="231"/>
        <v>0</v>
      </c>
      <c r="AF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5">
        <f t="shared" si="232"/>
        <v>0</v>
      </c>
      <c r="AJ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5">
        <f t="shared" si="233"/>
        <v>0</v>
      </c>
      <c r="AN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5">
        <f t="shared" si="234"/>
        <v>0</v>
      </c>
      <c r="AR421" s="175">
        <f t="shared" si="235"/>
        <v>0</v>
      </c>
    </row>
    <row r="422" spans="2:44">
      <c r="B422" s="426" t="s">
        <v>559</v>
      </c>
      <c r="C422" s="174" t="s">
        <v>1128</v>
      </c>
      <c r="D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5">
        <f t="shared" si="228"/>
        <v>0</v>
      </c>
      <c r="G422" s="175"/>
      <c r="H422" s="175">
        <f t="shared" si="229"/>
        <v>0</v>
      </c>
      <c r="I422" s="175"/>
      <c r="J422" s="175">
        <f t="shared" si="230"/>
        <v>0</v>
      </c>
      <c r="K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5">
        <f t="shared" si="231"/>
        <v>0</v>
      </c>
      <c r="AF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5">
        <f t="shared" si="232"/>
        <v>0</v>
      </c>
      <c r="AJ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5">
        <f t="shared" si="233"/>
        <v>0</v>
      </c>
      <c r="AN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5">
        <f t="shared" si="234"/>
        <v>0</v>
      </c>
      <c r="AR422" s="175">
        <f t="shared" si="235"/>
        <v>0</v>
      </c>
    </row>
    <row r="423" spans="2:44">
      <c r="B423" s="426" t="s">
        <v>560</v>
      </c>
      <c r="C423" s="174" t="s">
        <v>1129</v>
      </c>
      <c r="D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5">
        <f t="shared" si="228"/>
        <v>0</v>
      </c>
      <c r="G423" s="175"/>
      <c r="H423" s="175">
        <f t="shared" si="229"/>
        <v>0</v>
      </c>
      <c r="I423" s="175"/>
      <c r="J423" s="175">
        <f t="shared" si="230"/>
        <v>0</v>
      </c>
      <c r="K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5">
        <f t="shared" si="231"/>
        <v>0</v>
      </c>
      <c r="AF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5">
        <f t="shared" si="232"/>
        <v>0</v>
      </c>
      <c r="AJ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5">
        <f t="shared" si="233"/>
        <v>0</v>
      </c>
      <c r="AN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5">
        <f t="shared" si="234"/>
        <v>0</v>
      </c>
      <c r="AR423" s="175">
        <f t="shared" si="235"/>
        <v>0</v>
      </c>
    </row>
    <row r="424" spans="2:44">
      <c r="B424" s="426" t="s">
        <v>561</v>
      </c>
      <c r="C424" s="174" t="s">
        <v>1130</v>
      </c>
      <c r="D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5">
        <f t="shared" si="228"/>
        <v>0</v>
      </c>
      <c r="G424" s="175"/>
      <c r="H424" s="175">
        <f t="shared" si="229"/>
        <v>0</v>
      </c>
      <c r="I424" s="175"/>
      <c r="J424" s="175">
        <f t="shared" si="230"/>
        <v>0</v>
      </c>
      <c r="K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5">
        <f t="shared" si="231"/>
        <v>0</v>
      </c>
      <c r="AF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5">
        <f t="shared" si="232"/>
        <v>0</v>
      </c>
      <c r="AJ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5">
        <f t="shared" si="233"/>
        <v>0</v>
      </c>
      <c r="AN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5">
        <f t="shared" si="234"/>
        <v>0</v>
      </c>
      <c r="AR424" s="175">
        <f t="shared" si="235"/>
        <v>0</v>
      </c>
    </row>
    <row r="425" spans="2:44">
      <c r="B425" s="426" t="s">
        <v>562</v>
      </c>
      <c r="C425" s="174" t="s">
        <v>1131</v>
      </c>
      <c r="D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5">
        <f t="shared" si="228"/>
        <v>0</v>
      </c>
      <c r="G425" s="175"/>
      <c r="H425" s="175">
        <f t="shared" si="229"/>
        <v>0</v>
      </c>
      <c r="I425" s="175"/>
      <c r="J425" s="175">
        <f t="shared" si="230"/>
        <v>0</v>
      </c>
      <c r="K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5">
        <f t="shared" si="231"/>
        <v>0</v>
      </c>
      <c r="AF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5">
        <f t="shared" si="232"/>
        <v>0</v>
      </c>
      <c r="AJ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5">
        <f t="shared" si="233"/>
        <v>0</v>
      </c>
      <c r="AN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5">
        <f t="shared" si="234"/>
        <v>0</v>
      </c>
      <c r="AR425" s="175">
        <f t="shared" si="235"/>
        <v>0</v>
      </c>
    </row>
    <row r="426" spans="2:44">
      <c r="B426" s="426" t="s">
        <v>563</v>
      </c>
      <c r="C426" s="174" t="s">
        <v>1132</v>
      </c>
      <c r="D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5">
        <f t="shared" si="228"/>
        <v>0</v>
      </c>
      <c r="G426" s="175"/>
      <c r="H426" s="175">
        <f t="shared" si="229"/>
        <v>0</v>
      </c>
      <c r="I426" s="175"/>
      <c r="J426" s="175">
        <f t="shared" si="230"/>
        <v>0</v>
      </c>
      <c r="K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5">
        <f t="shared" si="231"/>
        <v>0</v>
      </c>
      <c r="AF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5">
        <f t="shared" si="232"/>
        <v>0</v>
      </c>
      <c r="AJ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5">
        <f t="shared" si="233"/>
        <v>0</v>
      </c>
      <c r="AN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5">
        <f t="shared" si="234"/>
        <v>0</v>
      </c>
      <c r="AR426" s="175">
        <f t="shared" si="235"/>
        <v>0</v>
      </c>
    </row>
    <row r="427" spans="2:44">
      <c r="B427" s="426" t="s">
        <v>564</v>
      </c>
      <c r="C427" s="174" t="s">
        <v>1133</v>
      </c>
      <c r="D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5">
        <f t="shared" si="228"/>
        <v>0</v>
      </c>
      <c r="G427" s="175"/>
      <c r="H427" s="175">
        <f t="shared" si="229"/>
        <v>0</v>
      </c>
      <c r="I427" s="175"/>
      <c r="J427" s="175">
        <f t="shared" si="230"/>
        <v>0</v>
      </c>
      <c r="K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5">
        <f t="shared" si="231"/>
        <v>0</v>
      </c>
      <c r="AF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5">
        <f t="shared" si="232"/>
        <v>0</v>
      </c>
      <c r="AJ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5">
        <f t="shared" si="233"/>
        <v>0</v>
      </c>
      <c r="AN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5">
        <f t="shared" si="234"/>
        <v>0</v>
      </c>
      <c r="AR427" s="175">
        <f t="shared" si="235"/>
        <v>0</v>
      </c>
    </row>
    <row r="428" spans="2:44">
      <c r="B428" s="426" t="s">
        <v>565</v>
      </c>
      <c r="C428" s="174" t="s">
        <v>1128</v>
      </c>
      <c r="D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5">
        <f t="shared" si="228"/>
        <v>0</v>
      </c>
      <c r="G428" s="175"/>
      <c r="H428" s="175">
        <f t="shared" si="229"/>
        <v>0</v>
      </c>
      <c r="I428" s="175"/>
      <c r="J428" s="175">
        <f t="shared" si="230"/>
        <v>0</v>
      </c>
      <c r="K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5">
        <f t="shared" si="231"/>
        <v>0</v>
      </c>
      <c r="AF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5">
        <f t="shared" si="232"/>
        <v>0</v>
      </c>
      <c r="AJ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5">
        <f t="shared" si="233"/>
        <v>0</v>
      </c>
      <c r="AN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5">
        <f t="shared" si="234"/>
        <v>0</v>
      </c>
      <c r="AR428" s="175">
        <f t="shared" si="235"/>
        <v>0</v>
      </c>
    </row>
    <row r="429" spans="2:44">
      <c r="B429" s="426" t="s">
        <v>566</v>
      </c>
      <c r="C429" s="174" t="s">
        <v>1134</v>
      </c>
      <c r="D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5">
        <f t="shared" ref="F429:F444" si="236">D429+E429</f>
        <v>0</v>
      </c>
      <c r="G429" s="175"/>
      <c r="H429" s="175">
        <f t="shared" ref="H429:H444" si="237">F429-G429</f>
        <v>0</v>
      </c>
      <c r="I429" s="175"/>
      <c r="J429" s="175">
        <f t="shared" ref="J429:J444" si="238">F429-I429</f>
        <v>0</v>
      </c>
      <c r="K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5">
        <f t="shared" ref="AE429:AE444" si="239">AB429+AC429+AD429</f>
        <v>0</v>
      </c>
      <c r="AF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5">
        <f t="shared" ref="AI429:AI444" si="240">AF429+AG429+AH429</f>
        <v>0</v>
      </c>
      <c r="AJ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5">
        <f t="shared" ref="AM429:AM444" si="241">AJ429+AK429+AL429</f>
        <v>0</v>
      </c>
      <c r="AN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5">
        <f t="shared" ref="AQ429:AQ444" si="242">AN429+AO429+AP429</f>
        <v>0</v>
      </c>
      <c r="AR429" s="175">
        <f t="shared" ref="AR429:AR444" si="243">AE429+AI429+AM429+AQ429</f>
        <v>0</v>
      </c>
    </row>
    <row r="430" spans="2:44">
      <c r="B430" s="426" t="s">
        <v>567</v>
      </c>
      <c r="C430" s="174" t="s">
        <v>1135</v>
      </c>
      <c r="D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5">
        <f t="shared" si="236"/>
        <v>0</v>
      </c>
      <c r="G430" s="175"/>
      <c r="H430" s="175">
        <f t="shared" si="237"/>
        <v>0</v>
      </c>
      <c r="I430" s="175"/>
      <c r="J430" s="175">
        <f t="shared" si="238"/>
        <v>0</v>
      </c>
      <c r="K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5">
        <f t="shared" si="239"/>
        <v>0</v>
      </c>
      <c r="AF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5">
        <f t="shared" si="240"/>
        <v>0</v>
      </c>
      <c r="AJ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5">
        <f t="shared" si="241"/>
        <v>0</v>
      </c>
      <c r="AN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5">
        <f t="shared" si="242"/>
        <v>0</v>
      </c>
      <c r="AR430" s="175">
        <f t="shared" si="243"/>
        <v>0</v>
      </c>
    </row>
    <row r="431" spans="2:44">
      <c r="B431" s="426" t="s">
        <v>568</v>
      </c>
      <c r="C431" s="174" t="s">
        <v>1136</v>
      </c>
      <c r="D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5">
        <f t="shared" si="236"/>
        <v>0</v>
      </c>
      <c r="G431" s="175"/>
      <c r="H431" s="175">
        <f t="shared" si="237"/>
        <v>0</v>
      </c>
      <c r="I431" s="175"/>
      <c r="J431" s="175">
        <f t="shared" si="238"/>
        <v>0</v>
      </c>
      <c r="K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5">
        <f t="shared" si="239"/>
        <v>0</v>
      </c>
      <c r="AF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5">
        <f t="shared" si="240"/>
        <v>0</v>
      </c>
      <c r="AJ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5">
        <f t="shared" si="241"/>
        <v>0</v>
      </c>
      <c r="AN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5">
        <f t="shared" si="242"/>
        <v>0</v>
      </c>
      <c r="AR431" s="175">
        <f t="shared" si="243"/>
        <v>0</v>
      </c>
    </row>
    <row r="432" spans="2:44">
      <c r="B432" s="426" t="s">
        <v>569</v>
      </c>
      <c r="C432" s="174" t="s">
        <v>1137</v>
      </c>
      <c r="D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5">
        <f t="shared" si="236"/>
        <v>0</v>
      </c>
      <c r="G432" s="175"/>
      <c r="H432" s="175">
        <f t="shared" si="237"/>
        <v>0</v>
      </c>
      <c r="I432" s="175"/>
      <c r="J432" s="175">
        <f t="shared" si="238"/>
        <v>0</v>
      </c>
      <c r="K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5">
        <f t="shared" si="239"/>
        <v>0</v>
      </c>
      <c r="AF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5">
        <f t="shared" si="240"/>
        <v>0</v>
      </c>
      <c r="AJ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5">
        <f t="shared" si="241"/>
        <v>0</v>
      </c>
      <c r="AN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5">
        <f t="shared" si="242"/>
        <v>0</v>
      </c>
      <c r="AR432" s="175">
        <f t="shared" si="243"/>
        <v>0</v>
      </c>
    </row>
    <row r="433" spans="2:44">
      <c r="B433" s="426" t="s">
        <v>570</v>
      </c>
      <c r="C433" s="174" t="s">
        <v>1138</v>
      </c>
      <c r="D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5">
        <f t="shared" si="236"/>
        <v>0</v>
      </c>
      <c r="G433" s="175"/>
      <c r="H433" s="175">
        <f t="shared" si="237"/>
        <v>0</v>
      </c>
      <c r="I433" s="175"/>
      <c r="J433" s="175">
        <f t="shared" si="238"/>
        <v>0</v>
      </c>
      <c r="K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5">
        <f t="shared" si="239"/>
        <v>0</v>
      </c>
      <c r="AF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5">
        <f t="shared" si="240"/>
        <v>0</v>
      </c>
      <c r="AJ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5">
        <f t="shared" si="241"/>
        <v>0</v>
      </c>
      <c r="AN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5">
        <f t="shared" si="242"/>
        <v>0</v>
      </c>
      <c r="AR433" s="175">
        <f t="shared" si="243"/>
        <v>0</v>
      </c>
    </row>
    <row r="434" spans="2:44">
      <c r="B434" s="426" t="s">
        <v>571</v>
      </c>
      <c r="C434" s="174" t="s">
        <v>1139</v>
      </c>
      <c r="D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5">
        <f t="shared" si="236"/>
        <v>0</v>
      </c>
      <c r="G434" s="175"/>
      <c r="H434" s="175">
        <f t="shared" si="237"/>
        <v>0</v>
      </c>
      <c r="I434" s="175"/>
      <c r="J434" s="175">
        <f t="shared" si="238"/>
        <v>0</v>
      </c>
      <c r="K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5">
        <f t="shared" si="239"/>
        <v>0</v>
      </c>
      <c r="AF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5">
        <f t="shared" si="240"/>
        <v>0</v>
      </c>
      <c r="AJ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5">
        <f t="shared" si="241"/>
        <v>0</v>
      </c>
      <c r="AN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5">
        <f t="shared" si="242"/>
        <v>0</v>
      </c>
      <c r="AR434" s="175">
        <f t="shared" si="243"/>
        <v>0</v>
      </c>
    </row>
    <row r="435" spans="2:44">
      <c r="B435" s="426" t="s">
        <v>572</v>
      </c>
      <c r="C435" s="174" t="s">
        <v>1140</v>
      </c>
      <c r="D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5">
        <f t="shared" si="236"/>
        <v>0</v>
      </c>
      <c r="G435" s="175"/>
      <c r="H435" s="175">
        <f t="shared" si="237"/>
        <v>0</v>
      </c>
      <c r="I435" s="175"/>
      <c r="J435" s="175">
        <f t="shared" si="238"/>
        <v>0</v>
      </c>
      <c r="K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5">
        <f t="shared" si="239"/>
        <v>0</v>
      </c>
      <c r="AF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5">
        <f t="shared" si="240"/>
        <v>0</v>
      </c>
      <c r="AJ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5">
        <f t="shared" si="241"/>
        <v>0</v>
      </c>
      <c r="AN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5">
        <f t="shared" si="242"/>
        <v>0</v>
      </c>
      <c r="AR435" s="175">
        <f t="shared" si="243"/>
        <v>0</v>
      </c>
    </row>
    <row r="436" spans="2:44">
      <c r="B436" s="426" t="s">
        <v>573</v>
      </c>
      <c r="C436" s="174" t="s">
        <v>1141</v>
      </c>
      <c r="D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5">
        <f t="shared" si="236"/>
        <v>0</v>
      </c>
      <c r="G436" s="175"/>
      <c r="H436" s="175">
        <f t="shared" si="237"/>
        <v>0</v>
      </c>
      <c r="I436" s="175"/>
      <c r="J436" s="175">
        <f t="shared" si="238"/>
        <v>0</v>
      </c>
      <c r="K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5">
        <f t="shared" si="239"/>
        <v>0</v>
      </c>
      <c r="AF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5">
        <f t="shared" si="240"/>
        <v>0</v>
      </c>
      <c r="AJ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5">
        <f t="shared" si="241"/>
        <v>0</v>
      </c>
      <c r="AN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5">
        <f t="shared" si="242"/>
        <v>0</v>
      </c>
      <c r="AR436" s="175">
        <f t="shared" si="243"/>
        <v>0</v>
      </c>
    </row>
    <row r="437" spans="2:44">
      <c r="B437" s="426" t="s">
        <v>574</v>
      </c>
      <c r="C437" s="174" t="s">
        <v>1142</v>
      </c>
      <c r="D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5">
        <f t="shared" si="236"/>
        <v>0</v>
      </c>
      <c r="G437" s="175"/>
      <c r="H437" s="175">
        <f t="shared" si="237"/>
        <v>0</v>
      </c>
      <c r="I437" s="175"/>
      <c r="J437" s="175">
        <f t="shared" si="238"/>
        <v>0</v>
      </c>
      <c r="K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5">
        <f t="shared" si="239"/>
        <v>0</v>
      </c>
      <c r="AF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5">
        <f t="shared" si="240"/>
        <v>0</v>
      </c>
      <c r="AJ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5">
        <f t="shared" si="241"/>
        <v>0</v>
      </c>
      <c r="AN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5">
        <f t="shared" si="242"/>
        <v>0</v>
      </c>
      <c r="AR437" s="175">
        <f t="shared" si="243"/>
        <v>0</v>
      </c>
    </row>
    <row r="438" spans="2:44">
      <c r="B438" s="426" t="s">
        <v>575</v>
      </c>
      <c r="C438" s="174" t="s">
        <v>1143</v>
      </c>
      <c r="D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5">
        <f t="shared" si="236"/>
        <v>0</v>
      </c>
      <c r="G438" s="175"/>
      <c r="H438" s="175">
        <f t="shared" si="237"/>
        <v>0</v>
      </c>
      <c r="I438" s="175"/>
      <c r="J438" s="175">
        <f t="shared" si="238"/>
        <v>0</v>
      </c>
      <c r="K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5">
        <f t="shared" si="239"/>
        <v>0</v>
      </c>
      <c r="AF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5">
        <f t="shared" si="240"/>
        <v>0</v>
      </c>
      <c r="AJ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5">
        <f t="shared" si="241"/>
        <v>0</v>
      </c>
      <c r="AN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5">
        <f t="shared" si="242"/>
        <v>0</v>
      </c>
      <c r="AR438" s="175">
        <f t="shared" si="243"/>
        <v>0</v>
      </c>
    </row>
    <row r="439" spans="2:44">
      <c r="B439" s="426" t="s">
        <v>576</v>
      </c>
      <c r="C439" s="174" t="s">
        <v>1144</v>
      </c>
      <c r="D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5">
        <f t="shared" si="236"/>
        <v>0</v>
      </c>
      <c r="G439" s="175"/>
      <c r="H439" s="175">
        <f t="shared" si="237"/>
        <v>0</v>
      </c>
      <c r="I439" s="175"/>
      <c r="J439" s="175">
        <f t="shared" si="238"/>
        <v>0</v>
      </c>
      <c r="K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5">
        <f t="shared" si="239"/>
        <v>0</v>
      </c>
      <c r="AF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5">
        <f t="shared" si="240"/>
        <v>0</v>
      </c>
      <c r="AJ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5">
        <f t="shared" si="241"/>
        <v>0</v>
      </c>
      <c r="AN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5">
        <f t="shared" si="242"/>
        <v>0</v>
      </c>
      <c r="AR439" s="175">
        <f t="shared" si="243"/>
        <v>0</v>
      </c>
    </row>
    <row r="440" spans="2:44">
      <c r="B440" s="426" t="s">
        <v>577</v>
      </c>
      <c r="C440" s="174" t="s">
        <v>1145</v>
      </c>
      <c r="D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5">
        <f t="shared" si="236"/>
        <v>0</v>
      </c>
      <c r="G440" s="175"/>
      <c r="H440" s="175">
        <f t="shared" si="237"/>
        <v>0</v>
      </c>
      <c r="I440" s="175"/>
      <c r="J440" s="175">
        <f t="shared" si="238"/>
        <v>0</v>
      </c>
      <c r="K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5">
        <f t="shared" si="239"/>
        <v>0</v>
      </c>
      <c r="AF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5">
        <f t="shared" si="240"/>
        <v>0</v>
      </c>
      <c r="AJ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5">
        <f t="shared" si="241"/>
        <v>0</v>
      </c>
      <c r="AN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5">
        <f t="shared" si="242"/>
        <v>0</v>
      </c>
      <c r="AR440" s="175">
        <f t="shared" si="243"/>
        <v>0</v>
      </c>
    </row>
    <row r="441" spans="2:44">
      <c r="B441" s="426" t="s">
        <v>578</v>
      </c>
      <c r="C441" s="174" t="s">
        <v>1146</v>
      </c>
      <c r="D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5">
        <f t="shared" si="236"/>
        <v>0</v>
      </c>
      <c r="G441" s="175"/>
      <c r="H441" s="175">
        <f t="shared" si="237"/>
        <v>0</v>
      </c>
      <c r="I441" s="175"/>
      <c r="J441" s="175">
        <f t="shared" si="238"/>
        <v>0</v>
      </c>
      <c r="K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5">
        <f t="shared" si="239"/>
        <v>0</v>
      </c>
      <c r="AF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5">
        <f t="shared" si="240"/>
        <v>0</v>
      </c>
      <c r="AJ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5">
        <f t="shared" si="241"/>
        <v>0</v>
      </c>
      <c r="AN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5">
        <f t="shared" si="242"/>
        <v>0</v>
      </c>
      <c r="AR441" s="175">
        <f t="shared" si="243"/>
        <v>0</v>
      </c>
    </row>
    <row r="442" spans="2:44">
      <c r="B442" s="426" t="s">
        <v>579</v>
      </c>
      <c r="C442" s="174" t="s">
        <v>1147</v>
      </c>
      <c r="D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5">
        <f t="shared" si="236"/>
        <v>0</v>
      </c>
      <c r="G442" s="175"/>
      <c r="H442" s="175">
        <f t="shared" si="237"/>
        <v>0</v>
      </c>
      <c r="I442" s="175"/>
      <c r="J442" s="175">
        <f t="shared" si="238"/>
        <v>0</v>
      </c>
      <c r="K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5">
        <f t="shared" si="239"/>
        <v>0</v>
      </c>
      <c r="AF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5">
        <f t="shared" si="240"/>
        <v>0</v>
      </c>
      <c r="AJ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5">
        <f t="shared" si="241"/>
        <v>0</v>
      </c>
      <c r="AN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5">
        <f t="shared" si="242"/>
        <v>0</v>
      </c>
      <c r="AR442" s="175">
        <f t="shared" si="243"/>
        <v>0</v>
      </c>
    </row>
    <row r="443" spans="2:44">
      <c r="B443" s="426" t="s">
        <v>580</v>
      </c>
      <c r="C443" s="174" t="s">
        <v>1148</v>
      </c>
      <c r="D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5">
        <f t="shared" si="236"/>
        <v>0</v>
      </c>
      <c r="G443" s="175"/>
      <c r="H443" s="175">
        <f t="shared" si="237"/>
        <v>0</v>
      </c>
      <c r="I443" s="175"/>
      <c r="J443" s="175">
        <f t="shared" si="238"/>
        <v>0</v>
      </c>
      <c r="K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5">
        <f t="shared" si="239"/>
        <v>0</v>
      </c>
      <c r="AF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5">
        <f t="shared" si="240"/>
        <v>0</v>
      </c>
      <c r="AJ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5">
        <f t="shared" si="241"/>
        <v>0</v>
      </c>
      <c r="AN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5">
        <f t="shared" si="242"/>
        <v>0</v>
      </c>
      <c r="AR443" s="175">
        <f t="shared" si="243"/>
        <v>0</v>
      </c>
    </row>
    <row r="444" spans="2:44">
      <c r="B444" s="426" t="s">
        <v>581</v>
      </c>
      <c r="C444" s="174" t="s">
        <v>1149</v>
      </c>
      <c r="D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5">
        <f t="shared" si="236"/>
        <v>0</v>
      </c>
      <c r="G444" s="175"/>
      <c r="H444" s="175">
        <f t="shared" si="237"/>
        <v>0</v>
      </c>
      <c r="I444" s="175"/>
      <c r="J444" s="175">
        <f t="shared" si="238"/>
        <v>0</v>
      </c>
      <c r="K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5">
        <f t="shared" si="239"/>
        <v>0</v>
      </c>
      <c r="AF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5">
        <f t="shared" si="240"/>
        <v>0</v>
      </c>
      <c r="AJ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5">
        <f t="shared" si="241"/>
        <v>0</v>
      </c>
      <c r="AN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5">
        <f t="shared" si="242"/>
        <v>0</v>
      </c>
      <c r="AR444" s="175">
        <f t="shared" si="243"/>
        <v>0</v>
      </c>
    </row>
    <row r="445" spans="2:44">
      <c r="B445" s="426" t="s">
        <v>582</v>
      </c>
      <c r="C445" s="174" t="s">
        <v>1150</v>
      </c>
      <c r="D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5">
        <f t="shared" ref="F445:F476" si="244">D445+E445</f>
        <v>0</v>
      </c>
      <c r="G445" s="175"/>
      <c r="H445" s="175">
        <f t="shared" ref="H445:H476" si="245">F445-G445</f>
        <v>0</v>
      </c>
      <c r="I445" s="175"/>
      <c r="J445" s="175">
        <f t="shared" ref="J445:J476" si="246">F445-I445</f>
        <v>0</v>
      </c>
      <c r="K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5">
        <f t="shared" ref="AE445:AE476" si="247">AB445+AC445+AD445</f>
        <v>0</v>
      </c>
      <c r="AF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5">
        <f t="shared" ref="AI445:AI476" si="248">AF445+AG445+AH445</f>
        <v>0</v>
      </c>
      <c r="AJ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5">
        <f t="shared" ref="AM445:AM476" si="249">AJ445+AK445+AL445</f>
        <v>0</v>
      </c>
      <c r="AN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5">
        <f t="shared" ref="AQ445:AQ476" si="250">AN445+AO445+AP445</f>
        <v>0</v>
      </c>
      <c r="AR445" s="175">
        <f t="shared" ref="AR445:AR476" si="251">AE445+AI445+AM445+AQ445</f>
        <v>0</v>
      </c>
    </row>
    <row r="446" spans="2:44">
      <c r="B446" s="426" t="s">
        <v>583</v>
      </c>
      <c r="C446" s="174" t="s">
        <v>1151</v>
      </c>
      <c r="D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5">
        <f t="shared" si="244"/>
        <v>0</v>
      </c>
      <c r="G446" s="175"/>
      <c r="H446" s="175">
        <f t="shared" si="245"/>
        <v>0</v>
      </c>
      <c r="I446" s="175"/>
      <c r="J446" s="175">
        <f t="shared" si="246"/>
        <v>0</v>
      </c>
      <c r="K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5">
        <f t="shared" si="247"/>
        <v>0</v>
      </c>
      <c r="AF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5">
        <f t="shared" si="248"/>
        <v>0</v>
      </c>
      <c r="AJ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5">
        <f t="shared" si="249"/>
        <v>0</v>
      </c>
      <c r="AN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5">
        <f t="shared" si="250"/>
        <v>0</v>
      </c>
      <c r="AR446" s="175">
        <f t="shared" si="251"/>
        <v>0</v>
      </c>
    </row>
    <row r="447" spans="2:44">
      <c r="B447" s="426" t="s">
        <v>584</v>
      </c>
      <c r="C447" s="174" t="s">
        <v>1152</v>
      </c>
      <c r="D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5">
        <f t="shared" si="244"/>
        <v>0</v>
      </c>
      <c r="G447" s="175"/>
      <c r="H447" s="175">
        <f t="shared" si="245"/>
        <v>0</v>
      </c>
      <c r="I447" s="175"/>
      <c r="J447" s="175">
        <f t="shared" si="246"/>
        <v>0</v>
      </c>
      <c r="K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5">
        <f t="shared" si="247"/>
        <v>0</v>
      </c>
      <c r="AF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5">
        <f t="shared" si="248"/>
        <v>0</v>
      </c>
      <c r="AJ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5">
        <f t="shared" si="249"/>
        <v>0</v>
      </c>
      <c r="AN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5">
        <f t="shared" si="250"/>
        <v>0</v>
      </c>
      <c r="AR447" s="175">
        <f t="shared" si="251"/>
        <v>0</v>
      </c>
    </row>
    <row r="448" spans="2:44">
      <c r="B448" s="426" t="s">
        <v>585</v>
      </c>
      <c r="C448" s="174" t="s">
        <v>1153</v>
      </c>
      <c r="D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5">
        <f t="shared" si="244"/>
        <v>0</v>
      </c>
      <c r="G448" s="175"/>
      <c r="H448" s="175">
        <f t="shared" si="245"/>
        <v>0</v>
      </c>
      <c r="I448" s="175"/>
      <c r="J448" s="175">
        <f t="shared" si="246"/>
        <v>0</v>
      </c>
      <c r="K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5">
        <f t="shared" si="247"/>
        <v>0</v>
      </c>
      <c r="AF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5">
        <f t="shared" si="248"/>
        <v>0</v>
      </c>
      <c r="AJ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5">
        <f t="shared" si="249"/>
        <v>0</v>
      </c>
      <c r="AN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5">
        <f t="shared" si="250"/>
        <v>0</v>
      </c>
      <c r="AR448" s="175">
        <f t="shared" si="251"/>
        <v>0</v>
      </c>
    </row>
    <row r="449" spans="2:44">
      <c r="B449" s="426" t="s">
        <v>586</v>
      </c>
      <c r="C449" s="174" t="s">
        <v>1154</v>
      </c>
      <c r="D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5">
        <f t="shared" si="244"/>
        <v>0</v>
      </c>
      <c r="G449" s="175"/>
      <c r="H449" s="175">
        <f t="shared" si="245"/>
        <v>0</v>
      </c>
      <c r="I449" s="175"/>
      <c r="J449" s="175">
        <f t="shared" si="246"/>
        <v>0</v>
      </c>
      <c r="K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5">
        <f t="shared" si="247"/>
        <v>0</v>
      </c>
      <c r="AF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5">
        <f t="shared" si="248"/>
        <v>0</v>
      </c>
      <c r="AJ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5">
        <f t="shared" si="249"/>
        <v>0</v>
      </c>
      <c r="AN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5">
        <f t="shared" si="250"/>
        <v>0</v>
      </c>
      <c r="AR449" s="175">
        <f t="shared" si="251"/>
        <v>0</v>
      </c>
    </row>
    <row r="450" spans="2:44">
      <c r="B450" s="426" t="s">
        <v>587</v>
      </c>
      <c r="C450" s="174" t="s">
        <v>1155</v>
      </c>
      <c r="D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5">
        <f t="shared" si="244"/>
        <v>0</v>
      </c>
      <c r="G450" s="175"/>
      <c r="H450" s="175">
        <f t="shared" si="245"/>
        <v>0</v>
      </c>
      <c r="I450" s="175"/>
      <c r="J450" s="175">
        <f t="shared" si="246"/>
        <v>0</v>
      </c>
      <c r="K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5">
        <f t="shared" si="247"/>
        <v>0</v>
      </c>
      <c r="AF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5">
        <f t="shared" si="248"/>
        <v>0</v>
      </c>
      <c r="AJ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5">
        <f t="shared" si="249"/>
        <v>0</v>
      </c>
      <c r="AN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5">
        <f t="shared" si="250"/>
        <v>0</v>
      </c>
      <c r="AR450" s="175">
        <f t="shared" si="251"/>
        <v>0</v>
      </c>
    </row>
    <row r="451" spans="2:44">
      <c r="B451" s="426" t="s">
        <v>588</v>
      </c>
      <c r="C451" s="174" t="s">
        <v>1156</v>
      </c>
      <c r="D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5">
        <f t="shared" si="244"/>
        <v>0</v>
      </c>
      <c r="G451" s="175"/>
      <c r="H451" s="175">
        <f t="shared" si="245"/>
        <v>0</v>
      </c>
      <c r="I451" s="175"/>
      <c r="J451" s="175">
        <f t="shared" si="246"/>
        <v>0</v>
      </c>
      <c r="K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5">
        <f t="shared" si="247"/>
        <v>0</v>
      </c>
      <c r="AF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5">
        <f t="shared" si="248"/>
        <v>0</v>
      </c>
      <c r="AJ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5">
        <f t="shared" si="249"/>
        <v>0</v>
      </c>
      <c r="AN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5">
        <f t="shared" si="250"/>
        <v>0</v>
      </c>
      <c r="AR451" s="175">
        <f t="shared" si="251"/>
        <v>0</v>
      </c>
    </row>
    <row r="452" spans="2:44">
      <c r="B452" s="426" t="s">
        <v>589</v>
      </c>
      <c r="C452" s="174" t="s">
        <v>1157</v>
      </c>
      <c r="D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5">
        <f t="shared" si="244"/>
        <v>0</v>
      </c>
      <c r="G452" s="175"/>
      <c r="H452" s="175">
        <f t="shared" si="245"/>
        <v>0</v>
      </c>
      <c r="I452" s="175"/>
      <c r="J452" s="175">
        <f t="shared" si="246"/>
        <v>0</v>
      </c>
      <c r="K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5">
        <f t="shared" si="247"/>
        <v>0</v>
      </c>
      <c r="AF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5">
        <f t="shared" si="248"/>
        <v>0</v>
      </c>
      <c r="AJ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5">
        <f t="shared" si="249"/>
        <v>0</v>
      </c>
      <c r="AN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5">
        <f t="shared" si="250"/>
        <v>0</v>
      </c>
      <c r="AR452" s="175">
        <f t="shared" si="251"/>
        <v>0</v>
      </c>
    </row>
    <row r="453" spans="2:44">
      <c r="B453" s="426" t="s">
        <v>590</v>
      </c>
      <c r="C453" s="174" t="s">
        <v>1158</v>
      </c>
      <c r="D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5">
        <f t="shared" si="244"/>
        <v>0</v>
      </c>
      <c r="G453" s="175"/>
      <c r="H453" s="175">
        <f t="shared" si="245"/>
        <v>0</v>
      </c>
      <c r="I453" s="175"/>
      <c r="J453" s="175">
        <f t="shared" si="246"/>
        <v>0</v>
      </c>
      <c r="K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5">
        <f t="shared" si="247"/>
        <v>0</v>
      </c>
      <c r="AF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5">
        <f t="shared" si="248"/>
        <v>0</v>
      </c>
      <c r="AJ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5">
        <f t="shared" si="249"/>
        <v>0</v>
      </c>
      <c r="AN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5">
        <f t="shared" si="250"/>
        <v>0</v>
      </c>
      <c r="AR453" s="175">
        <f t="shared" si="251"/>
        <v>0</v>
      </c>
    </row>
    <row r="454" spans="2:44">
      <c r="B454" s="426" t="s">
        <v>591</v>
      </c>
      <c r="C454" s="174" t="s">
        <v>1159</v>
      </c>
      <c r="D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5">
        <f t="shared" si="244"/>
        <v>0</v>
      </c>
      <c r="G454" s="175"/>
      <c r="H454" s="175">
        <f t="shared" si="245"/>
        <v>0</v>
      </c>
      <c r="I454" s="175"/>
      <c r="J454" s="175">
        <f t="shared" si="246"/>
        <v>0</v>
      </c>
      <c r="K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5">
        <f t="shared" si="247"/>
        <v>0</v>
      </c>
      <c r="AF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5">
        <f t="shared" si="248"/>
        <v>0</v>
      </c>
      <c r="AJ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5">
        <f t="shared" si="249"/>
        <v>0</v>
      </c>
      <c r="AN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5">
        <f t="shared" si="250"/>
        <v>0</v>
      </c>
      <c r="AR454" s="175">
        <f t="shared" si="251"/>
        <v>0</v>
      </c>
    </row>
    <row r="455" spans="2:44">
      <c r="B455" s="426" t="s">
        <v>592</v>
      </c>
      <c r="C455" s="174" t="s">
        <v>1160</v>
      </c>
      <c r="D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5">
        <f t="shared" si="244"/>
        <v>0</v>
      </c>
      <c r="G455" s="175"/>
      <c r="H455" s="175">
        <f t="shared" si="245"/>
        <v>0</v>
      </c>
      <c r="I455" s="175"/>
      <c r="J455" s="175">
        <f t="shared" si="246"/>
        <v>0</v>
      </c>
      <c r="K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5">
        <f t="shared" si="247"/>
        <v>0</v>
      </c>
      <c r="AF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5">
        <f t="shared" si="248"/>
        <v>0</v>
      </c>
      <c r="AJ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5">
        <f t="shared" si="249"/>
        <v>0</v>
      </c>
      <c r="AN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5">
        <f t="shared" si="250"/>
        <v>0</v>
      </c>
      <c r="AR455" s="175">
        <f t="shared" si="251"/>
        <v>0</v>
      </c>
    </row>
    <row r="456" spans="2:44">
      <c r="B456" s="426" t="s">
        <v>593</v>
      </c>
      <c r="C456" s="174" t="s">
        <v>1161</v>
      </c>
      <c r="D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5">
        <f t="shared" si="244"/>
        <v>0</v>
      </c>
      <c r="G456" s="175"/>
      <c r="H456" s="175">
        <f t="shared" si="245"/>
        <v>0</v>
      </c>
      <c r="I456" s="175"/>
      <c r="J456" s="175">
        <f t="shared" si="246"/>
        <v>0</v>
      </c>
      <c r="K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5">
        <f t="shared" si="247"/>
        <v>0</v>
      </c>
      <c r="AF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5">
        <f t="shared" si="248"/>
        <v>0</v>
      </c>
      <c r="AJ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5">
        <f t="shared" si="249"/>
        <v>0</v>
      </c>
      <c r="AN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5">
        <f t="shared" si="250"/>
        <v>0</v>
      </c>
      <c r="AR456" s="175">
        <f t="shared" si="251"/>
        <v>0</v>
      </c>
    </row>
    <row r="457" spans="2:44">
      <c r="B457" s="426" t="s">
        <v>594</v>
      </c>
      <c r="C457" s="174" t="s">
        <v>1162</v>
      </c>
      <c r="D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5">
        <f t="shared" si="244"/>
        <v>0</v>
      </c>
      <c r="G457" s="175"/>
      <c r="H457" s="175">
        <f t="shared" si="245"/>
        <v>0</v>
      </c>
      <c r="I457" s="175"/>
      <c r="J457" s="175">
        <f t="shared" si="246"/>
        <v>0</v>
      </c>
      <c r="K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5">
        <f t="shared" si="247"/>
        <v>0</v>
      </c>
      <c r="AF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5">
        <f t="shared" si="248"/>
        <v>0</v>
      </c>
      <c r="AJ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5">
        <f t="shared" si="249"/>
        <v>0</v>
      </c>
      <c r="AN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5">
        <f t="shared" si="250"/>
        <v>0</v>
      </c>
      <c r="AR457" s="175">
        <f t="shared" si="251"/>
        <v>0</v>
      </c>
    </row>
    <row r="458" spans="2:44">
      <c r="B458" s="426" t="s">
        <v>595</v>
      </c>
      <c r="C458" s="174" t="s">
        <v>1163</v>
      </c>
      <c r="D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5">
        <f t="shared" si="244"/>
        <v>0</v>
      </c>
      <c r="G458" s="175"/>
      <c r="H458" s="175">
        <f t="shared" si="245"/>
        <v>0</v>
      </c>
      <c r="I458" s="175"/>
      <c r="J458" s="175">
        <f t="shared" si="246"/>
        <v>0</v>
      </c>
      <c r="K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5">
        <f t="shared" si="247"/>
        <v>0</v>
      </c>
      <c r="AF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5">
        <f t="shared" si="248"/>
        <v>0</v>
      </c>
      <c r="AJ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5">
        <f t="shared" si="249"/>
        <v>0</v>
      </c>
      <c r="AN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5">
        <f t="shared" si="250"/>
        <v>0</v>
      </c>
      <c r="AR458" s="175">
        <f t="shared" si="251"/>
        <v>0</v>
      </c>
    </row>
    <row r="459" spans="2:44">
      <c r="B459" s="429" t="s">
        <v>596</v>
      </c>
      <c r="C459" s="180" t="s">
        <v>1164</v>
      </c>
      <c r="D459" s="181">
        <f>SUM(D460:D466)</f>
        <v>0</v>
      </c>
      <c r="E459" s="181">
        <f>SUM(E460:E466)</f>
        <v>0</v>
      </c>
      <c r="F459" s="181">
        <f t="shared" si="244"/>
        <v>0</v>
      </c>
      <c r="G459" s="181">
        <f>SUM(G460:G466)</f>
        <v>0</v>
      </c>
      <c r="H459" s="181">
        <f t="shared" si="245"/>
        <v>0</v>
      </c>
      <c r="I459" s="181">
        <f>SUM(I460:I466)</f>
        <v>0</v>
      </c>
      <c r="J459" s="181">
        <f t="shared" si="246"/>
        <v>0</v>
      </c>
      <c r="K459" s="181">
        <f t="shared" ref="K459:AD459" si="252">SUM(K460:K466)</f>
        <v>0</v>
      </c>
      <c r="L459" s="181">
        <f t="shared" si="252"/>
        <v>0</v>
      </c>
      <c r="M459" s="181">
        <f t="shared" si="252"/>
        <v>0</v>
      </c>
      <c r="N459" s="181">
        <f t="shared" si="252"/>
        <v>0</v>
      </c>
      <c r="O459" s="181">
        <f t="shared" si="252"/>
        <v>0</v>
      </c>
      <c r="P459" s="181">
        <f>SUM(P460:P466)</f>
        <v>0</v>
      </c>
      <c r="Q459" s="181">
        <f>SUM(Q460:Q466)</f>
        <v>0</v>
      </c>
      <c r="R459" s="181">
        <f t="shared" si="252"/>
        <v>0</v>
      </c>
      <c r="S459" s="181">
        <f t="shared" si="252"/>
        <v>0</v>
      </c>
      <c r="T459" s="181">
        <f>SUM(T460:T466)</f>
        <v>0</v>
      </c>
      <c r="U459" s="181">
        <f t="shared" si="252"/>
        <v>0</v>
      </c>
      <c r="V459" s="181">
        <f t="shared" si="252"/>
        <v>0</v>
      </c>
      <c r="W459" s="181">
        <f>SUM(W460:W466)</f>
        <v>0</v>
      </c>
      <c r="X459" s="181">
        <f t="shared" si="252"/>
        <v>0</v>
      </c>
      <c r="Y459" s="181">
        <f>SUM(Y460:Y466)</f>
        <v>0</v>
      </c>
      <c r="Z459" s="181">
        <f>SUM(Z460:Z466)</f>
        <v>0</v>
      </c>
      <c r="AA459" s="181">
        <f t="shared" si="252"/>
        <v>0</v>
      </c>
      <c r="AB459" s="181">
        <f t="shared" si="252"/>
        <v>0</v>
      </c>
      <c r="AC459" s="181">
        <f t="shared" si="252"/>
        <v>0</v>
      </c>
      <c r="AD459" s="181">
        <f t="shared" si="252"/>
        <v>0</v>
      </c>
      <c r="AE459" s="181">
        <f t="shared" si="247"/>
        <v>0</v>
      </c>
      <c r="AF459" s="181">
        <f>SUM(AF460:AF466)</f>
        <v>0</v>
      </c>
      <c r="AG459" s="181">
        <f>SUM(AG460:AG466)</f>
        <v>0</v>
      </c>
      <c r="AH459" s="181">
        <f>SUM(AH460:AH466)</f>
        <v>0</v>
      </c>
      <c r="AI459" s="181">
        <f t="shared" si="248"/>
        <v>0</v>
      </c>
      <c r="AJ459" s="181">
        <f>SUM(AJ460:AJ466)</f>
        <v>0</v>
      </c>
      <c r="AK459" s="181">
        <f>SUM(AK460:AK466)</f>
        <v>0</v>
      </c>
      <c r="AL459" s="181">
        <f>SUM(AL460:AL466)</f>
        <v>0</v>
      </c>
      <c r="AM459" s="181">
        <f t="shared" si="249"/>
        <v>0</v>
      </c>
      <c r="AN459" s="181">
        <f>SUM(AN460:AN466)</f>
        <v>0</v>
      </c>
      <c r="AO459" s="181">
        <f>SUM(AO460:AO466)</f>
        <v>0</v>
      </c>
      <c r="AP459" s="181">
        <f>SUM(AP460:AP466)</f>
        <v>0</v>
      </c>
      <c r="AQ459" s="181">
        <f t="shared" si="250"/>
        <v>0</v>
      </c>
      <c r="AR459" s="181">
        <f t="shared" si="251"/>
        <v>0</v>
      </c>
    </row>
    <row r="460" spans="2:44">
      <c r="B460" s="426" t="s">
        <v>597</v>
      </c>
      <c r="C460" s="174" t="s">
        <v>1165</v>
      </c>
      <c r="D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5">
        <f t="shared" si="244"/>
        <v>0</v>
      </c>
      <c r="G460" s="175"/>
      <c r="H460" s="175">
        <f t="shared" si="245"/>
        <v>0</v>
      </c>
      <c r="I460" s="175"/>
      <c r="J460" s="175">
        <f t="shared" si="246"/>
        <v>0</v>
      </c>
      <c r="K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5">
        <f t="shared" si="247"/>
        <v>0</v>
      </c>
      <c r="AF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5">
        <f t="shared" si="248"/>
        <v>0</v>
      </c>
      <c r="AJ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5">
        <f t="shared" si="249"/>
        <v>0</v>
      </c>
      <c r="AN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5">
        <f t="shared" si="250"/>
        <v>0</v>
      </c>
      <c r="AR460" s="175">
        <f t="shared" si="251"/>
        <v>0</v>
      </c>
    </row>
    <row r="461" spans="2:44">
      <c r="B461" s="426" t="s">
        <v>598</v>
      </c>
      <c r="C461" s="174" t="s">
        <v>1166</v>
      </c>
      <c r="D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5">
        <f t="shared" si="244"/>
        <v>0</v>
      </c>
      <c r="G461" s="175"/>
      <c r="H461" s="175">
        <f t="shared" si="245"/>
        <v>0</v>
      </c>
      <c r="I461" s="175"/>
      <c r="J461" s="175">
        <f t="shared" si="246"/>
        <v>0</v>
      </c>
      <c r="K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5">
        <f t="shared" si="247"/>
        <v>0</v>
      </c>
      <c r="AF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5">
        <f t="shared" si="248"/>
        <v>0</v>
      </c>
      <c r="AJ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5">
        <f t="shared" si="249"/>
        <v>0</v>
      </c>
      <c r="AN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5">
        <f t="shared" si="250"/>
        <v>0</v>
      </c>
      <c r="AR461" s="175">
        <f t="shared" si="251"/>
        <v>0</v>
      </c>
    </row>
    <row r="462" spans="2:44">
      <c r="B462" s="426" t="s">
        <v>599</v>
      </c>
      <c r="C462" s="174" t="s">
        <v>1167</v>
      </c>
      <c r="D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5">
        <f t="shared" si="244"/>
        <v>0</v>
      </c>
      <c r="G462" s="175"/>
      <c r="H462" s="175">
        <f t="shared" si="245"/>
        <v>0</v>
      </c>
      <c r="I462" s="175"/>
      <c r="J462" s="175">
        <f t="shared" si="246"/>
        <v>0</v>
      </c>
      <c r="K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5">
        <f t="shared" si="247"/>
        <v>0</v>
      </c>
      <c r="AF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5">
        <f t="shared" si="248"/>
        <v>0</v>
      </c>
      <c r="AJ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5">
        <f t="shared" si="249"/>
        <v>0</v>
      </c>
      <c r="AN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5">
        <f t="shared" si="250"/>
        <v>0</v>
      </c>
      <c r="AR462" s="175">
        <f t="shared" si="251"/>
        <v>0</v>
      </c>
    </row>
    <row r="463" spans="2:44">
      <c r="B463" s="426" t="s">
        <v>600</v>
      </c>
      <c r="C463" s="174" t="s">
        <v>1168</v>
      </c>
      <c r="D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5">
        <f t="shared" si="244"/>
        <v>0</v>
      </c>
      <c r="G463" s="175"/>
      <c r="H463" s="175">
        <f t="shared" si="245"/>
        <v>0</v>
      </c>
      <c r="I463" s="175"/>
      <c r="J463" s="175">
        <f t="shared" si="246"/>
        <v>0</v>
      </c>
      <c r="K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5">
        <f t="shared" si="247"/>
        <v>0</v>
      </c>
      <c r="AF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5">
        <f t="shared" si="248"/>
        <v>0</v>
      </c>
      <c r="AJ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5">
        <f t="shared" si="249"/>
        <v>0</v>
      </c>
      <c r="AN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5">
        <f t="shared" si="250"/>
        <v>0</v>
      </c>
      <c r="AR463" s="175">
        <f t="shared" si="251"/>
        <v>0</v>
      </c>
    </row>
    <row r="464" spans="2:44">
      <c r="B464" s="426" t="s">
        <v>601</v>
      </c>
      <c r="C464" s="174" t="s">
        <v>1169</v>
      </c>
      <c r="D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5">
        <f t="shared" si="244"/>
        <v>0</v>
      </c>
      <c r="G464" s="175"/>
      <c r="H464" s="175">
        <f t="shared" si="245"/>
        <v>0</v>
      </c>
      <c r="I464" s="175"/>
      <c r="J464" s="175">
        <f t="shared" si="246"/>
        <v>0</v>
      </c>
      <c r="K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5">
        <f t="shared" si="247"/>
        <v>0</v>
      </c>
      <c r="AF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5">
        <f t="shared" si="248"/>
        <v>0</v>
      </c>
      <c r="AJ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5">
        <f t="shared" si="249"/>
        <v>0</v>
      </c>
      <c r="AN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5">
        <f t="shared" si="250"/>
        <v>0</v>
      </c>
      <c r="AR464" s="175">
        <f t="shared" si="251"/>
        <v>0</v>
      </c>
    </row>
    <row r="465" spans="2:44">
      <c r="B465" s="426" t="s">
        <v>602</v>
      </c>
      <c r="C465" s="174" t="s">
        <v>1170</v>
      </c>
      <c r="D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5">
        <f t="shared" si="244"/>
        <v>0</v>
      </c>
      <c r="G465" s="175"/>
      <c r="H465" s="175">
        <f t="shared" si="245"/>
        <v>0</v>
      </c>
      <c r="I465" s="175"/>
      <c r="J465" s="175">
        <f t="shared" si="246"/>
        <v>0</v>
      </c>
      <c r="K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5">
        <f t="shared" si="247"/>
        <v>0</v>
      </c>
      <c r="AF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5">
        <f t="shared" si="248"/>
        <v>0</v>
      </c>
      <c r="AJ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5">
        <f t="shared" si="249"/>
        <v>0</v>
      </c>
      <c r="AN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5">
        <f t="shared" si="250"/>
        <v>0</v>
      </c>
      <c r="AR465" s="175">
        <f t="shared" si="251"/>
        <v>0</v>
      </c>
    </row>
    <row r="466" spans="2:44">
      <c r="B466" s="426" t="s">
        <v>603</v>
      </c>
      <c r="C466" s="174" t="s">
        <v>1171</v>
      </c>
      <c r="D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5">
        <f t="shared" si="244"/>
        <v>0</v>
      </c>
      <c r="G466" s="175"/>
      <c r="H466" s="175">
        <f t="shared" si="245"/>
        <v>0</v>
      </c>
      <c r="I466" s="175"/>
      <c r="J466" s="175">
        <f t="shared" si="246"/>
        <v>0</v>
      </c>
      <c r="K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5">
        <f t="shared" si="247"/>
        <v>0</v>
      </c>
      <c r="AF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5">
        <f t="shared" si="248"/>
        <v>0</v>
      </c>
      <c r="AJ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5">
        <f t="shared" si="249"/>
        <v>0</v>
      </c>
      <c r="AN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5">
        <f t="shared" si="250"/>
        <v>0</v>
      </c>
      <c r="AR466" s="175">
        <f t="shared" si="251"/>
        <v>0</v>
      </c>
    </row>
    <row r="467" spans="2:44">
      <c r="B467" s="429" t="s">
        <v>604</v>
      </c>
      <c r="C467" s="180" t="s">
        <v>1172</v>
      </c>
      <c r="D467" s="181">
        <f>SUM(D468:D484)</f>
        <v>0</v>
      </c>
      <c r="E467" s="181">
        <f>SUM(E468:E484)</f>
        <v>0</v>
      </c>
      <c r="F467" s="181">
        <f t="shared" si="244"/>
        <v>0</v>
      </c>
      <c r="G467" s="181">
        <f>SUM(G468:G484)</f>
        <v>0</v>
      </c>
      <c r="H467" s="181">
        <f t="shared" si="245"/>
        <v>0</v>
      </c>
      <c r="I467" s="181">
        <f>SUM(I468:I484)</f>
        <v>0</v>
      </c>
      <c r="J467" s="181">
        <f t="shared" si="246"/>
        <v>0</v>
      </c>
      <c r="K467" s="181">
        <f t="shared" ref="K467:AD467" si="253">SUM(K468:K484)</f>
        <v>0</v>
      </c>
      <c r="L467" s="181">
        <f t="shared" si="253"/>
        <v>0</v>
      </c>
      <c r="M467" s="181">
        <f t="shared" si="253"/>
        <v>0</v>
      </c>
      <c r="N467" s="181">
        <f t="shared" si="253"/>
        <v>0</v>
      </c>
      <c r="O467" s="181">
        <f t="shared" si="253"/>
        <v>0</v>
      </c>
      <c r="P467" s="181">
        <f t="shared" si="253"/>
        <v>0</v>
      </c>
      <c r="Q467" s="181">
        <f t="shared" si="253"/>
        <v>0</v>
      </c>
      <c r="R467" s="181">
        <f t="shared" si="253"/>
        <v>0</v>
      </c>
      <c r="S467" s="181">
        <f t="shared" si="253"/>
        <v>0</v>
      </c>
      <c r="T467" s="181">
        <f>SUM(T468:T484)</f>
        <v>0</v>
      </c>
      <c r="U467" s="181">
        <f t="shared" si="253"/>
        <v>0</v>
      </c>
      <c r="V467" s="181">
        <f t="shared" si="253"/>
        <v>0</v>
      </c>
      <c r="W467" s="181">
        <f t="shared" si="253"/>
        <v>0</v>
      </c>
      <c r="X467" s="181">
        <f t="shared" si="253"/>
        <v>0</v>
      </c>
      <c r="Y467" s="181">
        <f>SUM(Y468:Y484)</f>
        <v>0</v>
      </c>
      <c r="Z467" s="181">
        <f>SUM(Z468:Z484)</f>
        <v>0</v>
      </c>
      <c r="AA467" s="181">
        <f t="shared" si="253"/>
        <v>0</v>
      </c>
      <c r="AB467" s="181">
        <f t="shared" si="253"/>
        <v>0</v>
      </c>
      <c r="AC467" s="181">
        <f t="shared" si="253"/>
        <v>0</v>
      </c>
      <c r="AD467" s="181">
        <f t="shared" si="253"/>
        <v>0</v>
      </c>
      <c r="AE467" s="181">
        <f t="shared" si="247"/>
        <v>0</v>
      </c>
      <c r="AF467" s="181">
        <f>SUM(AF468:AF484)</f>
        <v>0</v>
      </c>
      <c r="AG467" s="181">
        <f>SUM(AG468:AG484)</f>
        <v>0</v>
      </c>
      <c r="AH467" s="181">
        <f>SUM(AH468:AH484)</f>
        <v>0</v>
      </c>
      <c r="AI467" s="181">
        <f t="shared" si="248"/>
        <v>0</v>
      </c>
      <c r="AJ467" s="181">
        <f>SUM(AJ468:AJ484)</f>
        <v>0</v>
      </c>
      <c r="AK467" s="181">
        <f>SUM(AK468:AK484)</f>
        <v>0</v>
      </c>
      <c r="AL467" s="181">
        <f>SUM(AL468:AL484)</f>
        <v>0</v>
      </c>
      <c r="AM467" s="181">
        <f t="shared" si="249"/>
        <v>0</v>
      </c>
      <c r="AN467" s="181">
        <f>SUM(AN468:AN484)</f>
        <v>0</v>
      </c>
      <c r="AO467" s="181">
        <f>SUM(AO468:AO484)</f>
        <v>0</v>
      </c>
      <c r="AP467" s="181">
        <f>SUM(AP468:AP484)</f>
        <v>0</v>
      </c>
      <c r="AQ467" s="181">
        <f t="shared" si="250"/>
        <v>0</v>
      </c>
      <c r="AR467" s="181">
        <f t="shared" si="251"/>
        <v>0</v>
      </c>
    </row>
    <row r="468" spans="2:44">
      <c r="B468" s="426" t="s">
        <v>605</v>
      </c>
      <c r="C468" s="174" t="s">
        <v>1173</v>
      </c>
      <c r="D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5">
        <f t="shared" si="244"/>
        <v>0</v>
      </c>
      <c r="G468" s="175"/>
      <c r="H468" s="175">
        <f t="shared" si="245"/>
        <v>0</v>
      </c>
      <c r="I468" s="175"/>
      <c r="J468" s="175">
        <f t="shared" si="246"/>
        <v>0</v>
      </c>
      <c r="K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5">
        <f t="shared" si="247"/>
        <v>0</v>
      </c>
      <c r="AF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5">
        <f t="shared" si="248"/>
        <v>0</v>
      </c>
      <c r="AJ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5">
        <f t="shared" si="249"/>
        <v>0</v>
      </c>
      <c r="AN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5">
        <f t="shared" si="250"/>
        <v>0</v>
      </c>
      <c r="AR468" s="175">
        <f t="shared" si="251"/>
        <v>0</v>
      </c>
    </row>
    <row r="469" spans="2:44">
      <c r="B469" s="426" t="s">
        <v>606</v>
      </c>
      <c r="C469" s="174" t="s">
        <v>1174</v>
      </c>
      <c r="D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5">
        <f t="shared" si="244"/>
        <v>0</v>
      </c>
      <c r="G469" s="175"/>
      <c r="H469" s="175">
        <f t="shared" si="245"/>
        <v>0</v>
      </c>
      <c r="I469" s="175"/>
      <c r="J469" s="175">
        <f t="shared" si="246"/>
        <v>0</v>
      </c>
      <c r="K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5">
        <f t="shared" si="247"/>
        <v>0</v>
      </c>
      <c r="AF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5">
        <f t="shared" si="248"/>
        <v>0</v>
      </c>
      <c r="AJ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5">
        <f t="shared" si="249"/>
        <v>0</v>
      </c>
      <c r="AN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5">
        <f t="shared" si="250"/>
        <v>0</v>
      </c>
      <c r="AR469" s="175">
        <f t="shared" si="251"/>
        <v>0</v>
      </c>
    </row>
    <row r="470" spans="2:44">
      <c r="B470" s="426" t="s">
        <v>621</v>
      </c>
      <c r="C470" s="174" t="s">
        <v>1175</v>
      </c>
      <c r="D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5">
        <f t="shared" si="244"/>
        <v>0</v>
      </c>
      <c r="G470" s="175"/>
      <c r="H470" s="175">
        <f t="shared" si="245"/>
        <v>0</v>
      </c>
      <c r="I470" s="175"/>
      <c r="J470" s="175">
        <f t="shared" si="246"/>
        <v>0</v>
      </c>
      <c r="K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5">
        <f t="shared" si="247"/>
        <v>0</v>
      </c>
      <c r="AF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5">
        <f t="shared" si="248"/>
        <v>0</v>
      </c>
      <c r="AJ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5">
        <f t="shared" si="249"/>
        <v>0</v>
      </c>
      <c r="AN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5">
        <f t="shared" si="250"/>
        <v>0</v>
      </c>
      <c r="AR470" s="175">
        <f t="shared" si="251"/>
        <v>0</v>
      </c>
    </row>
    <row r="471" spans="2:44">
      <c r="B471" s="426" t="s">
        <v>622</v>
      </c>
      <c r="C471" s="174" t="s">
        <v>1176</v>
      </c>
      <c r="D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5">
        <f t="shared" si="244"/>
        <v>0</v>
      </c>
      <c r="G471" s="175"/>
      <c r="H471" s="175">
        <f t="shared" si="245"/>
        <v>0</v>
      </c>
      <c r="I471" s="175"/>
      <c r="J471" s="175">
        <f t="shared" si="246"/>
        <v>0</v>
      </c>
      <c r="K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5">
        <f t="shared" si="247"/>
        <v>0</v>
      </c>
      <c r="AF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5">
        <f t="shared" si="248"/>
        <v>0</v>
      </c>
      <c r="AJ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5">
        <f t="shared" si="249"/>
        <v>0</v>
      </c>
      <c r="AN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5">
        <f t="shared" si="250"/>
        <v>0</v>
      </c>
      <c r="AR471" s="175">
        <f t="shared" si="251"/>
        <v>0</v>
      </c>
    </row>
    <row r="472" spans="2:44">
      <c r="B472" s="426" t="s">
        <v>623</v>
      </c>
      <c r="C472" s="174" t="s">
        <v>1177</v>
      </c>
      <c r="D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5">
        <f t="shared" si="244"/>
        <v>0</v>
      </c>
      <c r="G472" s="175"/>
      <c r="H472" s="175">
        <f t="shared" si="245"/>
        <v>0</v>
      </c>
      <c r="I472" s="175"/>
      <c r="J472" s="175">
        <f t="shared" si="246"/>
        <v>0</v>
      </c>
      <c r="K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5">
        <f t="shared" si="247"/>
        <v>0</v>
      </c>
      <c r="AF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5">
        <f t="shared" si="248"/>
        <v>0</v>
      </c>
      <c r="AJ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5">
        <f t="shared" si="249"/>
        <v>0</v>
      </c>
      <c r="AN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5">
        <f t="shared" si="250"/>
        <v>0</v>
      </c>
      <c r="AR472" s="175">
        <f t="shared" si="251"/>
        <v>0</v>
      </c>
    </row>
    <row r="473" spans="2:44">
      <c r="B473" s="426" t="s">
        <v>624</v>
      </c>
      <c r="C473" s="174" t="s">
        <v>1178</v>
      </c>
      <c r="D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5">
        <f t="shared" si="244"/>
        <v>0</v>
      </c>
      <c r="G473" s="175"/>
      <c r="H473" s="175">
        <f t="shared" si="245"/>
        <v>0</v>
      </c>
      <c r="I473" s="175"/>
      <c r="J473" s="175">
        <f t="shared" si="246"/>
        <v>0</v>
      </c>
      <c r="K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5">
        <f t="shared" si="247"/>
        <v>0</v>
      </c>
      <c r="AF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5">
        <f t="shared" si="248"/>
        <v>0</v>
      </c>
      <c r="AJ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5">
        <f t="shared" si="249"/>
        <v>0</v>
      </c>
      <c r="AN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5">
        <f t="shared" si="250"/>
        <v>0</v>
      </c>
      <c r="AR473" s="175">
        <f t="shared" si="251"/>
        <v>0</v>
      </c>
    </row>
    <row r="474" spans="2:44">
      <c r="B474" s="426" t="s">
        <v>625</v>
      </c>
      <c r="C474" s="174" t="s">
        <v>1179</v>
      </c>
      <c r="D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5">
        <f t="shared" si="244"/>
        <v>0</v>
      </c>
      <c r="G474" s="175"/>
      <c r="H474" s="175">
        <f t="shared" si="245"/>
        <v>0</v>
      </c>
      <c r="I474" s="175"/>
      <c r="J474" s="175">
        <f t="shared" si="246"/>
        <v>0</v>
      </c>
      <c r="K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5">
        <f t="shared" si="247"/>
        <v>0</v>
      </c>
      <c r="AF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5">
        <f t="shared" si="248"/>
        <v>0</v>
      </c>
      <c r="AJ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5">
        <f t="shared" si="249"/>
        <v>0</v>
      </c>
      <c r="AN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5">
        <f t="shared" si="250"/>
        <v>0</v>
      </c>
      <c r="AR474" s="175">
        <f t="shared" si="251"/>
        <v>0</v>
      </c>
    </row>
    <row r="475" spans="2:44">
      <c r="B475" s="426" t="s">
        <v>626</v>
      </c>
      <c r="C475" s="174" t="s">
        <v>1180</v>
      </c>
      <c r="D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5">
        <f t="shared" si="244"/>
        <v>0</v>
      </c>
      <c r="G475" s="175"/>
      <c r="H475" s="175">
        <f t="shared" si="245"/>
        <v>0</v>
      </c>
      <c r="I475" s="175"/>
      <c r="J475" s="175">
        <f t="shared" si="246"/>
        <v>0</v>
      </c>
      <c r="K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5">
        <f t="shared" si="247"/>
        <v>0</v>
      </c>
      <c r="AF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5">
        <f t="shared" si="248"/>
        <v>0</v>
      </c>
      <c r="AJ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5">
        <f t="shared" si="249"/>
        <v>0</v>
      </c>
      <c r="AN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5">
        <f t="shared" si="250"/>
        <v>0</v>
      </c>
      <c r="AR475" s="175">
        <f t="shared" si="251"/>
        <v>0</v>
      </c>
    </row>
    <row r="476" spans="2:44">
      <c r="B476" s="426" t="s">
        <v>627</v>
      </c>
      <c r="C476" s="174" t="s">
        <v>1181</v>
      </c>
      <c r="D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5">
        <f t="shared" si="244"/>
        <v>0</v>
      </c>
      <c r="G476" s="175"/>
      <c r="H476" s="175">
        <f t="shared" si="245"/>
        <v>0</v>
      </c>
      <c r="I476" s="175"/>
      <c r="J476" s="175">
        <f t="shared" si="246"/>
        <v>0</v>
      </c>
      <c r="K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5">
        <f t="shared" si="247"/>
        <v>0</v>
      </c>
      <c r="AF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5">
        <f t="shared" si="248"/>
        <v>0</v>
      </c>
      <c r="AJ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5">
        <f t="shared" si="249"/>
        <v>0</v>
      </c>
      <c r="AN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5">
        <f t="shared" si="250"/>
        <v>0</v>
      </c>
      <c r="AR476" s="175">
        <f t="shared" si="251"/>
        <v>0</v>
      </c>
    </row>
    <row r="477" spans="2:44">
      <c r="B477" s="426" t="s">
        <v>628</v>
      </c>
      <c r="C477" s="174" t="s">
        <v>1182</v>
      </c>
      <c r="D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5">
        <f t="shared" ref="F477:F508" si="254">D477+E477</f>
        <v>0</v>
      </c>
      <c r="G477" s="175"/>
      <c r="H477" s="175">
        <f t="shared" ref="H477:H508" si="255">F477-G477</f>
        <v>0</v>
      </c>
      <c r="I477" s="175"/>
      <c r="J477" s="175">
        <f t="shared" ref="J477:J508" si="256">F477-I477</f>
        <v>0</v>
      </c>
      <c r="K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5">
        <f t="shared" ref="AE477:AE508" si="257">AB477+AC477+AD477</f>
        <v>0</v>
      </c>
      <c r="AF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5">
        <f t="shared" ref="AI477:AI508" si="258">AF477+AG477+AH477</f>
        <v>0</v>
      </c>
      <c r="AJ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5">
        <f t="shared" ref="AM477:AM508" si="259">AJ477+AK477+AL477</f>
        <v>0</v>
      </c>
      <c r="AN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5">
        <f t="shared" ref="AQ477:AQ508" si="260">AN477+AO477+AP477</f>
        <v>0</v>
      </c>
      <c r="AR477" s="175">
        <f t="shared" ref="AR477:AR508" si="261">AE477+AI477+AM477+AQ477</f>
        <v>0</v>
      </c>
    </row>
    <row r="478" spans="2:44">
      <c r="B478" s="426" t="s">
        <v>629</v>
      </c>
      <c r="C478" s="174" t="s">
        <v>1183</v>
      </c>
      <c r="D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5">
        <f t="shared" si="254"/>
        <v>0</v>
      </c>
      <c r="G478" s="175"/>
      <c r="H478" s="175">
        <f t="shared" si="255"/>
        <v>0</v>
      </c>
      <c r="I478" s="175"/>
      <c r="J478" s="175">
        <f t="shared" si="256"/>
        <v>0</v>
      </c>
      <c r="K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5">
        <f t="shared" si="257"/>
        <v>0</v>
      </c>
      <c r="AF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5">
        <f t="shared" si="258"/>
        <v>0</v>
      </c>
      <c r="AJ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5">
        <f t="shared" si="259"/>
        <v>0</v>
      </c>
      <c r="AN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5">
        <f t="shared" si="260"/>
        <v>0</v>
      </c>
      <c r="AR478" s="175">
        <f t="shared" si="261"/>
        <v>0</v>
      </c>
    </row>
    <row r="479" spans="2:44">
      <c r="B479" s="426" t="s">
        <v>630</v>
      </c>
      <c r="C479" s="174" t="s">
        <v>1184</v>
      </c>
      <c r="D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5">
        <f t="shared" si="254"/>
        <v>0</v>
      </c>
      <c r="G479" s="175"/>
      <c r="H479" s="175">
        <f t="shared" si="255"/>
        <v>0</v>
      </c>
      <c r="I479" s="175"/>
      <c r="J479" s="175">
        <f t="shared" si="256"/>
        <v>0</v>
      </c>
      <c r="K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5">
        <f t="shared" si="257"/>
        <v>0</v>
      </c>
      <c r="AF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5">
        <f t="shared" si="258"/>
        <v>0</v>
      </c>
      <c r="AJ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5">
        <f t="shared" si="259"/>
        <v>0</v>
      </c>
      <c r="AN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5">
        <f t="shared" si="260"/>
        <v>0</v>
      </c>
      <c r="AR479" s="175">
        <f t="shared" si="261"/>
        <v>0</v>
      </c>
    </row>
    <row r="480" spans="2:44">
      <c r="B480" s="426" t="s">
        <v>631</v>
      </c>
      <c r="C480" s="174" t="s">
        <v>1185</v>
      </c>
      <c r="D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5">
        <f t="shared" si="254"/>
        <v>0</v>
      </c>
      <c r="G480" s="175"/>
      <c r="H480" s="175">
        <f t="shared" si="255"/>
        <v>0</v>
      </c>
      <c r="I480" s="175"/>
      <c r="J480" s="175">
        <f t="shared" si="256"/>
        <v>0</v>
      </c>
      <c r="K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5">
        <f t="shared" si="257"/>
        <v>0</v>
      </c>
      <c r="AF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5">
        <f t="shared" si="258"/>
        <v>0</v>
      </c>
      <c r="AJ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5">
        <f t="shared" si="259"/>
        <v>0</v>
      </c>
      <c r="AN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5">
        <f t="shared" si="260"/>
        <v>0</v>
      </c>
      <c r="AR480" s="175">
        <f t="shared" si="261"/>
        <v>0</v>
      </c>
    </row>
    <row r="481" spans="2:44">
      <c r="B481" s="426" t="s">
        <v>632</v>
      </c>
      <c r="C481" s="174" t="s">
        <v>1186</v>
      </c>
      <c r="D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5">
        <f t="shared" si="254"/>
        <v>0</v>
      </c>
      <c r="G481" s="175"/>
      <c r="H481" s="175">
        <f t="shared" si="255"/>
        <v>0</v>
      </c>
      <c r="I481" s="175"/>
      <c r="J481" s="175">
        <f t="shared" si="256"/>
        <v>0</v>
      </c>
      <c r="K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5">
        <f t="shared" si="257"/>
        <v>0</v>
      </c>
      <c r="AF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5">
        <f t="shared" si="258"/>
        <v>0</v>
      </c>
      <c r="AJ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5">
        <f t="shared" si="259"/>
        <v>0</v>
      </c>
      <c r="AN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5">
        <f t="shared" si="260"/>
        <v>0</v>
      </c>
      <c r="AR481" s="175">
        <f t="shared" si="261"/>
        <v>0</v>
      </c>
    </row>
    <row r="482" spans="2:44">
      <c r="B482" s="426" t="s">
        <v>633</v>
      </c>
      <c r="C482" s="174" t="s">
        <v>1187</v>
      </c>
      <c r="D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5">
        <f t="shared" si="254"/>
        <v>0</v>
      </c>
      <c r="G482" s="175"/>
      <c r="H482" s="175">
        <f t="shared" si="255"/>
        <v>0</v>
      </c>
      <c r="I482" s="175"/>
      <c r="J482" s="175">
        <f t="shared" si="256"/>
        <v>0</v>
      </c>
      <c r="K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5">
        <f t="shared" si="257"/>
        <v>0</v>
      </c>
      <c r="AF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5">
        <f t="shared" si="258"/>
        <v>0</v>
      </c>
      <c r="AJ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5">
        <f t="shared" si="259"/>
        <v>0</v>
      </c>
      <c r="AN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5">
        <f t="shared" si="260"/>
        <v>0</v>
      </c>
      <c r="AR482" s="175">
        <f t="shared" si="261"/>
        <v>0</v>
      </c>
    </row>
    <row r="483" spans="2:44">
      <c r="B483" s="426" t="s">
        <v>634</v>
      </c>
      <c r="C483" s="174" t="s">
        <v>1188</v>
      </c>
      <c r="D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5">
        <f t="shared" si="254"/>
        <v>0</v>
      </c>
      <c r="G483" s="175"/>
      <c r="H483" s="175">
        <f t="shared" si="255"/>
        <v>0</v>
      </c>
      <c r="I483" s="175"/>
      <c r="J483" s="175">
        <f t="shared" si="256"/>
        <v>0</v>
      </c>
      <c r="K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5">
        <f t="shared" si="257"/>
        <v>0</v>
      </c>
      <c r="AF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5">
        <f t="shared" si="258"/>
        <v>0</v>
      </c>
      <c r="AJ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5">
        <f t="shared" si="259"/>
        <v>0</v>
      </c>
      <c r="AN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5">
        <f t="shared" si="260"/>
        <v>0</v>
      </c>
      <c r="AR483" s="175">
        <f t="shared" si="261"/>
        <v>0</v>
      </c>
    </row>
    <row r="484" spans="2:44">
      <c r="B484" s="426" t="s">
        <v>635</v>
      </c>
      <c r="C484" s="174" t="s">
        <v>1189</v>
      </c>
      <c r="D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5">
        <f t="shared" si="254"/>
        <v>0</v>
      </c>
      <c r="G484" s="175"/>
      <c r="H484" s="175">
        <f t="shared" si="255"/>
        <v>0</v>
      </c>
      <c r="I484" s="175"/>
      <c r="J484" s="175">
        <f t="shared" si="256"/>
        <v>0</v>
      </c>
      <c r="K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5">
        <f t="shared" si="257"/>
        <v>0</v>
      </c>
      <c r="AF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5">
        <f t="shared" si="258"/>
        <v>0</v>
      </c>
      <c r="AJ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5">
        <f t="shared" si="259"/>
        <v>0</v>
      </c>
      <c r="AN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5">
        <f t="shared" si="260"/>
        <v>0</v>
      </c>
      <c r="AR484" s="175">
        <f t="shared" si="261"/>
        <v>0</v>
      </c>
    </row>
    <row r="485" spans="2:44">
      <c r="B485" s="429" t="s">
        <v>607</v>
      </c>
      <c r="C485" s="180" t="s">
        <v>1190</v>
      </c>
      <c r="D485" s="181">
        <f>SUM(D486:D488)</f>
        <v>0</v>
      </c>
      <c r="E485" s="181">
        <f>SUM(E486:E488)</f>
        <v>0</v>
      </c>
      <c r="F485" s="181">
        <f t="shared" si="254"/>
        <v>0</v>
      </c>
      <c r="G485" s="181">
        <f>SUM(G486:G488)</f>
        <v>0</v>
      </c>
      <c r="H485" s="181">
        <f t="shared" si="255"/>
        <v>0</v>
      </c>
      <c r="I485" s="181">
        <f>SUM(I486:I488)</f>
        <v>0</v>
      </c>
      <c r="J485" s="181">
        <f t="shared" si="256"/>
        <v>0</v>
      </c>
      <c r="K485" s="181">
        <f t="shared" ref="K485:AD485" si="262">SUM(K486:K488)</f>
        <v>0</v>
      </c>
      <c r="L485" s="181">
        <f t="shared" si="262"/>
        <v>0</v>
      </c>
      <c r="M485" s="181">
        <f t="shared" si="262"/>
        <v>0</v>
      </c>
      <c r="N485" s="181">
        <f t="shared" si="262"/>
        <v>0</v>
      </c>
      <c r="O485" s="181">
        <f t="shared" si="262"/>
        <v>0</v>
      </c>
      <c r="P485" s="181">
        <f>SUM(P486:P488)</f>
        <v>0</v>
      </c>
      <c r="Q485" s="181">
        <f>SUM(Q486:Q488)</f>
        <v>0</v>
      </c>
      <c r="R485" s="181">
        <f t="shared" si="262"/>
        <v>0</v>
      </c>
      <c r="S485" s="181">
        <f t="shared" si="262"/>
        <v>0</v>
      </c>
      <c r="T485" s="181">
        <f>SUM(T486:T488)</f>
        <v>0</v>
      </c>
      <c r="U485" s="181">
        <f t="shared" si="262"/>
        <v>0</v>
      </c>
      <c r="V485" s="181">
        <f t="shared" si="262"/>
        <v>0</v>
      </c>
      <c r="W485" s="181">
        <f>SUM(W486:W488)</f>
        <v>0</v>
      </c>
      <c r="X485" s="181">
        <f t="shared" si="262"/>
        <v>0</v>
      </c>
      <c r="Y485" s="181">
        <f>SUM(Y486:Y488)</f>
        <v>0</v>
      </c>
      <c r="Z485" s="181">
        <f>SUM(Z486:Z488)</f>
        <v>0</v>
      </c>
      <c r="AA485" s="181">
        <f t="shared" si="262"/>
        <v>0</v>
      </c>
      <c r="AB485" s="181">
        <f t="shared" si="262"/>
        <v>0</v>
      </c>
      <c r="AC485" s="181">
        <f t="shared" si="262"/>
        <v>0</v>
      </c>
      <c r="AD485" s="181">
        <f t="shared" si="262"/>
        <v>0</v>
      </c>
      <c r="AE485" s="181">
        <f t="shared" si="257"/>
        <v>0</v>
      </c>
      <c r="AF485" s="181">
        <f>SUM(AF486:AF488)</f>
        <v>0</v>
      </c>
      <c r="AG485" s="181">
        <f>SUM(AG486:AG488)</f>
        <v>0</v>
      </c>
      <c r="AH485" s="181">
        <f>SUM(AH486:AH488)</f>
        <v>0</v>
      </c>
      <c r="AI485" s="181">
        <f t="shared" si="258"/>
        <v>0</v>
      </c>
      <c r="AJ485" s="181">
        <f>SUM(AJ486:AJ488)</f>
        <v>0</v>
      </c>
      <c r="AK485" s="181">
        <f>SUM(AK486:AK488)</f>
        <v>0</v>
      </c>
      <c r="AL485" s="181">
        <f>SUM(AL486:AL488)</f>
        <v>0</v>
      </c>
      <c r="AM485" s="181">
        <f t="shared" si="259"/>
        <v>0</v>
      </c>
      <c r="AN485" s="181">
        <f>SUM(AN486:AN488)</f>
        <v>0</v>
      </c>
      <c r="AO485" s="181">
        <f>SUM(AO486:AO488)</f>
        <v>0</v>
      </c>
      <c r="AP485" s="181">
        <f>SUM(AP486:AP488)</f>
        <v>0</v>
      </c>
      <c r="AQ485" s="181">
        <f t="shared" si="260"/>
        <v>0</v>
      </c>
      <c r="AR485" s="181">
        <f t="shared" si="261"/>
        <v>0</v>
      </c>
    </row>
    <row r="486" spans="2:44">
      <c r="B486" s="426" t="s">
        <v>608</v>
      </c>
      <c r="C486" s="174" t="s">
        <v>1191</v>
      </c>
      <c r="D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5">
        <f t="shared" si="254"/>
        <v>0</v>
      </c>
      <c r="G486" s="175"/>
      <c r="H486" s="175">
        <f t="shared" si="255"/>
        <v>0</v>
      </c>
      <c r="I486" s="175"/>
      <c r="J486" s="175">
        <f t="shared" si="256"/>
        <v>0</v>
      </c>
      <c r="K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5">
        <f t="shared" si="257"/>
        <v>0</v>
      </c>
      <c r="AF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5">
        <f t="shared" si="258"/>
        <v>0</v>
      </c>
      <c r="AJ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5">
        <f t="shared" si="259"/>
        <v>0</v>
      </c>
      <c r="AN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5">
        <f t="shared" si="260"/>
        <v>0</v>
      </c>
      <c r="AR486" s="175">
        <f t="shared" si="261"/>
        <v>0</v>
      </c>
    </row>
    <row r="487" spans="2:44">
      <c r="B487" s="426" t="s">
        <v>609</v>
      </c>
      <c r="C487" s="174" t="s">
        <v>1192</v>
      </c>
      <c r="D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5">
        <f t="shared" si="254"/>
        <v>0</v>
      </c>
      <c r="G487" s="175"/>
      <c r="H487" s="175">
        <f t="shared" si="255"/>
        <v>0</v>
      </c>
      <c r="I487" s="175"/>
      <c r="J487" s="175">
        <f t="shared" si="256"/>
        <v>0</v>
      </c>
      <c r="K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5">
        <f t="shared" si="257"/>
        <v>0</v>
      </c>
      <c r="AF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5">
        <f t="shared" si="258"/>
        <v>0</v>
      </c>
      <c r="AJ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5">
        <f t="shared" si="259"/>
        <v>0</v>
      </c>
      <c r="AN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5">
        <f t="shared" si="260"/>
        <v>0</v>
      </c>
      <c r="AR487" s="175">
        <f t="shared" si="261"/>
        <v>0</v>
      </c>
    </row>
    <row r="488" spans="2:44">
      <c r="B488" s="426" t="s">
        <v>610</v>
      </c>
      <c r="C488" s="174" t="s">
        <v>1193</v>
      </c>
      <c r="D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5">
        <f t="shared" si="254"/>
        <v>0</v>
      </c>
      <c r="G488" s="175"/>
      <c r="H488" s="175">
        <f t="shared" si="255"/>
        <v>0</v>
      </c>
      <c r="I488" s="175"/>
      <c r="J488" s="175">
        <f t="shared" si="256"/>
        <v>0</v>
      </c>
      <c r="K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5">
        <f t="shared" si="257"/>
        <v>0</v>
      </c>
      <c r="AF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5">
        <f t="shared" si="258"/>
        <v>0</v>
      </c>
      <c r="AJ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5">
        <f t="shared" si="259"/>
        <v>0</v>
      </c>
      <c r="AN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5">
        <f t="shared" si="260"/>
        <v>0</v>
      </c>
      <c r="AR488" s="175">
        <f t="shared" si="261"/>
        <v>0</v>
      </c>
    </row>
    <row r="489" spans="2:44">
      <c r="B489" s="429" t="s">
        <v>611</v>
      </c>
      <c r="C489" s="180" t="s">
        <v>1194</v>
      </c>
      <c r="D489" s="181">
        <f>SUM(D490:D498)</f>
        <v>0</v>
      </c>
      <c r="E489" s="181">
        <f>SUM(E490:E498)</f>
        <v>0</v>
      </c>
      <c r="F489" s="181">
        <f t="shared" si="254"/>
        <v>0</v>
      </c>
      <c r="G489" s="181">
        <f>SUM(G490:G498)</f>
        <v>0</v>
      </c>
      <c r="H489" s="181">
        <f t="shared" si="255"/>
        <v>0</v>
      </c>
      <c r="I489" s="181">
        <f>SUM(I490:I498)</f>
        <v>0</v>
      </c>
      <c r="J489" s="181">
        <f t="shared" si="256"/>
        <v>0</v>
      </c>
      <c r="K489" s="181">
        <f t="shared" ref="K489:AD489" si="263">SUM(K490:K498)</f>
        <v>0</v>
      </c>
      <c r="L489" s="181">
        <f t="shared" si="263"/>
        <v>0</v>
      </c>
      <c r="M489" s="181">
        <f t="shared" si="263"/>
        <v>0</v>
      </c>
      <c r="N489" s="181">
        <f t="shared" si="263"/>
        <v>0</v>
      </c>
      <c r="O489" s="181">
        <f t="shared" si="263"/>
        <v>0</v>
      </c>
      <c r="P489" s="181">
        <f>SUM(P490:P498)</f>
        <v>0</v>
      </c>
      <c r="Q489" s="181">
        <f>SUM(Q490:Q498)</f>
        <v>0</v>
      </c>
      <c r="R489" s="181">
        <f t="shared" si="263"/>
        <v>0</v>
      </c>
      <c r="S489" s="181">
        <f t="shared" si="263"/>
        <v>0</v>
      </c>
      <c r="T489" s="181">
        <f>SUM(T490:T498)</f>
        <v>0</v>
      </c>
      <c r="U489" s="181">
        <f t="shared" si="263"/>
        <v>0</v>
      </c>
      <c r="V489" s="181">
        <f t="shared" si="263"/>
        <v>0</v>
      </c>
      <c r="W489" s="181">
        <f>SUM(W490:W498)</f>
        <v>0</v>
      </c>
      <c r="X489" s="181">
        <f t="shared" si="263"/>
        <v>0</v>
      </c>
      <c r="Y489" s="181">
        <f>SUM(Y490:Y498)</f>
        <v>0</v>
      </c>
      <c r="Z489" s="181">
        <f>SUM(Z490:Z498)</f>
        <v>0</v>
      </c>
      <c r="AA489" s="181">
        <f t="shared" si="263"/>
        <v>0</v>
      </c>
      <c r="AB489" s="181">
        <f t="shared" si="263"/>
        <v>0</v>
      </c>
      <c r="AC489" s="181">
        <f t="shared" si="263"/>
        <v>0</v>
      </c>
      <c r="AD489" s="181">
        <f t="shared" si="263"/>
        <v>0</v>
      </c>
      <c r="AE489" s="181">
        <f t="shared" si="257"/>
        <v>0</v>
      </c>
      <c r="AF489" s="181">
        <f>SUM(AF490:AF498)</f>
        <v>0</v>
      </c>
      <c r="AG489" s="181">
        <f>SUM(AG490:AG498)</f>
        <v>0</v>
      </c>
      <c r="AH489" s="181">
        <f>SUM(AH490:AH498)</f>
        <v>0</v>
      </c>
      <c r="AI489" s="181">
        <f t="shared" si="258"/>
        <v>0</v>
      </c>
      <c r="AJ489" s="181">
        <f>SUM(AJ490:AJ498)</f>
        <v>0</v>
      </c>
      <c r="AK489" s="181">
        <f>SUM(AK490:AK498)</f>
        <v>0</v>
      </c>
      <c r="AL489" s="181">
        <f>SUM(AL490:AL498)</f>
        <v>0</v>
      </c>
      <c r="AM489" s="181">
        <f t="shared" si="259"/>
        <v>0</v>
      </c>
      <c r="AN489" s="181">
        <f>SUM(AN490:AN498)</f>
        <v>0</v>
      </c>
      <c r="AO489" s="181">
        <f>SUM(AO490:AO498)</f>
        <v>0</v>
      </c>
      <c r="AP489" s="181">
        <f>SUM(AP490:AP498)</f>
        <v>0</v>
      </c>
      <c r="AQ489" s="181">
        <f t="shared" si="260"/>
        <v>0</v>
      </c>
      <c r="AR489" s="181">
        <f t="shared" si="261"/>
        <v>0</v>
      </c>
    </row>
    <row r="490" spans="2:44">
      <c r="B490" s="426" t="s">
        <v>612</v>
      </c>
      <c r="C490" s="174" t="s">
        <v>1165</v>
      </c>
      <c r="D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5">
        <f t="shared" si="254"/>
        <v>0</v>
      </c>
      <c r="G490" s="175"/>
      <c r="H490" s="175">
        <f t="shared" si="255"/>
        <v>0</v>
      </c>
      <c r="I490" s="175"/>
      <c r="J490" s="175">
        <f t="shared" si="256"/>
        <v>0</v>
      </c>
      <c r="K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5">
        <f t="shared" si="257"/>
        <v>0</v>
      </c>
      <c r="AF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5">
        <f t="shared" si="258"/>
        <v>0</v>
      </c>
      <c r="AJ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5">
        <f t="shared" si="259"/>
        <v>0</v>
      </c>
      <c r="AN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5">
        <f t="shared" si="260"/>
        <v>0</v>
      </c>
      <c r="AR490" s="175">
        <f t="shared" si="261"/>
        <v>0</v>
      </c>
    </row>
    <row r="491" spans="2:44">
      <c r="B491" s="426" t="s">
        <v>613</v>
      </c>
      <c r="C491" s="174" t="s">
        <v>1166</v>
      </c>
      <c r="D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5">
        <f t="shared" si="254"/>
        <v>0</v>
      </c>
      <c r="G491" s="175"/>
      <c r="H491" s="175">
        <f t="shared" si="255"/>
        <v>0</v>
      </c>
      <c r="I491" s="175"/>
      <c r="J491" s="175">
        <f t="shared" si="256"/>
        <v>0</v>
      </c>
      <c r="K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5">
        <f t="shared" si="257"/>
        <v>0</v>
      </c>
      <c r="AF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5">
        <f t="shared" si="258"/>
        <v>0</v>
      </c>
      <c r="AJ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5">
        <f t="shared" si="259"/>
        <v>0</v>
      </c>
      <c r="AN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5">
        <f t="shared" si="260"/>
        <v>0</v>
      </c>
      <c r="AR491" s="175">
        <f t="shared" si="261"/>
        <v>0</v>
      </c>
    </row>
    <row r="492" spans="2:44">
      <c r="B492" s="426" t="s">
        <v>614</v>
      </c>
      <c r="C492" s="174" t="s">
        <v>1167</v>
      </c>
      <c r="D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5">
        <f t="shared" si="254"/>
        <v>0</v>
      </c>
      <c r="G492" s="175"/>
      <c r="H492" s="175">
        <f t="shared" si="255"/>
        <v>0</v>
      </c>
      <c r="I492" s="175"/>
      <c r="J492" s="175">
        <f t="shared" si="256"/>
        <v>0</v>
      </c>
      <c r="K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5">
        <f t="shared" si="257"/>
        <v>0</v>
      </c>
      <c r="AF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5">
        <f t="shared" si="258"/>
        <v>0</v>
      </c>
      <c r="AJ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5">
        <f t="shared" si="259"/>
        <v>0</v>
      </c>
      <c r="AN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5">
        <f t="shared" si="260"/>
        <v>0</v>
      </c>
      <c r="AR492" s="175">
        <f t="shared" si="261"/>
        <v>0</v>
      </c>
    </row>
    <row r="493" spans="2:44">
      <c r="B493" s="426" t="s">
        <v>615</v>
      </c>
      <c r="C493" s="174" t="s">
        <v>1169</v>
      </c>
      <c r="D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5">
        <f t="shared" si="254"/>
        <v>0</v>
      </c>
      <c r="G493" s="175"/>
      <c r="H493" s="175">
        <f t="shared" si="255"/>
        <v>0</v>
      </c>
      <c r="I493" s="175"/>
      <c r="J493" s="175">
        <f t="shared" si="256"/>
        <v>0</v>
      </c>
      <c r="K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5">
        <f t="shared" si="257"/>
        <v>0</v>
      </c>
      <c r="AF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5">
        <f t="shared" si="258"/>
        <v>0</v>
      </c>
      <c r="AJ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5">
        <f t="shared" si="259"/>
        <v>0</v>
      </c>
      <c r="AN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5">
        <f t="shared" si="260"/>
        <v>0</v>
      </c>
      <c r="AR493" s="175">
        <f t="shared" si="261"/>
        <v>0</v>
      </c>
    </row>
    <row r="494" spans="2:44">
      <c r="B494" s="426" t="s">
        <v>616</v>
      </c>
      <c r="C494" s="174" t="s">
        <v>1195</v>
      </c>
      <c r="D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5">
        <f t="shared" si="254"/>
        <v>0</v>
      </c>
      <c r="G494" s="175"/>
      <c r="H494" s="175">
        <f t="shared" si="255"/>
        <v>0</v>
      </c>
      <c r="I494" s="175"/>
      <c r="J494" s="175">
        <f t="shared" si="256"/>
        <v>0</v>
      </c>
      <c r="K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5">
        <f t="shared" si="257"/>
        <v>0</v>
      </c>
      <c r="AF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5">
        <f t="shared" si="258"/>
        <v>0</v>
      </c>
      <c r="AJ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5">
        <f t="shared" si="259"/>
        <v>0</v>
      </c>
      <c r="AN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5">
        <f t="shared" si="260"/>
        <v>0</v>
      </c>
      <c r="AR494" s="175">
        <f t="shared" si="261"/>
        <v>0</v>
      </c>
    </row>
    <row r="495" spans="2:44">
      <c r="B495" s="426" t="s">
        <v>617</v>
      </c>
      <c r="C495" s="174" t="s">
        <v>1171</v>
      </c>
      <c r="D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5">
        <f t="shared" si="254"/>
        <v>0</v>
      </c>
      <c r="G495" s="175"/>
      <c r="H495" s="175">
        <f t="shared" si="255"/>
        <v>0</v>
      </c>
      <c r="I495" s="175"/>
      <c r="J495" s="175">
        <f t="shared" si="256"/>
        <v>0</v>
      </c>
      <c r="K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5">
        <f t="shared" si="257"/>
        <v>0</v>
      </c>
      <c r="AF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5">
        <f t="shared" si="258"/>
        <v>0</v>
      </c>
      <c r="AJ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5">
        <f t="shared" si="259"/>
        <v>0</v>
      </c>
      <c r="AN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5">
        <f t="shared" si="260"/>
        <v>0</v>
      </c>
      <c r="AR495" s="175">
        <f t="shared" si="261"/>
        <v>0</v>
      </c>
    </row>
    <row r="496" spans="2:44">
      <c r="B496" s="426" t="s">
        <v>618</v>
      </c>
      <c r="C496" s="174" t="s">
        <v>1196</v>
      </c>
      <c r="D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5">
        <f t="shared" si="254"/>
        <v>0</v>
      </c>
      <c r="G496" s="175"/>
      <c r="H496" s="175">
        <f t="shared" si="255"/>
        <v>0</v>
      </c>
      <c r="I496" s="175"/>
      <c r="J496" s="175">
        <f t="shared" si="256"/>
        <v>0</v>
      </c>
      <c r="K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5">
        <f t="shared" si="257"/>
        <v>0</v>
      </c>
      <c r="AF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5">
        <f t="shared" si="258"/>
        <v>0</v>
      </c>
      <c r="AJ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5">
        <f t="shared" si="259"/>
        <v>0</v>
      </c>
      <c r="AN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5">
        <f t="shared" si="260"/>
        <v>0</v>
      </c>
      <c r="AR496" s="175">
        <f t="shared" si="261"/>
        <v>0</v>
      </c>
    </row>
    <row r="497" spans="2:44">
      <c r="B497" s="426" t="s">
        <v>619</v>
      </c>
      <c r="C497" s="174" t="s">
        <v>1173</v>
      </c>
      <c r="D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5">
        <f t="shared" si="254"/>
        <v>0</v>
      </c>
      <c r="G497" s="175"/>
      <c r="H497" s="175">
        <f t="shared" si="255"/>
        <v>0</v>
      </c>
      <c r="I497" s="175"/>
      <c r="J497" s="175">
        <f t="shared" si="256"/>
        <v>0</v>
      </c>
      <c r="K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5">
        <f t="shared" si="257"/>
        <v>0</v>
      </c>
      <c r="AF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5">
        <f t="shared" si="258"/>
        <v>0</v>
      </c>
      <c r="AJ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5">
        <f t="shared" si="259"/>
        <v>0</v>
      </c>
      <c r="AN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5">
        <f t="shared" si="260"/>
        <v>0</v>
      </c>
      <c r="AR497" s="175">
        <f t="shared" si="261"/>
        <v>0</v>
      </c>
    </row>
    <row r="498" spans="2:44">
      <c r="B498" s="426" t="s">
        <v>620</v>
      </c>
      <c r="C498" s="174" t="s">
        <v>1197</v>
      </c>
      <c r="D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5">
        <f t="shared" si="254"/>
        <v>0</v>
      </c>
      <c r="G498" s="175"/>
      <c r="H498" s="175">
        <f t="shared" si="255"/>
        <v>0</v>
      </c>
      <c r="I498" s="175"/>
      <c r="J498" s="175">
        <f t="shared" si="256"/>
        <v>0</v>
      </c>
      <c r="K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5">
        <f t="shared" si="257"/>
        <v>0</v>
      </c>
      <c r="AF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5">
        <f t="shared" si="258"/>
        <v>0</v>
      </c>
      <c r="AJ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5">
        <f t="shared" si="259"/>
        <v>0</v>
      </c>
      <c r="AN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5">
        <f t="shared" si="260"/>
        <v>0</v>
      </c>
      <c r="AR498" s="175">
        <f t="shared" si="261"/>
        <v>0</v>
      </c>
    </row>
    <row r="499" spans="2:44">
      <c r="B499" s="425" t="s">
        <v>636</v>
      </c>
      <c r="C499" s="172" t="s">
        <v>1198</v>
      </c>
      <c r="D499" s="173">
        <f>D500+D509</f>
        <v>0</v>
      </c>
      <c r="E499" s="173">
        <f>E500+E509</f>
        <v>0</v>
      </c>
      <c r="F499" s="173">
        <f t="shared" si="254"/>
        <v>0</v>
      </c>
      <c r="G499" s="173">
        <f>G500+G509</f>
        <v>0</v>
      </c>
      <c r="H499" s="173">
        <f t="shared" si="255"/>
        <v>0</v>
      </c>
      <c r="I499" s="173">
        <f>I500+I509</f>
        <v>0</v>
      </c>
      <c r="J499" s="173">
        <f t="shared" si="256"/>
        <v>0</v>
      </c>
      <c r="K499" s="173">
        <f t="shared" ref="K499:AP499" si="264">K500+K509</f>
        <v>0</v>
      </c>
      <c r="L499" s="173">
        <f t="shared" si="264"/>
        <v>0</v>
      </c>
      <c r="M499" s="173">
        <f t="shared" si="264"/>
        <v>0</v>
      </c>
      <c r="N499" s="173">
        <f t="shared" si="264"/>
        <v>0</v>
      </c>
      <c r="O499" s="173">
        <f t="shared" si="264"/>
        <v>0</v>
      </c>
      <c r="P499" s="173">
        <f>P500+P509</f>
        <v>0</v>
      </c>
      <c r="Q499" s="173">
        <f>Q500+Q509</f>
        <v>0</v>
      </c>
      <c r="R499" s="173">
        <f t="shared" si="264"/>
        <v>0</v>
      </c>
      <c r="S499" s="173">
        <f t="shared" si="264"/>
        <v>0</v>
      </c>
      <c r="T499" s="173">
        <f>T500+T509</f>
        <v>0</v>
      </c>
      <c r="U499" s="173">
        <f t="shared" si="264"/>
        <v>0</v>
      </c>
      <c r="V499" s="173">
        <f t="shared" si="264"/>
        <v>0</v>
      </c>
      <c r="W499" s="173">
        <f>W500+W509</f>
        <v>0</v>
      </c>
      <c r="X499" s="173">
        <f t="shared" si="264"/>
        <v>0</v>
      </c>
      <c r="Y499" s="173">
        <f>Y500+Y509</f>
        <v>0</v>
      </c>
      <c r="Z499" s="173">
        <f>Z500+Z509</f>
        <v>0</v>
      </c>
      <c r="AA499" s="173">
        <f t="shared" si="264"/>
        <v>0</v>
      </c>
      <c r="AB499" s="173">
        <f t="shared" si="264"/>
        <v>0</v>
      </c>
      <c r="AC499" s="173">
        <f t="shared" si="264"/>
        <v>0</v>
      </c>
      <c r="AD499" s="173">
        <f t="shared" si="264"/>
        <v>0</v>
      </c>
      <c r="AE499" s="173">
        <f t="shared" si="257"/>
        <v>0</v>
      </c>
      <c r="AF499" s="173">
        <f t="shared" si="264"/>
        <v>0</v>
      </c>
      <c r="AG499" s="173">
        <f t="shared" si="264"/>
        <v>0</v>
      </c>
      <c r="AH499" s="173">
        <f t="shared" si="264"/>
        <v>0</v>
      </c>
      <c r="AI499" s="173">
        <f t="shared" si="258"/>
        <v>0</v>
      </c>
      <c r="AJ499" s="173">
        <f t="shared" si="264"/>
        <v>0</v>
      </c>
      <c r="AK499" s="173">
        <f t="shared" si="264"/>
        <v>0</v>
      </c>
      <c r="AL499" s="173">
        <f t="shared" si="264"/>
        <v>0</v>
      </c>
      <c r="AM499" s="173">
        <f t="shared" si="259"/>
        <v>0</v>
      </c>
      <c r="AN499" s="173">
        <f t="shared" si="264"/>
        <v>0</v>
      </c>
      <c r="AO499" s="173">
        <f t="shared" si="264"/>
        <v>0</v>
      </c>
      <c r="AP499" s="173">
        <f t="shared" si="264"/>
        <v>0</v>
      </c>
      <c r="AQ499" s="173">
        <f t="shared" si="260"/>
        <v>0</v>
      </c>
      <c r="AR499" s="173">
        <f t="shared" si="261"/>
        <v>0</v>
      </c>
    </row>
    <row r="500" spans="2:44">
      <c r="B500" s="429" t="s">
        <v>637</v>
      </c>
      <c r="C500" s="180" t="s">
        <v>1199</v>
      </c>
      <c r="D500" s="181">
        <f>SUM(D501:D508)</f>
        <v>0</v>
      </c>
      <c r="E500" s="181">
        <f>SUM(E501:E508)</f>
        <v>0</v>
      </c>
      <c r="F500" s="181">
        <f t="shared" si="254"/>
        <v>0</v>
      </c>
      <c r="G500" s="181">
        <f>SUM(G501:G508)</f>
        <v>0</v>
      </c>
      <c r="H500" s="181">
        <f t="shared" si="255"/>
        <v>0</v>
      </c>
      <c r="I500" s="181">
        <f>SUM(I501:I508)</f>
        <v>0</v>
      </c>
      <c r="J500" s="181">
        <f t="shared" si="256"/>
        <v>0</v>
      </c>
      <c r="K500" s="181">
        <f t="shared" ref="K500:AP500" si="265">SUM(K501:K508)</f>
        <v>0</v>
      </c>
      <c r="L500" s="181">
        <f t="shared" si="265"/>
        <v>0</v>
      </c>
      <c r="M500" s="181">
        <f t="shared" si="265"/>
        <v>0</v>
      </c>
      <c r="N500" s="181">
        <f t="shared" si="265"/>
        <v>0</v>
      </c>
      <c r="O500" s="181">
        <f t="shared" si="265"/>
        <v>0</v>
      </c>
      <c r="P500" s="181">
        <f>SUM(P501:P508)</f>
        <v>0</v>
      </c>
      <c r="Q500" s="181">
        <f>SUM(Q501:Q508)</f>
        <v>0</v>
      </c>
      <c r="R500" s="181">
        <f t="shared" si="265"/>
        <v>0</v>
      </c>
      <c r="S500" s="181">
        <f t="shared" si="265"/>
        <v>0</v>
      </c>
      <c r="T500" s="181">
        <f>SUM(T501:T508)</f>
        <v>0</v>
      </c>
      <c r="U500" s="181">
        <f t="shared" si="265"/>
        <v>0</v>
      </c>
      <c r="V500" s="181">
        <f t="shared" si="265"/>
        <v>0</v>
      </c>
      <c r="W500" s="181">
        <f>SUM(W501:W508)</f>
        <v>0</v>
      </c>
      <c r="X500" s="181">
        <f t="shared" si="265"/>
        <v>0</v>
      </c>
      <c r="Y500" s="181">
        <f>SUM(Y501:Y508)</f>
        <v>0</v>
      </c>
      <c r="Z500" s="181">
        <f>SUM(Z501:Z508)</f>
        <v>0</v>
      </c>
      <c r="AA500" s="181">
        <f t="shared" si="265"/>
        <v>0</v>
      </c>
      <c r="AB500" s="181">
        <f t="shared" si="265"/>
        <v>0</v>
      </c>
      <c r="AC500" s="181">
        <f t="shared" si="265"/>
        <v>0</v>
      </c>
      <c r="AD500" s="181">
        <f t="shared" si="265"/>
        <v>0</v>
      </c>
      <c r="AE500" s="181">
        <f t="shared" si="257"/>
        <v>0</v>
      </c>
      <c r="AF500" s="181">
        <f t="shared" si="265"/>
        <v>0</v>
      </c>
      <c r="AG500" s="181">
        <f t="shared" si="265"/>
        <v>0</v>
      </c>
      <c r="AH500" s="181">
        <f t="shared" si="265"/>
        <v>0</v>
      </c>
      <c r="AI500" s="181">
        <f t="shared" si="258"/>
        <v>0</v>
      </c>
      <c r="AJ500" s="181">
        <f t="shared" si="265"/>
        <v>0</v>
      </c>
      <c r="AK500" s="181">
        <f t="shared" si="265"/>
        <v>0</v>
      </c>
      <c r="AL500" s="181">
        <f t="shared" si="265"/>
        <v>0</v>
      </c>
      <c r="AM500" s="181">
        <f t="shared" si="259"/>
        <v>0</v>
      </c>
      <c r="AN500" s="181">
        <f t="shared" si="265"/>
        <v>0</v>
      </c>
      <c r="AO500" s="181">
        <f t="shared" si="265"/>
        <v>0</v>
      </c>
      <c r="AP500" s="181">
        <f t="shared" si="265"/>
        <v>0</v>
      </c>
      <c r="AQ500" s="181">
        <f t="shared" si="260"/>
        <v>0</v>
      </c>
      <c r="AR500" s="181">
        <f t="shared" si="261"/>
        <v>0</v>
      </c>
    </row>
    <row r="501" spans="2:44">
      <c r="B501" s="426" t="s">
        <v>638</v>
      </c>
      <c r="C501" s="174" t="s">
        <v>1200</v>
      </c>
      <c r="D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5">
        <f t="shared" si="254"/>
        <v>0</v>
      </c>
      <c r="G501" s="175"/>
      <c r="H501" s="175">
        <f t="shared" si="255"/>
        <v>0</v>
      </c>
      <c r="I501" s="175"/>
      <c r="J501" s="175">
        <f t="shared" si="256"/>
        <v>0</v>
      </c>
      <c r="K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5">
        <f t="shared" si="257"/>
        <v>0</v>
      </c>
      <c r="AF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5">
        <f t="shared" si="258"/>
        <v>0</v>
      </c>
      <c r="AJ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5">
        <f t="shared" si="259"/>
        <v>0</v>
      </c>
      <c r="AN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5">
        <f t="shared" si="260"/>
        <v>0</v>
      </c>
      <c r="AR501" s="175">
        <f t="shared" si="261"/>
        <v>0</v>
      </c>
    </row>
    <row r="502" spans="2:44">
      <c r="B502" s="426" t="s">
        <v>639</v>
      </c>
      <c r="C502" s="174" t="s">
        <v>1201</v>
      </c>
      <c r="D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5">
        <f t="shared" si="254"/>
        <v>0</v>
      </c>
      <c r="G502" s="175"/>
      <c r="H502" s="175">
        <f t="shared" si="255"/>
        <v>0</v>
      </c>
      <c r="I502" s="175"/>
      <c r="J502" s="175">
        <f t="shared" si="256"/>
        <v>0</v>
      </c>
      <c r="K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5">
        <f t="shared" si="257"/>
        <v>0</v>
      </c>
      <c r="AF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5">
        <f t="shared" si="258"/>
        <v>0</v>
      </c>
      <c r="AJ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5">
        <f t="shared" si="259"/>
        <v>0</v>
      </c>
      <c r="AN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5">
        <f t="shared" si="260"/>
        <v>0</v>
      </c>
      <c r="AR502" s="175">
        <f t="shared" si="261"/>
        <v>0</v>
      </c>
    </row>
    <row r="503" spans="2:44">
      <c r="B503" s="426" t="s">
        <v>640</v>
      </c>
      <c r="C503" s="174" t="s">
        <v>1202</v>
      </c>
      <c r="D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5">
        <f t="shared" si="254"/>
        <v>0</v>
      </c>
      <c r="G503" s="175"/>
      <c r="H503" s="175">
        <f t="shared" si="255"/>
        <v>0</v>
      </c>
      <c r="I503" s="175"/>
      <c r="J503" s="175">
        <f t="shared" si="256"/>
        <v>0</v>
      </c>
      <c r="K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5">
        <f t="shared" si="257"/>
        <v>0</v>
      </c>
      <c r="AF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5">
        <f t="shared" si="258"/>
        <v>0</v>
      </c>
      <c r="AJ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5">
        <f t="shared" si="259"/>
        <v>0</v>
      </c>
      <c r="AN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5">
        <f t="shared" si="260"/>
        <v>0</v>
      </c>
      <c r="AR503" s="175">
        <f t="shared" si="261"/>
        <v>0</v>
      </c>
    </row>
    <row r="504" spans="2:44">
      <c r="B504" s="426" t="s">
        <v>641</v>
      </c>
      <c r="C504" s="174" t="s">
        <v>1203</v>
      </c>
      <c r="D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5">
        <f t="shared" si="254"/>
        <v>0</v>
      </c>
      <c r="G504" s="175"/>
      <c r="H504" s="175">
        <f t="shared" si="255"/>
        <v>0</v>
      </c>
      <c r="I504" s="175"/>
      <c r="J504" s="175">
        <f t="shared" si="256"/>
        <v>0</v>
      </c>
      <c r="K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5">
        <f t="shared" si="257"/>
        <v>0</v>
      </c>
      <c r="AF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5">
        <f t="shared" si="258"/>
        <v>0</v>
      </c>
      <c r="AJ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5">
        <f t="shared" si="259"/>
        <v>0</v>
      </c>
      <c r="AN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5">
        <f t="shared" si="260"/>
        <v>0</v>
      </c>
      <c r="AR504" s="175">
        <f t="shared" si="261"/>
        <v>0</v>
      </c>
    </row>
    <row r="505" spans="2:44">
      <c r="B505" s="426" t="s">
        <v>642</v>
      </c>
      <c r="C505" s="174" t="s">
        <v>1204</v>
      </c>
      <c r="D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5">
        <f t="shared" si="254"/>
        <v>0</v>
      </c>
      <c r="G505" s="175"/>
      <c r="H505" s="175">
        <f t="shared" si="255"/>
        <v>0</v>
      </c>
      <c r="I505" s="175"/>
      <c r="J505" s="175">
        <f t="shared" si="256"/>
        <v>0</v>
      </c>
      <c r="K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5">
        <f t="shared" si="257"/>
        <v>0</v>
      </c>
      <c r="AF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5">
        <f t="shared" si="258"/>
        <v>0</v>
      </c>
      <c r="AJ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5">
        <f t="shared" si="259"/>
        <v>0</v>
      </c>
      <c r="AN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5">
        <f t="shared" si="260"/>
        <v>0</v>
      </c>
      <c r="AR505" s="175">
        <f t="shared" si="261"/>
        <v>0</v>
      </c>
    </row>
    <row r="506" spans="2:44">
      <c r="B506" s="426" t="s">
        <v>643</v>
      </c>
      <c r="C506" s="174" t="s">
        <v>1205</v>
      </c>
      <c r="D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5">
        <f t="shared" si="254"/>
        <v>0</v>
      </c>
      <c r="G506" s="175"/>
      <c r="H506" s="175">
        <f t="shared" si="255"/>
        <v>0</v>
      </c>
      <c r="I506" s="175"/>
      <c r="J506" s="175">
        <f t="shared" si="256"/>
        <v>0</v>
      </c>
      <c r="K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5">
        <f t="shared" si="257"/>
        <v>0</v>
      </c>
      <c r="AF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5">
        <f t="shared" si="258"/>
        <v>0</v>
      </c>
      <c r="AJ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5">
        <f t="shared" si="259"/>
        <v>0</v>
      </c>
      <c r="AN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5">
        <f t="shared" si="260"/>
        <v>0</v>
      </c>
      <c r="AR506" s="175">
        <f t="shared" si="261"/>
        <v>0</v>
      </c>
    </row>
    <row r="507" spans="2:44">
      <c r="B507" s="426" t="s">
        <v>644</v>
      </c>
      <c r="C507" s="174" t="s">
        <v>1206</v>
      </c>
      <c r="D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5">
        <f t="shared" si="254"/>
        <v>0</v>
      </c>
      <c r="G507" s="175"/>
      <c r="H507" s="175">
        <f t="shared" si="255"/>
        <v>0</v>
      </c>
      <c r="I507" s="175"/>
      <c r="J507" s="175">
        <f t="shared" si="256"/>
        <v>0</v>
      </c>
      <c r="K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5">
        <f t="shared" si="257"/>
        <v>0</v>
      </c>
      <c r="AF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5">
        <f t="shared" si="258"/>
        <v>0</v>
      </c>
      <c r="AJ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5">
        <f t="shared" si="259"/>
        <v>0</v>
      </c>
      <c r="AN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5">
        <f t="shared" si="260"/>
        <v>0</v>
      </c>
      <c r="AR507" s="175">
        <f t="shared" si="261"/>
        <v>0</v>
      </c>
    </row>
    <row r="508" spans="2:44">
      <c r="B508" s="426" t="s">
        <v>645</v>
      </c>
      <c r="C508" s="174" t="s">
        <v>1207</v>
      </c>
      <c r="D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5">
        <f t="shared" si="254"/>
        <v>0</v>
      </c>
      <c r="G508" s="175"/>
      <c r="H508" s="175">
        <f t="shared" si="255"/>
        <v>0</v>
      </c>
      <c r="I508" s="175"/>
      <c r="J508" s="175">
        <f t="shared" si="256"/>
        <v>0</v>
      </c>
      <c r="K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5">
        <f t="shared" si="257"/>
        <v>0</v>
      </c>
      <c r="AF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5">
        <f t="shared" si="258"/>
        <v>0</v>
      </c>
      <c r="AJ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5">
        <f t="shared" si="259"/>
        <v>0</v>
      </c>
      <c r="AN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5">
        <f t="shared" si="260"/>
        <v>0</v>
      </c>
      <c r="AR508" s="175">
        <f t="shared" si="261"/>
        <v>0</v>
      </c>
    </row>
    <row r="509" spans="2:44">
      <c r="B509" s="429" t="s">
        <v>646</v>
      </c>
      <c r="C509" s="180" t="s">
        <v>1208</v>
      </c>
      <c r="D509" s="181">
        <f>SUM(D510:D525)</f>
        <v>0</v>
      </c>
      <c r="E509" s="181">
        <f>SUM(E510:E525)</f>
        <v>0</v>
      </c>
      <c r="F509" s="181">
        <f>D509+E509</f>
        <v>0</v>
      </c>
      <c r="G509" s="181">
        <f>SUM(G510:G525)</f>
        <v>0</v>
      </c>
      <c r="H509" s="181">
        <f>F509-G509</f>
        <v>0</v>
      </c>
      <c r="I509" s="181">
        <f>SUM(I510:I525)</f>
        <v>0</v>
      </c>
      <c r="J509" s="181">
        <f>F509-I509</f>
        <v>0</v>
      </c>
      <c r="K509" s="181">
        <f t="shared" ref="K509:AD509" si="266">SUM(K510:K525)</f>
        <v>0</v>
      </c>
      <c r="L509" s="181">
        <f t="shared" si="266"/>
        <v>0</v>
      </c>
      <c r="M509" s="181">
        <f t="shared" si="266"/>
        <v>0</v>
      </c>
      <c r="N509" s="181">
        <f t="shared" si="266"/>
        <v>0</v>
      </c>
      <c r="O509" s="181">
        <f t="shared" si="266"/>
        <v>0</v>
      </c>
      <c r="P509" s="181">
        <f>SUM(P510:P525)</f>
        <v>0</v>
      </c>
      <c r="Q509" s="181">
        <f>SUM(Q510:Q525)</f>
        <v>0</v>
      </c>
      <c r="R509" s="181">
        <f t="shared" si="266"/>
        <v>0</v>
      </c>
      <c r="S509" s="181">
        <f t="shared" si="266"/>
        <v>0</v>
      </c>
      <c r="T509" s="181">
        <f>SUM(T510:T525)</f>
        <v>0</v>
      </c>
      <c r="U509" s="181">
        <f t="shared" si="266"/>
        <v>0</v>
      </c>
      <c r="V509" s="181">
        <f t="shared" si="266"/>
        <v>0</v>
      </c>
      <c r="W509" s="181">
        <f>SUM(W510:W525)</f>
        <v>0</v>
      </c>
      <c r="X509" s="181">
        <f t="shared" si="266"/>
        <v>0</v>
      </c>
      <c r="Y509" s="181">
        <f>SUM(Y510:Y525)</f>
        <v>0</v>
      </c>
      <c r="Z509" s="181">
        <f>SUM(Z510:Z525)</f>
        <v>0</v>
      </c>
      <c r="AA509" s="181">
        <f t="shared" si="266"/>
        <v>0</v>
      </c>
      <c r="AB509" s="181">
        <f t="shared" si="266"/>
        <v>0</v>
      </c>
      <c r="AC509" s="181">
        <f t="shared" si="266"/>
        <v>0</v>
      </c>
      <c r="AD509" s="181">
        <f t="shared" si="266"/>
        <v>0</v>
      </c>
      <c r="AE509" s="181">
        <f>AB509+AC509+AD509</f>
        <v>0</v>
      </c>
      <c r="AF509" s="181">
        <f>SUM(AF510:AF525)</f>
        <v>0</v>
      </c>
      <c r="AG509" s="181">
        <f>SUM(AG510:AG525)</f>
        <v>0</v>
      </c>
      <c r="AH509" s="181">
        <f>SUM(AH510:AH525)</f>
        <v>0</v>
      </c>
      <c r="AI509" s="181">
        <f>AF509+AG509+AH509</f>
        <v>0</v>
      </c>
      <c r="AJ509" s="181">
        <f>SUM(AJ510:AJ525)</f>
        <v>0</v>
      </c>
      <c r="AK509" s="181">
        <f>SUM(AK510:AK525)</f>
        <v>0</v>
      </c>
      <c r="AL509" s="181">
        <f>SUM(AL510:AL525)</f>
        <v>0</v>
      </c>
      <c r="AM509" s="181">
        <f>AJ509+AK509+AL509</f>
        <v>0</v>
      </c>
      <c r="AN509" s="181">
        <f>SUM(AN510:AN525)</f>
        <v>0</v>
      </c>
      <c r="AO509" s="181">
        <f>SUM(AO510:AO525)</f>
        <v>0</v>
      </c>
      <c r="AP509" s="181">
        <f>SUM(AP510:AP525)</f>
        <v>0</v>
      </c>
      <c r="AQ509" s="181">
        <f>AN509+AO509+AP509</f>
        <v>0</v>
      </c>
      <c r="AR509" s="181">
        <f>AE509+AI509+AM509+AQ509</f>
        <v>0</v>
      </c>
    </row>
    <row r="510" spans="2:44">
      <c r="B510" s="426" t="s">
        <v>647</v>
      </c>
      <c r="C510" s="174" t="s">
        <v>1209</v>
      </c>
      <c r="D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5">
        <f>D510+E510</f>
        <v>0</v>
      </c>
      <c r="G510" s="175"/>
      <c r="H510" s="175">
        <f>F510-G510</f>
        <v>0</v>
      </c>
      <c r="I510" s="175"/>
      <c r="J510" s="175">
        <f>F510-I510</f>
        <v>0</v>
      </c>
      <c r="K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5">
        <f>AB510+AC510+AD510</f>
        <v>0</v>
      </c>
      <c r="AF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5">
        <f>AF510+AG510+AH510</f>
        <v>0</v>
      </c>
      <c r="AJ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5">
        <f>AJ510+AK510+AL510</f>
        <v>0</v>
      </c>
      <c r="AN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5">
        <f>AN510+AO510+AP510</f>
        <v>0</v>
      </c>
      <c r="AR510" s="175">
        <f>AE510+AI510+AM510+AQ510</f>
        <v>0</v>
      </c>
    </row>
    <row r="511" spans="2:44">
      <c r="B511" s="426" t="s">
        <v>648</v>
      </c>
      <c r="C511" s="174" t="s">
        <v>1210</v>
      </c>
      <c r="D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5">
        <f t="shared" ref="F511:F518" si="267">D511+E511</f>
        <v>0</v>
      </c>
      <c r="G511" s="175"/>
      <c r="H511" s="175">
        <f t="shared" ref="H511:H518" si="268">F511-G511</f>
        <v>0</v>
      </c>
      <c r="I511" s="175"/>
      <c r="J511" s="175">
        <f t="shared" ref="J511:J518" si="269">F511-I511</f>
        <v>0</v>
      </c>
      <c r="K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5">
        <f t="shared" ref="AE511:AE518" si="270">AB511+AC511+AD511</f>
        <v>0</v>
      </c>
      <c r="AF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5">
        <f t="shared" ref="AI511:AI518" si="271">AF511+AG511+AH511</f>
        <v>0</v>
      </c>
      <c r="AJ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5">
        <f t="shared" ref="AM511:AM518" si="272">AJ511+AK511+AL511</f>
        <v>0</v>
      </c>
      <c r="AN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5">
        <f t="shared" ref="AQ511:AQ518" si="273">AN511+AO511+AP511</f>
        <v>0</v>
      </c>
      <c r="AR511" s="175">
        <f t="shared" ref="AR511:AR518" si="274">AE511+AI511+AM511+AQ511</f>
        <v>0</v>
      </c>
    </row>
    <row r="512" spans="2:44">
      <c r="B512" s="426" t="s">
        <v>649</v>
      </c>
      <c r="C512" s="174" t="s">
        <v>1211</v>
      </c>
      <c r="D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5">
        <f t="shared" si="267"/>
        <v>0</v>
      </c>
      <c r="G512" s="175"/>
      <c r="H512" s="175">
        <f t="shared" si="268"/>
        <v>0</v>
      </c>
      <c r="I512" s="175"/>
      <c r="J512" s="175">
        <f t="shared" si="269"/>
        <v>0</v>
      </c>
      <c r="K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5">
        <f t="shared" si="270"/>
        <v>0</v>
      </c>
      <c r="AF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5">
        <f t="shared" si="271"/>
        <v>0</v>
      </c>
      <c r="AJ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5">
        <f t="shared" si="272"/>
        <v>0</v>
      </c>
      <c r="AN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5">
        <f t="shared" si="273"/>
        <v>0</v>
      </c>
      <c r="AR512" s="175">
        <f t="shared" si="274"/>
        <v>0</v>
      </c>
    </row>
    <row r="513" spans="2:44">
      <c r="B513" s="426" t="s">
        <v>650</v>
      </c>
      <c r="C513" s="174" t="s">
        <v>1212</v>
      </c>
      <c r="D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5">
        <f t="shared" si="267"/>
        <v>0</v>
      </c>
      <c r="G513" s="175"/>
      <c r="H513" s="175">
        <f t="shared" si="268"/>
        <v>0</v>
      </c>
      <c r="I513" s="175"/>
      <c r="J513" s="175">
        <f t="shared" si="269"/>
        <v>0</v>
      </c>
      <c r="K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5">
        <f t="shared" si="270"/>
        <v>0</v>
      </c>
      <c r="AF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5">
        <f t="shared" si="271"/>
        <v>0</v>
      </c>
      <c r="AJ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5">
        <f t="shared" si="272"/>
        <v>0</v>
      </c>
      <c r="AN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5">
        <f t="shared" si="273"/>
        <v>0</v>
      </c>
      <c r="AR513" s="175">
        <f t="shared" si="274"/>
        <v>0</v>
      </c>
    </row>
    <row r="514" spans="2:44">
      <c r="B514" s="426" t="s">
        <v>651</v>
      </c>
      <c r="C514" s="174" t="s">
        <v>1213</v>
      </c>
      <c r="D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5">
        <f t="shared" si="267"/>
        <v>0</v>
      </c>
      <c r="G514" s="175"/>
      <c r="H514" s="175">
        <f t="shared" si="268"/>
        <v>0</v>
      </c>
      <c r="I514" s="175"/>
      <c r="J514" s="175">
        <f t="shared" si="269"/>
        <v>0</v>
      </c>
      <c r="K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5">
        <f t="shared" si="270"/>
        <v>0</v>
      </c>
      <c r="AF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5">
        <f t="shared" si="271"/>
        <v>0</v>
      </c>
      <c r="AJ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5">
        <f t="shared" si="272"/>
        <v>0</v>
      </c>
      <c r="AN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5">
        <f t="shared" si="273"/>
        <v>0</v>
      </c>
      <c r="AR514" s="175">
        <f t="shared" si="274"/>
        <v>0</v>
      </c>
    </row>
    <row r="515" spans="2:44">
      <c r="B515" s="426" t="s">
        <v>652</v>
      </c>
      <c r="C515" s="174" t="s">
        <v>1214</v>
      </c>
      <c r="D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5">
        <f t="shared" si="267"/>
        <v>0</v>
      </c>
      <c r="G515" s="175"/>
      <c r="H515" s="175">
        <f t="shared" si="268"/>
        <v>0</v>
      </c>
      <c r="I515" s="175"/>
      <c r="J515" s="175">
        <f t="shared" si="269"/>
        <v>0</v>
      </c>
      <c r="K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5">
        <f t="shared" si="270"/>
        <v>0</v>
      </c>
      <c r="AF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5">
        <f t="shared" si="271"/>
        <v>0</v>
      </c>
      <c r="AJ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5">
        <f t="shared" si="272"/>
        <v>0</v>
      </c>
      <c r="AN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5">
        <f t="shared" si="273"/>
        <v>0</v>
      </c>
      <c r="AR515" s="175">
        <f t="shared" si="274"/>
        <v>0</v>
      </c>
    </row>
    <row r="516" spans="2:44">
      <c r="B516" s="426" t="s">
        <v>653</v>
      </c>
      <c r="C516" s="174" t="s">
        <v>1215</v>
      </c>
      <c r="D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5">
        <f t="shared" si="267"/>
        <v>0</v>
      </c>
      <c r="G516" s="175"/>
      <c r="H516" s="175">
        <f t="shared" si="268"/>
        <v>0</v>
      </c>
      <c r="I516" s="175"/>
      <c r="J516" s="175">
        <f t="shared" si="269"/>
        <v>0</v>
      </c>
      <c r="K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5">
        <f t="shared" si="270"/>
        <v>0</v>
      </c>
      <c r="AF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5">
        <f t="shared" si="271"/>
        <v>0</v>
      </c>
      <c r="AJ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5">
        <f t="shared" si="272"/>
        <v>0</v>
      </c>
      <c r="AN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5">
        <f t="shared" si="273"/>
        <v>0</v>
      </c>
      <c r="AR516" s="175">
        <f t="shared" si="274"/>
        <v>0</v>
      </c>
    </row>
    <row r="517" spans="2:44">
      <c r="B517" s="426" t="s">
        <v>654</v>
      </c>
      <c r="C517" s="174" t="s">
        <v>1216</v>
      </c>
      <c r="D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5">
        <f t="shared" si="267"/>
        <v>0</v>
      </c>
      <c r="G517" s="175"/>
      <c r="H517" s="175">
        <f t="shared" si="268"/>
        <v>0</v>
      </c>
      <c r="I517" s="175"/>
      <c r="J517" s="175">
        <f t="shared" si="269"/>
        <v>0</v>
      </c>
      <c r="K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5">
        <f t="shared" si="270"/>
        <v>0</v>
      </c>
      <c r="AF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5">
        <f t="shared" si="271"/>
        <v>0</v>
      </c>
      <c r="AJ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5">
        <f t="shared" si="272"/>
        <v>0</v>
      </c>
      <c r="AN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5">
        <f t="shared" si="273"/>
        <v>0</v>
      </c>
      <c r="AR517" s="175">
        <f t="shared" si="274"/>
        <v>0</v>
      </c>
    </row>
    <row r="518" spans="2:44">
      <c r="B518" s="426" t="s">
        <v>655</v>
      </c>
      <c r="C518" s="174" t="s">
        <v>1217</v>
      </c>
      <c r="D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5">
        <f t="shared" si="267"/>
        <v>0</v>
      </c>
      <c r="G518" s="175"/>
      <c r="H518" s="175">
        <f t="shared" si="268"/>
        <v>0</v>
      </c>
      <c r="I518" s="175"/>
      <c r="J518" s="175">
        <f t="shared" si="269"/>
        <v>0</v>
      </c>
      <c r="K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5">
        <f t="shared" si="270"/>
        <v>0</v>
      </c>
      <c r="AF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5">
        <f t="shared" si="271"/>
        <v>0</v>
      </c>
      <c r="AJ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5">
        <f t="shared" si="272"/>
        <v>0</v>
      </c>
      <c r="AN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5">
        <f t="shared" si="273"/>
        <v>0</v>
      </c>
      <c r="AR518" s="175">
        <f t="shared" si="274"/>
        <v>0</v>
      </c>
    </row>
    <row r="519" spans="2:44">
      <c r="B519" s="426" t="s">
        <v>656</v>
      </c>
      <c r="C519" s="174" t="s">
        <v>1218</v>
      </c>
      <c r="D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5">
        <f t="shared" ref="F519:F542" si="275">D519+E519</f>
        <v>0</v>
      </c>
      <c r="G519" s="175"/>
      <c r="H519" s="175">
        <f t="shared" ref="H519:H540" si="276">F519-G519</f>
        <v>0</v>
      </c>
      <c r="I519" s="175"/>
      <c r="J519" s="175">
        <f t="shared" ref="J519:J540" si="277">F519-I519</f>
        <v>0</v>
      </c>
      <c r="K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5">
        <f t="shared" ref="AE519:AE542" si="278">AB519+AC519+AD519</f>
        <v>0</v>
      </c>
      <c r="AF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5">
        <f t="shared" ref="AI519:AI542" si="279">AF519+AG519+AH519</f>
        <v>0</v>
      </c>
      <c r="AJ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5">
        <f t="shared" ref="AM519:AM542" si="280">AJ519+AK519+AL519</f>
        <v>0</v>
      </c>
      <c r="AN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5">
        <f t="shared" ref="AQ519:AQ542" si="281">AN519+AO519+AP519</f>
        <v>0</v>
      </c>
      <c r="AR519" s="175">
        <f t="shared" ref="AR519:AR542" si="282">AE519+AI519+AM519+AQ519</f>
        <v>0</v>
      </c>
    </row>
    <row r="520" spans="2:44">
      <c r="B520" s="426" t="s">
        <v>657</v>
      </c>
      <c r="C520" s="174" t="s">
        <v>1219</v>
      </c>
      <c r="D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5">
        <f t="shared" si="275"/>
        <v>0</v>
      </c>
      <c r="G520" s="175"/>
      <c r="H520" s="175">
        <f t="shared" si="276"/>
        <v>0</v>
      </c>
      <c r="I520" s="175"/>
      <c r="J520" s="175">
        <f t="shared" si="277"/>
        <v>0</v>
      </c>
      <c r="K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5">
        <f t="shared" si="278"/>
        <v>0</v>
      </c>
      <c r="AF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5">
        <f t="shared" si="279"/>
        <v>0</v>
      </c>
      <c r="AJ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5">
        <f t="shared" si="280"/>
        <v>0</v>
      </c>
      <c r="AN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5">
        <f t="shared" si="281"/>
        <v>0</v>
      </c>
      <c r="AR520" s="175">
        <f t="shared" si="282"/>
        <v>0</v>
      </c>
    </row>
    <row r="521" spans="2:44">
      <c r="B521" s="426" t="s">
        <v>658</v>
      </c>
      <c r="C521" s="174" t="s">
        <v>1220</v>
      </c>
      <c r="D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5">
        <f t="shared" si="275"/>
        <v>0</v>
      </c>
      <c r="G521" s="175"/>
      <c r="H521" s="175">
        <f t="shared" si="276"/>
        <v>0</v>
      </c>
      <c r="I521" s="175"/>
      <c r="J521" s="175">
        <f t="shared" si="277"/>
        <v>0</v>
      </c>
      <c r="K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5">
        <f t="shared" si="278"/>
        <v>0</v>
      </c>
      <c r="AF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5">
        <f t="shared" si="279"/>
        <v>0</v>
      </c>
      <c r="AJ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5">
        <f t="shared" si="280"/>
        <v>0</v>
      </c>
      <c r="AN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5">
        <f t="shared" si="281"/>
        <v>0</v>
      </c>
      <c r="AR521" s="175">
        <f t="shared" si="282"/>
        <v>0</v>
      </c>
    </row>
    <row r="522" spans="2:44">
      <c r="B522" s="426" t="s">
        <v>659</v>
      </c>
      <c r="C522" s="174" t="s">
        <v>1221</v>
      </c>
      <c r="D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5">
        <f t="shared" si="275"/>
        <v>0</v>
      </c>
      <c r="G522" s="175"/>
      <c r="H522" s="175">
        <f t="shared" si="276"/>
        <v>0</v>
      </c>
      <c r="I522" s="175"/>
      <c r="J522" s="175">
        <f t="shared" si="277"/>
        <v>0</v>
      </c>
      <c r="K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5">
        <f t="shared" si="278"/>
        <v>0</v>
      </c>
      <c r="AF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5">
        <f t="shared" si="279"/>
        <v>0</v>
      </c>
      <c r="AJ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5">
        <f t="shared" si="280"/>
        <v>0</v>
      </c>
      <c r="AN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5">
        <f t="shared" si="281"/>
        <v>0</v>
      </c>
      <c r="AR522" s="175">
        <f t="shared" si="282"/>
        <v>0</v>
      </c>
    </row>
    <row r="523" spans="2:44">
      <c r="B523" s="426" t="s">
        <v>660</v>
      </c>
      <c r="C523" s="174" t="s">
        <v>1222</v>
      </c>
      <c r="D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5">
        <f t="shared" si="275"/>
        <v>0</v>
      </c>
      <c r="G523" s="175"/>
      <c r="H523" s="175">
        <f t="shared" si="276"/>
        <v>0</v>
      </c>
      <c r="I523" s="175"/>
      <c r="J523" s="175">
        <f t="shared" si="277"/>
        <v>0</v>
      </c>
      <c r="K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5">
        <f t="shared" si="278"/>
        <v>0</v>
      </c>
      <c r="AF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5">
        <f t="shared" si="279"/>
        <v>0</v>
      </c>
      <c r="AJ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5">
        <f t="shared" si="280"/>
        <v>0</v>
      </c>
      <c r="AN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5">
        <f t="shared" si="281"/>
        <v>0</v>
      </c>
      <c r="AR523" s="175">
        <f t="shared" si="282"/>
        <v>0</v>
      </c>
    </row>
    <row r="524" spans="2:44">
      <c r="B524" s="426" t="s">
        <v>661</v>
      </c>
      <c r="C524" s="174" t="s">
        <v>1223</v>
      </c>
      <c r="D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5">
        <f t="shared" si="275"/>
        <v>0</v>
      </c>
      <c r="G524" s="175"/>
      <c r="H524" s="175">
        <f t="shared" si="276"/>
        <v>0</v>
      </c>
      <c r="I524" s="175"/>
      <c r="J524" s="175">
        <f t="shared" si="277"/>
        <v>0</v>
      </c>
      <c r="K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5">
        <f t="shared" si="278"/>
        <v>0</v>
      </c>
      <c r="AF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5">
        <f t="shared" si="279"/>
        <v>0</v>
      </c>
      <c r="AJ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5">
        <f t="shared" si="280"/>
        <v>0</v>
      </c>
      <c r="AN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5">
        <f t="shared" si="281"/>
        <v>0</v>
      </c>
      <c r="AR524" s="175">
        <f t="shared" si="282"/>
        <v>0</v>
      </c>
    </row>
    <row r="525" spans="2:44">
      <c r="B525" s="426" t="s">
        <v>662</v>
      </c>
      <c r="C525" s="174" t="s">
        <v>1224</v>
      </c>
      <c r="D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5">
        <f t="shared" si="275"/>
        <v>0</v>
      </c>
      <c r="G525" s="175"/>
      <c r="H525" s="175">
        <f t="shared" si="276"/>
        <v>0</v>
      </c>
      <c r="I525" s="175"/>
      <c r="J525" s="175">
        <f t="shared" si="277"/>
        <v>0</v>
      </c>
      <c r="K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5">
        <f t="shared" si="278"/>
        <v>0</v>
      </c>
      <c r="AF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5">
        <f t="shared" si="279"/>
        <v>0</v>
      </c>
      <c r="AJ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5">
        <f t="shared" si="280"/>
        <v>0</v>
      </c>
      <c r="AN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5">
        <f t="shared" si="281"/>
        <v>0</v>
      </c>
      <c r="AR525" s="175">
        <f t="shared" si="282"/>
        <v>0</v>
      </c>
    </row>
    <row r="526" spans="2:44">
      <c r="B526" s="425" t="s">
        <v>663</v>
      </c>
      <c r="C526" s="172" t="s">
        <v>1225</v>
      </c>
      <c r="D526" s="173">
        <f>D527+D541</f>
        <v>0</v>
      </c>
      <c r="E526" s="173">
        <f>E527+E541</f>
        <v>0</v>
      </c>
      <c r="F526" s="173">
        <f t="shared" si="275"/>
        <v>0</v>
      </c>
      <c r="G526" s="173">
        <f>G527+G541</f>
        <v>0</v>
      </c>
      <c r="H526" s="173">
        <f t="shared" si="276"/>
        <v>0</v>
      </c>
      <c r="I526" s="173">
        <f>I527+I541</f>
        <v>0</v>
      </c>
      <c r="J526" s="173">
        <f t="shared" si="277"/>
        <v>0</v>
      </c>
      <c r="K526" s="173">
        <f t="shared" ref="K526:AP526" si="283">K527+K541</f>
        <v>0</v>
      </c>
      <c r="L526" s="173">
        <f t="shared" si="283"/>
        <v>0</v>
      </c>
      <c r="M526" s="173">
        <f t="shared" si="283"/>
        <v>0</v>
      </c>
      <c r="N526" s="173">
        <f t="shared" si="283"/>
        <v>0</v>
      </c>
      <c r="O526" s="173">
        <f t="shared" si="283"/>
        <v>0</v>
      </c>
      <c r="P526" s="173">
        <f>P527+P541</f>
        <v>0</v>
      </c>
      <c r="Q526" s="173">
        <f>Q527+Q541</f>
        <v>0</v>
      </c>
      <c r="R526" s="173">
        <f t="shared" si="283"/>
        <v>0</v>
      </c>
      <c r="S526" s="173">
        <f t="shared" si="283"/>
        <v>0</v>
      </c>
      <c r="T526" s="173">
        <f>T527+T541</f>
        <v>0</v>
      </c>
      <c r="U526" s="173">
        <f t="shared" si="283"/>
        <v>0</v>
      </c>
      <c r="V526" s="173">
        <f t="shared" si="283"/>
        <v>0</v>
      </c>
      <c r="W526" s="173">
        <f>W527+W541</f>
        <v>0</v>
      </c>
      <c r="X526" s="173">
        <f t="shared" si="283"/>
        <v>0</v>
      </c>
      <c r="Y526" s="173">
        <f>Y527+Y541</f>
        <v>0</v>
      </c>
      <c r="Z526" s="173">
        <f>Z527+Z541</f>
        <v>0</v>
      </c>
      <c r="AA526" s="173">
        <f t="shared" si="283"/>
        <v>0</v>
      </c>
      <c r="AB526" s="173">
        <f t="shared" si="283"/>
        <v>0</v>
      </c>
      <c r="AC526" s="173">
        <f t="shared" si="283"/>
        <v>0</v>
      </c>
      <c r="AD526" s="173">
        <f t="shared" si="283"/>
        <v>0</v>
      </c>
      <c r="AE526" s="173">
        <f t="shared" si="278"/>
        <v>0</v>
      </c>
      <c r="AF526" s="173">
        <f t="shared" si="283"/>
        <v>0</v>
      </c>
      <c r="AG526" s="173">
        <f t="shared" si="283"/>
        <v>0</v>
      </c>
      <c r="AH526" s="173">
        <f t="shared" si="283"/>
        <v>0</v>
      </c>
      <c r="AI526" s="173">
        <f t="shared" si="279"/>
        <v>0</v>
      </c>
      <c r="AJ526" s="173">
        <f t="shared" si="283"/>
        <v>0</v>
      </c>
      <c r="AK526" s="173">
        <f t="shared" si="283"/>
        <v>0</v>
      </c>
      <c r="AL526" s="173">
        <f t="shared" si="283"/>
        <v>0</v>
      </c>
      <c r="AM526" s="173">
        <f t="shared" si="280"/>
        <v>0</v>
      </c>
      <c r="AN526" s="173">
        <f t="shared" si="283"/>
        <v>0</v>
      </c>
      <c r="AO526" s="173">
        <f t="shared" si="283"/>
        <v>0</v>
      </c>
      <c r="AP526" s="173">
        <f t="shared" si="283"/>
        <v>0</v>
      </c>
      <c r="AQ526" s="173">
        <f t="shared" si="281"/>
        <v>0</v>
      </c>
      <c r="AR526" s="173">
        <f t="shared" si="282"/>
        <v>0</v>
      </c>
    </row>
    <row r="527" spans="2:44">
      <c r="B527" s="429" t="s">
        <v>664</v>
      </c>
      <c r="C527" s="180" t="s">
        <v>1226</v>
      </c>
      <c r="D527" s="181">
        <f>SUM(D528:D540)</f>
        <v>0</v>
      </c>
      <c r="E527" s="181">
        <f>SUM(E528:E540)</f>
        <v>0</v>
      </c>
      <c r="F527" s="181">
        <f t="shared" si="275"/>
        <v>0</v>
      </c>
      <c r="G527" s="181">
        <f>SUM(G528:G540)</f>
        <v>0</v>
      </c>
      <c r="H527" s="181">
        <f t="shared" si="276"/>
        <v>0</v>
      </c>
      <c r="I527" s="181">
        <f>SUM(I528:I540)</f>
        <v>0</v>
      </c>
      <c r="J527" s="181">
        <f t="shared" si="277"/>
        <v>0</v>
      </c>
      <c r="K527" s="181">
        <f t="shared" ref="K527:AP527" si="284">SUM(K528:K540)</f>
        <v>0</v>
      </c>
      <c r="L527" s="181">
        <f t="shared" si="284"/>
        <v>0</v>
      </c>
      <c r="M527" s="181">
        <f t="shared" si="284"/>
        <v>0</v>
      </c>
      <c r="N527" s="181">
        <f t="shared" si="284"/>
        <v>0</v>
      </c>
      <c r="O527" s="181">
        <f t="shared" si="284"/>
        <v>0</v>
      </c>
      <c r="P527" s="181">
        <f>SUM(P528:P540)</f>
        <v>0</v>
      </c>
      <c r="Q527" s="181">
        <f>SUM(Q528:Q540)</f>
        <v>0</v>
      </c>
      <c r="R527" s="181">
        <f t="shared" si="284"/>
        <v>0</v>
      </c>
      <c r="S527" s="181">
        <f t="shared" si="284"/>
        <v>0</v>
      </c>
      <c r="T527" s="181">
        <f>SUM(T528:T540)</f>
        <v>0</v>
      </c>
      <c r="U527" s="181">
        <f t="shared" si="284"/>
        <v>0</v>
      </c>
      <c r="V527" s="181">
        <f t="shared" si="284"/>
        <v>0</v>
      </c>
      <c r="W527" s="181">
        <f>SUM(W528:W540)</f>
        <v>0</v>
      </c>
      <c r="X527" s="181">
        <f t="shared" si="284"/>
        <v>0</v>
      </c>
      <c r="Y527" s="181">
        <f>SUM(Y528:Y540)</f>
        <v>0</v>
      </c>
      <c r="Z527" s="181">
        <f>SUM(Z528:Z540)</f>
        <v>0</v>
      </c>
      <c r="AA527" s="181">
        <f t="shared" si="284"/>
        <v>0</v>
      </c>
      <c r="AB527" s="181">
        <f t="shared" si="284"/>
        <v>0</v>
      </c>
      <c r="AC527" s="181">
        <f t="shared" si="284"/>
        <v>0</v>
      </c>
      <c r="AD527" s="181">
        <f t="shared" si="284"/>
        <v>0</v>
      </c>
      <c r="AE527" s="181">
        <f t="shared" si="278"/>
        <v>0</v>
      </c>
      <c r="AF527" s="181">
        <f t="shared" si="284"/>
        <v>0</v>
      </c>
      <c r="AG527" s="181">
        <f t="shared" si="284"/>
        <v>0</v>
      </c>
      <c r="AH527" s="181">
        <f t="shared" si="284"/>
        <v>0</v>
      </c>
      <c r="AI527" s="181">
        <f t="shared" si="279"/>
        <v>0</v>
      </c>
      <c r="AJ527" s="181">
        <f t="shared" si="284"/>
        <v>0</v>
      </c>
      <c r="AK527" s="181">
        <f t="shared" si="284"/>
        <v>0</v>
      </c>
      <c r="AL527" s="181">
        <f t="shared" si="284"/>
        <v>0</v>
      </c>
      <c r="AM527" s="181">
        <f t="shared" si="280"/>
        <v>0</v>
      </c>
      <c r="AN527" s="181">
        <f t="shared" si="284"/>
        <v>0</v>
      </c>
      <c r="AO527" s="181">
        <f t="shared" si="284"/>
        <v>0</v>
      </c>
      <c r="AP527" s="181">
        <f t="shared" si="284"/>
        <v>0</v>
      </c>
      <c r="AQ527" s="181">
        <f t="shared" si="281"/>
        <v>0</v>
      </c>
      <c r="AR527" s="181">
        <f t="shared" si="282"/>
        <v>0</v>
      </c>
    </row>
    <row r="528" spans="2:44">
      <c r="B528" s="426" t="s">
        <v>665</v>
      </c>
      <c r="C528" s="174" t="s">
        <v>1227</v>
      </c>
      <c r="D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5">
        <f t="shared" si="275"/>
        <v>0</v>
      </c>
      <c r="G528" s="175"/>
      <c r="H528" s="175">
        <f t="shared" si="276"/>
        <v>0</v>
      </c>
      <c r="I528" s="175"/>
      <c r="J528" s="175">
        <f t="shared" si="277"/>
        <v>0</v>
      </c>
      <c r="K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5">
        <f t="shared" si="278"/>
        <v>0</v>
      </c>
      <c r="AF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5">
        <f t="shared" si="279"/>
        <v>0</v>
      </c>
      <c r="AJ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5">
        <f t="shared" si="280"/>
        <v>0</v>
      </c>
      <c r="AN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5">
        <f t="shared" si="281"/>
        <v>0</v>
      </c>
      <c r="AR528" s="175">
        <f t="shared" si="282"/>
        <v>0</v>
      </c>
    </row>
    <row r="529" spans="2:44">
      <c r="B529" s="426" t="s">
        <v>666</v>
      </c>
      <c r="C529" s="174" t="s">
        <v>1228</v>
      </c>
      <c r="D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5">
        <f t="shared" si="275"/>
        <v>0</v>
      </c>
      <c r="G529" s="175"/>
      <c r="H529" s="175">
        <f t="shared" si="276"/>
        <v>0</v>
      </c>
      <c r="I529" s="175"/>
      <c r="J529" s="175">
        <f t="shared" si="277"/>
        <v>0</v>
      </c>
      <c r="K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5">
        <f t="shared" si="278"/>
        <v>0</v>
      </c>
      <c r="AF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5">
        <f t="shared" si="279"/>
        <v>0</v>
      </c>
      <c r="AJ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5">
        <f t="shared" si="280"/>
        <v>0</v>
      </c>
      <c r="AN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5">
        <f t="shared" si="281"/>
        <v>0</v>
      </c>
      <c r="AR529" s="175">
        <f t="shared" si="282"/>
        <v>0</v>
      </c>
    </row>
    <row r="530" spans="2:44">
      <c r="B530" s="426" t="s">
        <v>667</v>
      </c>
      <c r="C530" s="174" t="s">
        <v>1229</v>
      </c>
      <c r="D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5">
        <f t="shared" si="275"/>
        <v>0</v>
      </c>
      <c r="G530" s="175"/>
      <c r="H530" s="175">
        <f t="shared" si="276"/>
        <v>0</v>
      </c>
      <c r="I530" s="175"/>
      <c r="J530" s="175">
        <f t="shared" si="277"/>
        <v>0</v>
      </c>
      <c r="K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5">
        <f t="shared" si="278"/>
        <v>0</v>
      </c>
      <c r="AF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5">
        <f t="shared" si="279"/>
        <v>0</v>
      </c>
      <c r="AJ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5">
        <f t="shared" si="280"/>
        <v>0</v>
      </c>
      <c r="AN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5">
        <f t="shared" si="281"/>
        <v>0</v>
      </c>
      <c r="AR530" s="175">
        <f t="shared" si="282"/>
        <v>0</v>
      </c>
    </row>
    <row r="531" spans="2:44">
      <c r="B531" s="426" t="s">
        <v>668</v>
      </c>
      <c r="C531" s="174" t="s">
        <v>1230</v>
      </c>
      <c r="D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5">
        <f t="shared" si="275"/>
        <v>0</v>
      </c>
      <c r="G531" s="175"/>
      <c r="H531" s="175">
        <f t="shared" si="276"/>
        <v>0</v>
      </c>
      <c r="I531" s="175"/>
      <c r="J531" s="175">
        <f t="shared" si="277"/>
        <v>0</v>
      </c>
      <c r="K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5">
        <f t="shared" si="278"/>
        <v>0</v>
      </c>
      <c r="AF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5">
        <f t="shared" si="279"/>
        <v>0</v>
      </c>
      <c r="AJ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5">
        <f t="shared" si="280"/>
        <v>0</v>
      </c>
      <c r="AN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5">
        <f t="shared" si="281"/>
        <v>0</v>
      </c>
      <c r="AR531" s="175">
        <f t="shared" si="282"/>
        <v>0</v>
      </c>
    </row>
    <row r="532" spans="2:44">
      <c r="B532" s="426" t="s">
        <v>669</v>
      </c>
      <c r="C532" s="174" t="s">
        <v>1231</v>
      </c>
      <c r="D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5">
        <f t="shared" si="275"/>
        <v>0</v>
      </c>
      <c r="G532" s="175"/>
      <c r="H532" s="175">
        <f t="shared" si="276"/>
        <v>0</v>
      </c>
      <c r="I532" s="175"/>
      <c r="J532" s="175">
        <f t="shared" si="277"/>
        <v>0</v>
      </c>
      <c r="K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5">
        <f t="shared" si="278"/>
        <v>0</v>
      </c>
      <c r="AF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5">
        <f t="shared" si="279"/>
        <v>0</v>
      </c>
      <c r="AJ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5">
        <f t="shared" si="280"/>
        <v>0</v>
      </c>
      <c r="AN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5">
        <f t="shared" si="281"/>
        <v>0</v>
      </c>
      <c r="AR532" s="175">
        <f t="shared" si="282"/>
        <v>0</v>
      </c>
    </row>
    <row r="533" spans="2:44">
      <c r="B533" s="426" t="s">
        <v>670</v>
      </c>
      <c r="C533" s="174" t="s">
        <v>1232</v>
      </c>
      <c r="D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5">
        <f t="shared" si="275"/>
        <v>0</v>
      </c>
      <c r="G533" s="175"/>
      <c r="H533" s="175">
        <f t="shared" si="276"/>
        <v>0</v>
      </c>
      <c r="I533" s="175"/>
      <c r="J533" s="175">
        <f t="shared" si="277"/>
        <v>0</v>
      </c>
      <c r="K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5">
        <f t="shared" si="278"/>
        <v>0</v>
      </c>
      <c r="AF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5">
        <f t="shared" si="279"/>
        <v>0</v>
      </c>
      <c r="AJ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5">
        <f t="shared" si="280"/>
        <v>0</v>
      </c>
      <c r="AN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5">
        <f t="shared" si="281"/>
        <v>0</v>
      </c>
      <c r="AR533" s="175">
        <f t="shared" si="282"/>
        <v>0</v>
      </c>
    </row>
    <row r="534" spans="2:44">
      <c r="B534" s="426" t="s">
        <v>671</v>
      </c>
      <c r="C534" s="174" t="s">
        <v>1233</v>
      </c>
      <c r="D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5">
        <f t="shared" si="275"/>
        <v>0</v>
      </c>
      <c r="G534" s="175"/>
      <c r="H534" s="175">
        <f t="shared" si="276"/>
        <v>0</v>
      </c>
      <c r="I534" s="175"/>
      <c r="J534" s="175">
        <f t="shared" si="277"/>
        <v>0</v>
      </c>
      <c r="K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5">
        <f t="shared" si="278"/>
        <v>0</v>
      </c>
      <c r="AF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5">
        <f t="shared" si="279"/>
        <v>0</v>
      </c>
      <c r="AJ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5">
        <f t="shared" si="280"/>
        <v>0</v>
      </c>
      <c r="AN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5">
        <f t="shared" si="281"/>
        <v>0</v>
      </c>
      <c r="AR534" s="175">
        <f t="shared" si="282"/>
        <v>0</v>
      </c>
    </row>
    <row r="535" spans="2:44">
      <c r="B535" s="426" t="s">
        <v>672</v>
      </c>
      <c r="C535" s="174" t="s">
        <v>1234</v>
      </c>
      <c r="D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5">
        <f t="shared" si="275"/>
        <v>0</v>
      </c>
      <c r="G535" s="175"/>
      <c r="H535" s="175">
        <f t="shared" si="276"/>
        <v>0</v>
      </c>
      <c r="I535" s="175"/>
      <c r="J535" s="175">
        <f t="shared" si="277"/>
        <v>0</v>
      </c>
      <c r="K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5">
        <f t="shared" si="278"/>
        <v>0</v>
      </c>
      <c r="AF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5">
        <f t="shared" si="279"/>
        <v>0</v>
      </c>
      <c r="AJ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5">
        <f t="shared" si="280"/>
        <v>0</v>
      </c>
      <c r="AN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5">
        <f t="shared" si="281"/>
        <v>0</v>
      </c>
      <c r="AR535" s="175">
        <f t="shared" si="282"/>
        <v>0</v>
      </c>
    </row>
    <row r="536" spans="2:44">
      <c r="B536" s="426" t="s">
        <v>673</v>
      </c>
      <c r="C536" s="174" t="s">
        <v>1235</v>
      </c>
      <c r="D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5">
        <f t="shared" si="275"/>
        <v>0</v>
      </c>
      <c r="G536" s="175"/>
      <c r="H536" s="175">
        <f t="shared" si="276"/>
        <v>0</v>
      </c>
      <c r="I536" s="175"/>
      <c r="J536" s="175">
        <f t="shared" si="277"/>
        <v>0</v>
      </c>
      <c r="K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5">
        <f t="shared" si="278"/>
        <v>0</v>
      </c>
      <c r="AF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5">
        <f t="shared" si="279"/>
        <v>0</v>
      </c>
      <c r="AJ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5">
        <f t="shared" si="280"/>
        <v>0</v>
      </c>
      <c r="AN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5">
        <f t="shared" si="281"/>
        <v>0</v>
      </c>
      <c r="AR536" s="175">
        <f t="shared" si="282"/>
        <v>0</v>
      </c>
    </row>
    <row r="537" spans="2:44">
      <c r="B537" s="426" t="s">
        <v>674</v>
      </c>
      <c r="C537" s="174" t="s">
        <v>1236</v>
      </c>
      <c r="D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5">
        <f t="shared" si="275"/>
        <v>0</v>
      </c>
      <c r="G537" s="175"/>
      <c r="H537" s="175">
        <f t="shared" si="276"/>
        <v>0</v>
      </c>
      <c r="I537" s="175"/>
      <c r="J537" s="175">
        <f t="shared" si="277"/>
        <v>0</v>
      </c>
      <c r="K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5">
        <f t="shared" si="278"/>
        <v>0</v>
      </c>
      <c r="AF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5">
        <f t="shared" si="279"/>
        <v>0</v>
      </c>
      <c r="AJ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5">
        <f t="shared" si="280"/>
        <v>0</v>
      </c>
      <c r="AN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5">
        <f t="shared" si="281"/>
        <v>0</v>
      </c>
      <c r="AR537" s="175">
        <f t="shared" si="282"/>
        <v>0</v>
      </c>
    </row>
    <row r="538" spans="2:44">
      <c r="B538" s="426" t="s">
        <v>675</v>
      </c>
      <c r="C538" s="174" t="s">
        <v>1237</v>
      </c>
      <c r="D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5">
        <f t="shared" si="275"/>
        <v>0</v>
      </c>
      <c r="G538" s="175"/>
      <c r="H538" s="175">
        <f t="shared" si="276"/>
        <v>0</v>
      </c>
      <c r="I538" s="175"/>
      <c r="J538" s="175">
        <f t="shared" si="277"/>
        <v>0</v>
      </c>
      <c r="K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5">
        <f t="shared" si="278"/>
        <v>0</v>
      </c>
      <c r="AF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5">
        <f t="shared" si="279"/>
        <v>0</v>
      </c>
      <c r="AJ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5">
        <f t="shared" si="280"/>
        <v>0</v>
      </c>
      <c r="AN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5">
        <f t="shared" si="281"/>
        <v>0</v>
      </c>
      <c r="AR538" s="175">
        <f t="shared" si="282"/>
        <v>0</v>
      </c>
    </row>
    <row r="539" spans="2:44">
      <c r="B539" s="426" t="s">
        <v>676</v>
      </c>
      <c r="C539" s="174" t="s">
        <v>1238</v>
      </c>
      <c r="D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5">
        <f t="shared" si="275"/>
        <v>0</v>
      </c>
      <c r="G539" s="175"/>
      <c r="H539" s="175">
        <f t="shared" si="276"/>
        <v>0</v>
      </c>
      <c r="I539" s="175"/>
      <c r="J539" s="175">
        <f t="shared" si="277"/>
        <v>0</v>
      </c>
      <c r="K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5">
        <f t="shared" si="278"/>
        <v>0</v>
      </c>
      <c r="AF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5">
        <f t="shared" si="279"/>
        <v>0</v>
      </c>
      <c r="AJ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5">
        <f t="shared" si="280"/>
        <v>0</v>
      </c>
      <c r="AN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5">
        <f t="shared" si="281"/>
        <v>0</v>
      </c>
      <c r="AR539" s="175">
        <f t="shared" si="282"/>
        <v>0</v>
      </c>
    </row>
    <row r="540" spans="2:44">
      <c r="B540" s="426" t="s">
        <v>677</v>
      </c>
      <c r="C540" s="174" t="s">
        <v>1239</v>
      </c>
      <c r="D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5">
        <f t="shared" si="275"/>
        <v>0</v>
      </c>
      <c r="G540" s="175"/>
      <c r="H540" s="175">
        <f t="shared" si="276"/>
        <v>0</v>
      </c>
      <c r="I540" s="175"/>
      <c r="J540" s="175">
        <f t="shared" si="277"/>
        <v>0</v>
      </c>
      <c r="K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5">
        <f t="shared" si="278"/>
        <v>0</v>
      </c>
      <c r="AF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5">
        <f t="shared" si="279"/>
        <v>0</v>
      </c>
      <c r="AJ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5">
        <f t="shared" si="280"/>
        <v>0</v>
      </c>
      <c r="AN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5">
        <f t="shared" si="281"/>
        <v>0</v>
      </c>
      <c r="AR540" s="175">
        <f t="shared" si="282"/>
        <v>0</v>
      </c>
    </row>
    <row r="541" spans="2:44">
      <c r="B541" s="429" t="s">
        <v>678</v>
      </c>
      <c r="C541" s="180" t="s">
        <v>1240</v>
      </c>
      <c r="D541" s="181">
        <f>SUM(D542:D559)</f>
        <v>0</v>
      </c>
      <c r="E541" s="181">
        <f>SUM(E542:E559)</f>
        <v>0</v>
      </c>
      <c r="F541" s="181">
        <f t="shared" si="275"/>
        <v>0</v>
      </c>
      <c r="G541" s="181">
        <f>SUM(G542:G559)</f>
        <v>0</v>
      </c>
      <c r="H541" s="181">
        <f>SUM(H542:H559)</f>
        <v>0</v>
      </c>
      <c r="I541" s="181">
        <f>SUM(I542:I559)</f>
        <v>0</v>
      </c>
      <c r="J541" s="181">
        <f>SUM(J542:J559)</f>
        <v>0</v>
      </c>
      <c r="K541" s="181">
        <f t="shared" ref="K541:AD541" si="285">SUM(K542:K559)</f>
        <v>0</v>
      </c>
      <c r="L541" s="181">
        <f t="shared" si="285"/>
        <v>0</v>
      </c>
      <c r="M541" s="181">
        <f t="shared" si="285"/>
        <v>0</v>
      </c>
      <c r="N541" s="181">
        <f t="shared" si="285"/>
        <v>0</v>
      </c>
      <c r="O541" s="181">
        <f t="shared" si="285"/>
        <v>0</v>
      </c>
      <c r="P541" s="181">
        <f t="shared" si="285"/>
        <v>0</v>
      </c>
      <c r="Q541" s="181">
        <f t="shared" si="285"/>
        <v>0</v>
      </c>
      <c r="R541" s="181">
        <f t="shared" si="285"/>
        <v>0</v>
      </c>
      <c r="S541" s="181">
        <f t="shared" si="285"/>
        <v>0</v>
      </c>
      <c r="T541" s="181">
        <f t="shared" si="285"/>
        <v>0</v>
      </c>
      <c r="U541" s="181">
        <f t="shared" si="285"/>
        <v>0</v>
      </c>
      <c r="V541" s="181">
        <f t="shared" si="285"/>
        <v>0</v>
      </c>
      <c r="W541" s="181">
        <f t="shared" si="285"/>
        <v>0</v>
      </c>
      <c r="X541" s="181">
        <f t="shared" si="285"/>
        <v>0</v>
      </c>
      <c r="Y541" s="181">
        <f t="shared" si="285"/>
        <v>0</v>
      </c>
      <c r="Z541" s="181">
        <f>SUM(Z542:Z559)</f>
        <v>0</v>
      </c>
      <c r="AA541" s="181">
        <f t="shared" si="285"/>
        <v>0</v>
      </c>
      <c r="AB541" s="181">
        <f t="shared" si="285"/>
        <v>0</v>
      </c>
      <c r="AC541" s="181">
        <f t="shared" si="285"/>
        <v>0</v>
      </c>
      <c r="AD541" s="181">
        <f t="shared" si="285"/>
        <v>0</v>
      </c>
      <c r="AE541" s="181">
        <f t="shared" si="278"/>
        <v>0</v>
      </c>
      <c r="AF541" s="181">
        <f>SUM(AF542:AF559)</f>
        <v>0</v>
      </c>
      <c r="AG541" s="181">
        <f>SUM(AG542:AG559)</f>
        <v>0</v>
      </c>
      <c r="AH541" s="181">
        <f>SUM(AH542:AH559)</f>
        <v>0</v>
      </c>
      <c r="AI541" s="181">
        <f t="shared" si="279"/>
        <v>0</v>
      </c>
      <c r="AJ541" s="181">
        <f>SUM(AJ542:AJ559)</f>
        <v>0</v>
      </c>
      <c r="AK541" s="181">
        <f>SUM(AK542:AK559)</f>
        <v>0</v>
      </c>
      <c r="AL541" s="181">
        <f>SUM(AL542:AL559)</f>
        <v>0</v>
      </c>
      <c r="AM541" s="181">
        <f t="shared" si="280"/>
        <v>0</v>
      </c>
      <c r="AN541" s="181">
        <f>SUM(AN542:AN559)</f>
        <v>0</v>
      </c>
      <c r="AO541" s="181">
        <f>SUM(AO542:AO559)</f>
        <v>0</v>
      </c>
      <c r="AP541" s="181">
        <f>SUM(AP542:AP559)</f>
        <v>0</v>
      </c>
      <c r="AQ541" s="181">
        <f t="shared" si="281"/>
        <v>0</v>
      </c>
      <c r="AR541" s="181">
        <f t="shared" si="282"/>
        <v>0</v>
      </c>
    </row>
    <row r="542" spans="2:44">
      <c r="B542" s="426" t="s">
        <v>679</v>
      </c>
      <c r="C542" s="174" t="s">
        <v>1241</v>
      </c>
      <c r="D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5">
        <f t="shared" si="275"/>
        <v>0</v>
      </c>
      <c r="G542" s="175"/>
      <c r="H542" s="175">
        <f>F542-G542</f>
        <v>0</v>
      </c>
      <c r="I542" s="175"/>
      <c r="J542" s="175">
        <f>F542-I542</f>
        <v>0</v>
      </c>
      <c r="K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5">
        <f t="shared" si="278"/>
        <v>0</v>
      </c>
      <c r="AF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5">
        <f t="shared" si="279"/>
        <v>0</v>
      </c>
      <c r="AJ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5">
        <f t="shared" si="280"/>
        <v>0</v>
      </c>
      <c r="AN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5">
        <f t="shared" si="281"/>
        <v>0</v>
      </c>
      <c r="AR542" s="175">
        <f t="shared" si="282"/>
        <v>0</v>
      </c>
    </row>
    <row r="543" spans="2:44">
      <c r="B543" s="426" t="s">
        <v>680</v>
      </c>
      <c r="C543" s="174" t="s">
        <v>1242</v>
      </c>
      <c r="D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5">
        <f t="shared" ref="F543:F559" si="286">D543+E543</f>
        <v>0</v>
      </c>
      <c r="G543" s="175"/>
      <c r="H543" s="175">
        <f t="shared" ref="H543:H559" si="287">F543-G543</f>
        <v>0</v>
      </c>
      <c r="I543" s="175"/>
      <c r="J543" s="175">
        <f t="shared" ref="J543:J559" si="288">F543-I543</f>
        <v>0</v>
      </c>
      <c r="K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5">
        <f t="shared" ref="AE543:AE559" si="289">AB543+AC543+AD543</f>
        <v>0</v>
      </c>
      <c r="AF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5">
        <f t="shared" ref="AI543:AI559" si="290">AF543+AG543+AH543</f>
        <v>0</v>
      </c>
      <c r="AJ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5">
        <f t="shared" ref="AM543:AM559" si="291">AJ543+AK543+AL543</f>
        <v>0</v>
      </c>
      <c r="AN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5">
        <f t="shared" ref="AQ543:AQ559" si="292">AN543+AO543+AP543</f>
        <v>0</v>
      </c>
      <c r="AR543" s="175">
        <f t="shared" ref="AR543:AR559" si="293">AE543+AI543+AM543+AQ543</f>
        <v>0</v>
      </c>
    </row>
    <row r="544" spans="2:44">
      <c r="B544" s="426" t="s">
        <v>681</v>
      </c>
      <c r="C544" s="174" t="s">
        <v>1243</v>
      </c>
      <c r="D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5">
        <f t="shared" si="286"/>
        <v>0</v>
      </c>
      <c r="G544" s="175"/>
      <c r="H544" s="175">
        <f t="shared" si="287"/>
        <v>0</v>
      </c>
      <c r="I544" s="175"/>
      <c r="J544" s="175">
        <f t="shared" si="288"/>
        <v>0</v>
      </c>
      <c r="K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5">
        <f t="shared" si="289"/>
        <v>0</v>
      </c>
      <c r="AF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5">
        <f t="shared" si="290"/>
        <v>0</v>
      </c>
      <c r="AJ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5">
        <f t="shared" si="291"/>
        <v>0</v>
      </c>
      <c r="AN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5">
        <f t="shared" si="292"/>
        <v>0</v>
      </c>
      <c r="AR544" s="175">
        <f t="shared" si="293"/>
        <v>0</v>
      </c>
    </row>
    <row r="545" spans="2:44">
      <c r="B545" s="426" t="s">
        <v>682</v>
      </c>
      <c r="C545" s="174" t="s">
        <v>748</v>
      </c>
      <c r="D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5">
        <f t="shared" si="286"/>
        <v>0</v>
      </c>
      <c r="G545" s="175"/>
      <c r="H545" s="175">
        <f t="shared" si="287"/>
        <v>0</v>
      </c>
      <c r="I545" s="175"/>
      <c r="J545" s="175">
        <f t="shared" si="288"/>
        <v>0</v>
      </c>
      <c r="K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5">
        <f t="shared" si="289"/>
        <v>0</v>
      </c>
      <c r="AF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5">
        <f t="shared" si="290"/>
        <v>0</v>
      </c>
      <c r="AJ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5">
        <f t="shared" si="291"/>
        <v>0</v>
      </c>
      <c r="AN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5">
        <f t="shared" si="292"/>
        <v>0</v>
      </c>
      <c r="AR545" s="175">
        <f t="shared" si="293"/>
        <v>0</v>
      </c>
    </row>
    <row r="546" spans="2:44">
      <c r="B546" s="426" t="s">
        <v>683</v>
      </c>
      <c r="C546" s="174" t="s">
        <v>1244</v>
      </c>
      <c r="D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5">
        <f t="shared" si="286"/>
        <v>0</v>
      </c>
      <c r="G546" s="175"/>
      <c r="H546" s="175">
        <f t="shared" si="287"/>
        <v>0</v>
      </c>
      <c r="I546" s="175"/>
      <c r="J546" s="175">
        <f t="shared" si="288"/>
        <v>0</v>
      </c>
      <c r="K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5">
        <f t="shared" si="289"/>
        <v>0</v>
      </c>
      <c r="AF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5">
        <f t="shared" si="290"/>
        <v>0</v>
      </c>
      <c r="AJ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5">
        <f t="shared" si="291"/>
        <v>0</v>
      </c>
      <c r="AN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5">
        <f t="shared" si="292"/>
        <v>0</v>
      </c>
      <c r="AR546" s="175">
        <f t="shared" si="293"/>
        <v>0</v>
      </c>
    </row>
    <row r="547" spans="2:44">
      <c r="B547" s="426" t="s">
        <v>684</v>
      </c>
      <c r="C547" s="174" t="s">
        <v>1245</v>
      </c>
      <c r="D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5">
        <f t="shared" si="286"/>
        <v>0</v>
      </c>
      <c r="G547" s="175"/>
      <c r="H547" s="175">
        <f t="shared" si="287"/>
        <v>0</v>
      </c>
      <c r="I547" s="175"/>
      <c r="J547" s="175">
        <f t="shared" si="288"/>
        <v>0</v>
      </c>
      <c r="K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5">
        <f t="shared" si="289"/>
        <v>0</v>
      </c>
      <c r="AF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5">
        <f t="shared" si="290"/>
        <v>0</v>
      </c>
      <c r="AJ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5">
        <f t="shared" si="291"/>
        <v>0</v>
      </c>
      <c r="AN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5">
        <f t="shared" si="292"/>
        <v>0</v>
      </c>
      <c r="AR547" s="175">
        <f t="shared" si="293"/>
        <v>0</v>
      </c>
    </row>
    <row r="548" spans="2:44">
      <c r="B548" s="426" t="s">
        <v>685</v>
      </c>
      <c r="C548" s="174" t="s">
        <v>1246</v>
      </c>
      <c r="D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5">
        <f t="shared" si="286"/>
        <v>0</v>
      </c>
      <c r="G548" s="175"/>
      <c r="H548" s="175">
        <f t="shared" si="287"/>
        <v>0</v>
      </c>
      <c r="I548" s="175"/>
      <c r="J548" s="175">
        <f t="shared" si="288"/>
        <v>0</v>
      </c>
      <c r="K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5">
        <f t="shared" si="289"/>
        <v>0</v>
      </c>
      <c r="AF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5">
        <f t="shared" si="290"/>
        <v>0</v>
      </c>
      <c r="AJ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5">
        <f t="shared" si="291"/>
        <v>0</v>
      </c>
      <c r="AN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5">
        <f t="shared" si="292"/>
        <v>0</v>
      </c>
      <c r="AR548" s="175">
        <f t="shared" si="293"/>
        <v>0</v>
      </c>
    </row>
    <row r="549" spans="2:44">
      <c r="B549" s="426" t="s">
        <v>686</v>
      </c>
      <c r="C549" s="174" t="s">
        <v>1247</v>
      </c>
      <c r="D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5">
        <f t="shared" si="286"/>
        <v>0</v>
      </c>
      <c r="G549" s="175"/>
      <c r="H549" s="175">
        <f t="shared" si="287"/>
        <v>0</v>
      </c>
      <c r="I549" s="175"/>
      <c r="J549" s="175">
        <f t="shared" si="288"/>
        <v>0</v>
      </c>
      <c r="K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5">
        <f t="shared" si="289"/>
        <v>0</v>
      </c>
      <c r="AF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5">
        <f t="shared" si="290"/>
        <v>0</v>
      </c>
      <c r="AJ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5">
        <f t="shared" si="291"/>
        <v>0</v>
      </c>
      <c r="AN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5">
        <f t="shared" si="292"/>
        <v>0</v>
      </c>
      <c r="AR549" s="175">
        <f t="shared" si="293"/>
        <v>0</v>
      </c>
    </row>
    <row r="550" spans="2:44">
      <c r="B550" s="426" t="s">
        <v>687</v>
      </c>
      <c r="C550" s="174" t="s">
        <v>1248</v>
      </c>
      <c r="D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5">
        <f t="shared" si="286"/>
        <v>0</v>
      </c>
      <c r="G550" s="175"/>
      <c r="H550" s="175">
        <f t="shared" si="287"/>
        <v>0</v>
      </c>
      <c r="I550" s="175"/>
      <c r="J550" s="175">
        <f t="shared" si="288"/>
        <v>0</v>
      </c>
      <c r="K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5">
        <f t="shared" si="289"/>
        <v>0</v>
      </c>
      <c r="AF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5">
        <f t="shared" si="290"/>
        <v>0</v>
      </c>
      <c r="AJ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5">
        <f t="shared" si="291"/>
        <v>0</v>
      </c>
      <c r="AN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5">
        <f t="shared" si="292"/>
        <v>0</v>
      </c>
      <c r="AR550" s="175">
        <f t="shared" si="293"/>
        <v>0</v>
      </c>
    </row>
    <row r="551" spans="2:44">
      <c r="B551" s="426" t="s">
        <v>688</v>
      </c>
      <c r="C551" s="174" t="s">
        <v>1249</v>
      </c>
      <c r="D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5">
        <f t="shared" si="286"/>
        <v>0</v>
      </c>
      <c r="G551" s="175"/>
      <c r="H551" s="175">
        <f t="shared" si="287"/>
        <v>0</v>
      </c>
      <c r="I551" s="175"/>
      <c r="J551" s="175">
        <f t="shared" si="288"/>
        <v>0</v>
      </c>
      <c r="K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5">
        <f t="shared" si="289"/>
        <v>0</v>
      </c>
      <c r="AF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5">
        <f t="shared" si="290"/>
        <v>0</v>
      </c>
      <c r="AJ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5">
        <f t="shared" si="291"/>
        <v>0</v>
      </c>
      <c r="AN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5">
        <f t="shared" si="292"/>
        <v>0</v>
      </c>
      <c r="AR551" s="175">
        <f t="shared" si="293"/>
        <v>0</v>
      </c>
    </row>
    <row r="552" spans="2:44">
      <c r="B552" s="426" t="s">
        <v>689</v>
      </c>
      <c r="C552" s="174" t="s">
        <v>1250</v>
      </c>
      <c r="D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5">
        <f t="shared" si="286"/>
        <v>0</v>
      </c>
      <c r="G552" s="175"/>
      <c r="H552" s="175">
        <f t="shared" si="287"/>
        <v>0</v>
      </c>
      <c r="I552" s="175"/>
      <c r="J552" s="175">
        <f t="shared" si="288"/>
        <v>0</v>
      </c>
      <c r="K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5">
        <f t="shared" si="289"/>
        <v>0</v>
      </c>
      <c r="AF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5">
        <f t="shared" si="290"/>
        <v>0</v>
      </c>
      <c r="AJ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5">
        <f t="shared" si="291"/>
        <v>0</v>
      </c>
      <c r="AN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5">
        <f t="shared" si="292"/>
        <v>0</v>
      </c>
      <c r="AR552" s="175">
        <f t="shared" si="293"/>
        <v>0</v>
      </c>
    </row>
    <row r="553" spans="2:44">
      <c r="B553" s="426" t="s">
        <v>690</v>
      </c>
      <c r="C553" s="174" t="s">
        <v>1251</v>
      </c>
      <c r="D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5">
        <f t="shared" si="286"/>
        <v>0</v>
      </c>
      <c r="G553" s="175"/>
      <c r="H553" s="175">
        <f t="shared" si="287"/>
        <v>0</v>
      </c>
      <c r="I553" s="175"/>
      <c r="J553" s="175">
        <f t="shared" si="288"/>
        <v>0</v>
      </c>
      <c r="K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5">
        <f t="shared" si="289"/>
        <v>0</v>
      </c>
      <c r="AF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5">
        <f t="shared" si="290"/>
        <v>0</v>
      </c>
      <c r="AJ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5">
        <f t="shared" si="291"/>
        <v>0</v>
      </c>
      <c r="AN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5">
        <f t="shared" si="292"/>
        <v>0</v>
      </c>
      <c r="AR553" s="175">
        <f t="shared" si="293"/>
        <v>0</v>
      </c>
    </row>
    <row r="554" spans="2:44">
      <c r="B554" s="426" t="s">
        <v>691</v>
      </c>
      <c r="C554" s="174" t="s">
        <v>1252</v>
      </c>
      <c r="D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5">
        <f t="shared" si="286"/>
        <v>0</v>
      </c>
      <c r="G554" s="175"/>
      <c r="H554" s="175">
        <f t="shared" si="287"/>
        <v>0</v>
      </c>
      <c r="I554" s="175"/>
      <c r="J554" s="175">
        <f t="shared" si="288"/>
        <v>0</v>
      </c>
      <c r="K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5">
        <f t="shared" si="289"/>
        <v>0</v>
      </c>
      <c r="AF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5">
        <f t="shared" si="290"/>
        <v>0</v>
      </c>
      <c r="AJ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5">
        <f t="shared" si="291"/>
        <v>0</v>
      </c>
      <c r="AN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5">
        <f t="shared" si="292"/>
        <v>0</v>
      </c>
      <c r="AR554" s="175">
        <f t="shared" si="293"/>
        <v>0</v>
      </c>
    </row>
    <row r="555" spans="2:44">
      <c r="B555" s="426" t="s">
        <v>692</v>
      </c>
      <c r="C555" s="174" t="s">
        <v>1253</v>
      </c>
      <c r="D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5">
        <f t="shared" si="286"/>
        <v>0</v>
      </c>
      <c r="G555" s="175"/>
      <c r="H555" s="175">
        <f t="shared" si="287"/>
        <v>0</v>
      </c>
      <c r="I555" s="175"/>
      <c r="J555" s="175">
        <f t="shared" si="288"/>
        <v>0</v>
      </c>
      <c r="K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5">
        <f t="shared" si="289"/>
        <v>0</v>
      </c>
      <c r="AF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5">
        <f t="shared" si="290"/>
        <v>0</v>
      </c>
      <c r="AJ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5">
        <f t="shared" si="291"/>
        <v>0</v>
      </c>
      <c r="AN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5">
        <f t="shared" si="292"/>
        <v>0</v>
      </c>
      <c r="AR555" s="175">
        <f t="shared" si="293"/>
        <v>0</v>
      </c>
    </row>
    <row r="556" spans="2:44">
      <c r="B556" s="426" t="s">
        <v>693</v>
      </c>
      <c r="C556" s="174" t="s">
        <v>1254</v>
      </c>
      <c r="D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5">
        <f t="shared" si="286"/>
        <v>0</v>
      </c>
      <c r="G556" s="175"/>
      <c r="H556" s="175">
        <f t="shared" si="287"/>
        <v>0</v>
      </c>
      <c r="I556" s="175"/>
      <c r="J556" s="175">
        <f t="shared" si="288"/>
        <v>0</v>
      </c>
      <c r="K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5">
        <f t="shared" si="289"/>
        <v>0</v>
      </c>
      <c r="AF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5">
        <f t="shared" si="290"/>
        <v>0</v>
      </c>
      <c r="AJ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5">
        <f t="shared" si="291"/>
        <v>0</v>
      </c>
      <c r="AN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5">
        <f t="shared" si="292"/>
        <v>0</v>
      </c>
      <c r="AR556" s="175">
        <f t="shared" si="293"/>
        <v>0</v>
      </c>
    </row>
    <row r="557" spans="2:44">
      <c r="B557" s="426" t="s">
        <v>694</v>
      </c>
      <c r="C557" s="174" t="s">
        <v>1255</v>
      </c>
      <c r="D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5">
        <f t="shared" si="286"/>
        <v>0</v>
      </c>
      <c r="G557" s="175"/>
      <c r="H557" s="175">
        <f t="shared" si="287"/>
        <v>0</v>
      </c>
      <c r="I557" s="175"/>
      <c r="J557" s="175">
        <f t="shared" si="288"/>
        <v>0</v>
      </c>
      <c r="K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5">
        <f t="shared" si="289"/>
        <v>0</v>
      </c>
      <c r="AF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5">
        <f t="shared" si="290"/>
        <v>0</v>
      </c>
      <c r="AJ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5">
        <f t="shared" si="291"/>
        <v>0</v>
      </c>
      <c r="AN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5">
        <f t="shared" si="292"/>
        <v>0</v>
      </c>
      <c r="AR557" s="175">
        <f t="shared" si="293"/>
        <v>0</v>
      </c>
    </row>
    <row r="558" spans="2:44">
      <c r="B558" s="426" t="s">
        <v>695</v>
      </c>
      <c r="C558" s="174" t="s">
        <v>1256</v>
      </c>
      <c r="D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5">
        <f t="shared" si="286"/>
        <v>0</v>
      </c>
      <c r="G558" s="175"/>
      <c r="H558" s="175">
        <f t="shared" si="287"/>
        <v>0</v>
      </c>
      <c r="I558" s="175"/>
      <c r="J558" s="175">
        <f t="shared" si="288"/>
        <v>0</v>
      </c>
      <c r="K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5">
        <f t="shared" si="289"/>
        <v>0</v>
      </c>
      <c r="AF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5">
        <f t="shared" si="290"/>
        <v>0</v>
      </c>
      <c r="AJ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5">
        <f t="shared" si="291"/>
        <v>0</v>
      </c>
      <c r="AN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5">
        <f t="shared" si="292"/>
        <v>0</v>
      </c>
      <c r="AR558" s="175">
        <f t="shared" si="293"/>
        <v>0</v>
      </c>
    </row>
    <row r="559" spans="2:44">
      <c r="B559" s="426" t="s">
        <v>696</v>
      </c>
      <c r="C559" s="174" t="s">
        <v>1257</v>
      </c>
      <c r="D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5">
        <f t="shared" si="286"/>
        <v>0</v>
      </c>
      <c r="G559" s="175"/>
      <c r="H559" s="175">
        <f t="shared" si="287"/>
        <v>0</v>
      </c>
      <c r="I559" s="175"/>
      <c r="J559" s="175">
        <f t="shared" si="288"/>
        <v>0</v>
      </c>
      <c r="K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5">
        <f t="shared" si="289"/>
        <v>0</v>
      </c>
      <c r="AF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5">
        <f t="shared" si="290"/>
        <v>0</v>
      </c>
      <c r="AJ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5">
        <f t="shared" si="291"/>
        <v>0</v>
      </c>
      <c r="AN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5">
        <f t="shared" si="292"/>
        <v>0</v>
      </c>
      <c r="AR559" s="175">
        <f t="shared" si="293"/>
        <v>0</v>
      </c>
    </row>
    <row r="560" spans="2:44">
      <c r="B560" s="425" t="s">
        <v>697</v>
      </c>
      <c r="C560" s="172" t="s">
        <v>1258</v>
      </c>
      <c r="D560" s="173">
        <f>SUM(D561:D565)</f>
        <v>0</v>
      </c>
      <c r="E560" s="173">
        <f>SUM(E561:E565)</f>
        <v>0</v>
      </c>
      <c r="F560" s="173">
        <f t="shared" ref="F560:F565" si="294">D560+E560</f>
        <v>0</v>
      </c>
      <c r="G560" s="173">
        <f>SUM(G561:G565)</f>
        <v>0</v>
      </c>
      <c r="H560" s="173">
        <f t="shared" ref="H560:H565" si="295">F560-G560</f>
        <v>0</v>
      </c>
      <c r="I560" s="173">
        <f>SUM(I561:I565)</f>
        <v>0</v>
      </c>
      <c r="J560" s="173">
        <f t="shared" ref="J560:J565" si="296">F560-I560</f>
        <v>0</v>
      </c>
      <c r="K560" s="173">
        <f t="shared" ref="K560:AD560" si="297">SUM(K561:K565)</f>
        <v>0</v>
      </c>
      <c r="L560" s="173">
        <f t="shared" si="297"/>
        <v>0</v>
      </c>
      <c r="M560" s="173">
        <f t="shared" si="297"/>
        <v>0</v>
      </c>
      <c r="N560" s="173">
        <f t="shared" si="297"/>
        <v>0</v>
      </c>
      <c r="O560" s="173">
        <f t="shared" si="297"/>
        <v>0</v>
      </c>
      <c r="P560" s="173">
        <f>SUM(P561:P565)</f>
        <v>0</v>
      </c>
      <c r="Q560" s="173">
        <f>SUM(Q561:Q565)</f>
        <v>0</v>
      </c>
      <c r="R560" s="173">
        <f t="shared" si="297"/>
        <v>0</v>
      </c>
      <c r="S560" s="173">
        <f t="shared" si="297"/>
        <v>0</v>
      </c>
      <c r="T560" s="173">
        <f>SUM(T561:T565)</f>
        <v>0</v>
      </c>
      <c r="U560" s="173">
        <f t="shared" si="297"/>
        <v>0</v>
      </c>
      <c r="V560" s="173">
        <f t="shared" si="297"/>
        <v>0</v>
      </c>
      <c r="W560" s="173">
        <f>SUM(W561:W565)</f>
        <v>0</v>
      </c>
      <c r="X560" s="173">
        <f t="shared" si="297"/>
        <v>0</v>
      </c>
      <c r="Y560" s="173">
        <f>SUM(Y561:Y565)</f>
        <v>0</v>
      </c>
      <c r="Z560" s="173">
        <f>SUM(Z561:Z565)</f>
        <v>0</v>
      </c>
      <c r="AA560" s="173">
        <f t="shared" si="297"/>
        <v>0</v>
      </c>
      <c r="AB560" s="173">
        <f t="shared" si="297"/>
        <v>0</v>
      </c>
      <c r="AC560" s="173">
        <f t="shared" si="297"/>
        <v>0</v>
      </c>
      <c r="AD560" s="173">
        <f t="shared" si="297"/>
        <v>0</v>
      </c>
      <c r="AE560" s="173">
        <f t="shared" ref="AE560:AE565" si="298">AB560+AC560+AD560</f>
        <v>0</v>
      </c>
      <c r="AF560" s="173">
        <f>SUM(AF561:AF565)</f>
        <v>0</v>
      </c>
      <c r="AG560" s="173">
        <f>SUM(AG561:AG565)</f>
        <v>0</v>
      </c>
      <c r="AH560" s="173">
        <f>SUM(AH561:AH565)</f>
        <v>0</v>
      </c>
      <c r="AI560" s="173">
        <f t="shared" ref="AI560:AI565" si="299">AF560+AG560+AH560</f>
        <v>0</v>
      </c>
      <c r="AJ560" s="173">
        <f>SUM(AJ561:AJ565)</f>
        <v>0</v>
      </c>
      <c r="AK560" s="173">
        <f>SUM(AK561:AK565)</f>
        <v>0</v>
      </c>
      <c r="AL560" s="173">
        <f>SUM(AL561:AL565)</f>
        <v>0</v>
      </c>
      <c r="AM560" s="173">
        <f t="shared" ref="AM560:AM565" si="300">AJ560+AK560+AL560</f>
        <v>0</v>
      </c>
      <c r="AN560" s="173">
        <f>SUM(AN561:AN565)</f>
        <v>0</v>
      </c>
      <c r="AO560" s="173">
        <f>SUM(AO561:AO565)</f>
        <v>0</v>
      </c>
      <c r="AP560" s="173">
        <f>SUM(AP561:AP565)</f>
        <v>0</v>
      </c>
      <c r="AQ560" s="173">
        <f t="shared" ref="AQ560:AQ565" si="301">AN560+AO560+AP560</f>
        <v>0</v>
      </c>
      <c r="AR560" s="173">
        <f t="shared" ref="AR560:AR565" si="302">AE560+AI560+AM560+AQ560</f>
        <v>0</v>
      </c>
    </row>
    <row r="561" spans="2:44">
      <c r="B561" s="426" t="s">
        <v>698</v>
      </c>
      <c r="C561" s="174" t="s">
        <v>1259</v>
      </c>
      <c r="D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5">
        <f t="shared" si="294"/>
        <v>0</v>
      </c>
      <c r="G561" s="175"/>
      <c r="H561" s="175">
        <f t="shared" si="295"/>
        <v>0</v>
      </c>
      <c r="I561" s="175"/>
      <c r="J561" s="175">
        <f t="shared" si="296"/>
        <v>0</v>
      </c>
      <c r="K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5">
        <f t="shared" si="298"/>
        <v>0</v>
      </c>
      <c r="AF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5">
        <f t="shared" si="299"/>
        <v>0</v>
      </c>
      <c r="AJ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5">
        <f t="shared" si="300"/>
        <v>0</v>
      </c>
      <c r="AN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5">
        <f t="shared" si="301"/>
        <v>0</v>
      </c>
      <c r="AR561" s="175">
        <f t="shared" si="302"/>
        <v>0</v>
      </c>
    </row>
    <row r="562" spans="2:44">
      <c r="B562" s="426" t="s">
        <v>699</v>
      </c>
      <c r="C562" s="174" t="s">
        <v>1260</v>
      </c>
      <c r="D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5">
        <f t="shared" si="294"/>
        <v>0</v>
      </c>
      <c r="G562" s="175"/>
      <c r="H562" s="175">
        <f t="shared" si="295"/>
        <v>0</v>
      </c>
      <c r="I562" s="175"/>
      <c r="J562" s="175">
        <f t="shared" si="296"/>
        <v>0</v>
      </c>
      <c r="K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5">
        <f t="shared" si="298"/>
        <v>0</v>
      </c>
      <c r="AF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5">
        <f t="shared" si="299"/>
        <v>0</v>
      </c>
      <c r="AJ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5">
        <f t="shared" si="300"/>
        <v>0</v>
      </c>
      <c r="AN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5">
        <f t="shared" si="301"/>
        <v>0</v>
      </c>
      <c r="AR562" s="175">
        <f t="shared" si="302"/>
        <v>0</v>
      </c>
    </row>
    <row r="563" spans="2:44">
      <c r="B563" s="426" t="s">
        <v>700</v>
      </c>
      <c r="C563" s="174" t="s">
        <v>1261</v>
      </c>
      <c r="D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5">
        <f t="shared" si="294"/>
        <v>0</v>
      </c>
      <c r="G563" s="175"/>
      <c r="H563" s="175">
        <f t="shared" si="295"/>
        <v>0</v>
      </c>
      <c r="I563" s="175"/>
      <c r="J563" s="175">
        <f t="shared" si="296"/>
        <v>0</v>
      </c>
      <c r="K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5">
        <f t="shared" si="298"/>
        <v>0</v>
      </c>
      <c r="AF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5">
        <f t="shared" si="299"/>
        <v>0</v>
      </c>
      <c r="AJ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5">
        <f t="shared" si="300"/>
        <v>0</v>
      </c>
      <c r="AN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5">
        <f t="shared" si="301"/>
        <v>0</v>
      </c>
      <c r="AR563" s="175">
        <f t="shared" si="302"/>
        <v>0</v>
      </c>
    </row>
    <row r="564" spans="2:44">
      <c r="B564" s="426" t="s">
        <v>701</v>
      </c>
      <c r="C564" s="174" t="s">
        <v>1262</v>
      </c>
      <c r="D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5">
        <f t="shared" si="294"/>
        <v>0</v>
      </c>
      <c r="G564" s="175"/>
      <c r="H564" s="175">
        <f t="shared" si="295"/>
        <v>0</v>
      </c>
      <c r="I564" s="175"/>
      <c r="J564" s="175">
        <f t="shared" si="296"/>
        <v>0</v>
      </c>
      <c r="K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5">
        <f t="shared" si="298"/>
        <v>0</v>
      </c>
      <c r="AF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5">
        <f t="shared" si="299"/>
        <v>0</v>
      </c>
      <c r="AJ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5">
        <f t="shared" si="300"/>
        <v>0</v>
      </c>
      <c r="AN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5">
        <f t="shared" si="301"/>
        <v>0</v>
      </c>
      <c r="AR564" s="175">
        <f t="shared" si="302"/>
        <v>0</v>
      </c>
    </row>
    <row r="565" spans="2:44">
      <c r="B565" s="426" t="s">
        <v>702</v>
      </c>
      <c r="C565" s="174" t="s">
        <v>1263</v>
      </c>
      <c r="D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5">
        <f t="shared" si="294"/>
        <v>0</v>
      </c>
      <c r="G565" s="175"/>
      <c r="H565" s="175">
        <f t="shared" si="295"/>
        <v>0</v>
      </c>
      <c r="I565" s="175"/>
      <c r="J565" s="175">
        <f t="shared" si="296"/>
        <v>0</v>
      </c>
      <c r="K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5">
        <f t="shared" si="298"/>
        <v>0</v>
      </c>
      <c r="AF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5">
        <f t="shared" si="299"/>
        <v>0</v>
      </c>
      <c r="AJ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5">
        <f t="shared" si="300"/>
        <v>0</v>
      </c>
      <c r="AN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5">
        <f t="shared" si="301"/>
        <v>0</v>
      </c>
      <c r="AR565" s="175">
        <f t="shared" si="302"/>
        <v>0</v>
      </c>
    </row>
    <row r="566" spans="2:44" ht="26.25">
      <c r="B566" s="427"/>
      <c r="C566" s="176" t="s">
        <v>1264</v>
      </c>
      <c r="D566" s="177">
        <f>D12+D106+D222+D327+D397+D499+D526+D560</f>
        <v>6567539.7987500001</v>
      </c>
      <c r="E566" s="177">
        <f>E12+E106+E222+E327+E397+E499+E526+E560</f>
        <v>0</v>
      </c>
      <c r="F566" s="177">
        <f>D566+E566</f>
        <v>6567539.7987500001</v>
      </c>
      <c r="G566" s="177">
        <f>G12+G106+G222+G327+G397+G499+G526+G560</f>
        <v>0</v>
      </c>
      <c r="H566" s="177">
        <f>F566-G566</f>
        <v>6567539.7987500001</v>
      </c>
      <c r="I566" s="177">
        <f>I12+I106+I222+I327+I397+I499+I526+I560</f>
        <v>0</v>
      </c>
      <c r="J566" s="177">
        <f>F566-I566</f>
        <v>6567539.7987500001</v>
      </c>
      <c r="K566" s="177">
        <f t="shared" ref="K566:AD566" si="303">K12+K106+K222+K327+K397+K499+K526+K560</f>
        <v>1244224</v>
      </c>
      <c r="L566" s="177">
        <f t="shared" si="303"/>
        <v>0</v>
      </c>
      <c r="M566" s="177">
        <f t="shared" si="303"/>
        <v>740332.5</v>
      </c>
      <c r="N566" s="177">
        <f t="shared" si="303"/>
        <v>0</v>
      </c>
      <c r="O566" s="177">
        <f t="shared" si="303"/>
        <v>0</v>
      </c>
      <c r="P566" s="177">
        <f>P12+P106+P222+P327+P397+P499+P526+P560</f>
        <v>399974</v>
      </c>
      <c r="Q566" s="177">
        <f>Q12+Q106+Q222+Q327+Q397+Q499+Q526+Q560</f>
        <v>0</v>
      </c>
      <c r="R566" s="177">
        <f t="shared" si="303"/>
        <v>181339</v>
      </c>
      <c r="S566" s="177">
        <f t="shared" si="303"/>
        <v>218880</v>
      </c>
      <c r="T566" s="177">
        <f>T12+T106+T222+T327+T397+T499+T526+T560</f>
        <v>0</v>
      </c>
      <c r="U566" s="177">
        <f t="shared" si="303"/>
        <v>45333</v>
      </c>
      <c r="V566" s="177">
        <f t="shared" si="303"/>
        <v>502335.84374999994</v>
      </c>
      <c r="W566" s="177">
        <f>W12+W106+W222+W327+W397+W499+W526+W560</f>
        <v>0</v>
      </c>
      <c r="X566" s="177">
        <f t="shared" si="303"/>
        <v>0</v>
      </c>
      <c r="Y566" s="177">
        <f>Y12+Y106+Y222+Y327+Y397+Y499+Y526+Y560</f>
        <v>0</v>
      </c>
      <c r="Z566" s="177">
        <f>Z12+Z106+Z222+Z327+Z397+Z499+Z526+Z560</f>
        <v>0</v>
      </c>
      <c r="AA566" s="177">
        <f t="shared" si="303"/>
        <v>3235121.4550000001</v>
      </c>
      <c r="AB566" s="177">
        <f t="shared" si="303"/>
        <v>95000</v>
      </c>
      <c r="AC566" s="177">
        <f t="shared" si="303"/>
        <v>85750</v>
      </c>
      <c r="AD566" s="177">
        <f t="shared" si="303"/>
        <v>179760</v>
      </c>
      <c r="AE566" s="177">
        <f>AB566+AC566+AD566</f>
        <v>360510</v>
      </c>
      <c r="AF566" s="177">
        <f>AF12+AF106+AF222+AF327+AF397+AF499+AF526+AF560</f>
        <v>3980727.2987500001</v>
      </c>
      <c r="AG566" s="177">
        <f>AG12+AG106+AG222+AG327+AG397+AG499+AG526+AG560</f>
        <v>84800</v>
      </c>
      <c r="AH566" s="177">
        <f>AH12+AH106+AH222+AH327+AH397+AH499+AH526+AH560</f>
        <v>31150</v>
      </c>
      <c r="AI566" s="177">
        <f>AF566+AG566+AH566</f>
        <v>4096677.2987500001</v>
      </c>
      <c r="AJ566" s="177">
        <f>AJ12+AJ106+AJ222+AJ327+AJ397+AJ499+AJ526+AJ560</f>
        <v>233770</v>
      </c>
      <c r="AK566" s="177">
        <f>AK12+AK106+AK222+AK327+AK397+AK499+AK526+AK560</f>
        <v>96865</v>
      </c>
      <c r="AL566" s="177">
        <f>AL12+AL106+AL222+AL327+AL397+AL499+AL526+AL560</f>
        <v>377430</v>
      </c>
      <c r="AM566" s="177">
        <f>AJ566+AK566+AL566</f>
        <v>708065</v>
      </c>
      <c r="AN566" s="177">
        <f>AN12+AN106+AN222+AN327+AN397+AN499+AN526+AN560</f>
        <v>146930</v>
      </c>
      <c r="AO566" s="177">
        <f>AO12+AO106+AO222+AO327+AO397+AO499+AO526+AO560</f>
        <v>1067850</v>
      </c>
      <c r="AP566" s="177">
        <f>AP12+AP106+AP222+AP327+AP397+AP499+AP526+AP560</f>
        <v>187507.5</v>
      </c>
      <c r="AQ566" s="177">
        <f>AN566+AO566+AP566</f>
        <v>1402287.5</v>
      </c>
      <c r="AR566" s="177">
        <f>AE566+AI566+AM566+AQ566</f>
        <v>6567539.7987500001</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477"/>
  <sheetViews>
    <sheetView showGridLines="0" topLeftCell="D4" zoomScale="80" zoomScaleNormal="80" workbookViewId="0">
      <selection activeCell="G15" sqref="G15"/>
    </sheetView>
  </sheetViews>
  <sheetFormatPr baseColWidth="10" defaultColWidth="11.5703125" defaultRowHeight="15"/>
  <cols>
    <col min="1" max="1" width="1.85546875" style="84" customWidth="1"/>
    <col min="2" max="2" width="7.85546875" style="84" customWidth="1"/>
    <col min="3" max="3" width="50" style="84" bestFit="1" customWidth="1"/>
    <col min="4" max="4" width="23.5703125" style="84" customWidth="1"/>
    <col min="5" max="5" width="10.140625" style="84" customWidth="1"/>
    <col min="6" max="7" width="13.85546875" style="84" customWidth="1"/>
    <col min="8" max="8" width="12.85546875" style="75" customWidth="1"/>
    <col min="9" max="9" width="14.85546875" style="84" customWidth="1"/>
    <col min="10" max="10" width="55.28515625" style="84" customWidth="1"/>
    <col min="11" max="11" width="33.7109375" style="84" customWidth="1"/>
    <col min="12" max="12" width="13.85546875" style="84" customWidth="1"/>
    <col min="13" max="33" width="11.5703125" style="84"/>
    <col min="34" max="34" width="45.42578125" style="84" bestFit="1" customWidth="1"/>
    <col min="35" max="35" width="35.28515625" style="84" bestFit="1" customWidth="1"/>
    <col min="36" max="36" width="35.7109375" style="84" bestFit="1" customWidth="1"/>
    <col min="37" max="41" width="46" style="84" customWidth="1"/>
    <col min="42" max="45" width="46.5703125" style="84" bestFit="1" customWidth="1"/>
    <col min="46" max="49" width="46.7109375" style="84" bestFit="1" customWidth="1"/>
    <col min="50" max="53" width="46.140625" style="84" bestFit="1" customWidth="1"/>
    <col min="54" max="56" width="45.42578125" style="84" bestFit="1" customWidth="1"/>
    <col min="57" max="57" width="49.28515625" style="84" bestFit="1" customWidth="1"/>
    <col min="58" max="61" width="46" style="84" bestFit="1" customWidth="1"/>
    <col min="62" max="65" width="46.5703125" style="84" bestFit="1" customWidth="1"/>
    <col min="66" max="69" width="46.7109375" style="84" bestFit="1" customWidth="1"/>
    <col min="70" max="73" width="46.140625" style="84" bestFit="1" customWidth="1"/>
    <col min="74" max="77" width="12.7109375" style="84" bestFit="1" customWidth="1"/>
    <col min="78" max="78" width="11.5703125" style="84"/>
    <col min="79" max="79" width="12.7109375" style="84" bestFit="1" customWidth="1"/>
    <col min="80" max="80" width="11.5703125" style="84"/>
    <col min="81" max="83" width="12.7109375" style="84" bestFit="1" customWidth="1"/>
    <col min="84"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120" t="s">
        <v>49</v>
      </c>
      <c r="B2" s="120" t="s">
        <v>51</v>
      </c>
      <c r="C2" s="120" t="s">
        <v>53</v>
      </c>
      <c r="D2" s="120" t="s">
        <v>57</v>
      </c>
      <c r="E2" s="120" t="s">
        <v>60</v>
      </c>
      <c r="F2" s="120" t="s">
        <v>63</v>
      </c>
      <c r="G2" s="120" t="s">
        <v>66</v>
      </c>
      <c r="H2" s="120" t="s">
        <v>718</v>
      </c>
      <c r="I2" s="120" t="s">
        <v>70</v>
      </c>
      <c r="J2" s="120" t="s">
        <v>72</v>
      </c>
      <c r="K2" s="120" t="s">
        <v>74</v>
      </c>
      <c r="L2" s="120" t="s">
        <v>75</v>
      </c>
      <c r="M2" s="120" t="s">
        <v>78</v>
      </c>
      <c r="N2" s="120" t="s">
        <v>79</v>
      </c>
      <c r="O2" s="120" t="s">
        <v>80</v>
      </c>
      <c r="P2" s="423" t="s">
        <v>81</v>
      </c>
      <c r="Q2" s="423" t="s">
        <v>82</v>
      </c>
      <c r="R2" s="423"/>
      <c r="S2" s="418" t="str">
        <f>+Presupuesto!D11</f>
        <v>Recurrente</v>
      </c>
      <c r="T2" s="418" t="str">
        <f>+Presupuesto!E11</f>
        <v>Programa / Proyecto 2016</v>
      </c>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s="117" customFormat="1" hidden="1">
      <c r="A3" s="148"/>
      <c r="B3" s="148"/>
      <c r="C3" s="148"/>
      <c r="D3" s="148"/>
      <c r="E3" s="148"/>
      <c r="F3" s="148"/>
      <c r="G3" s="150"/>
      <c r="H3" s="150"/>
      <c r="I3" s="150"/>
      <c r="J3" s="150"/>
      <c r="K3" s="150"/>
      <c r="L3" s="423"/>
      <c r="M3" s="423"/>
      <c r="N3" s="423"/>
      <c r="O3" s="423"/>
      <c r="P3" s="423"/>
      <c r="Q3" s="423"/>
      <c r="R3" s="423"/>
      <c r="S3" s="423"/>
      <c r="T3" s="423"/>
      <c r="U3" s="423"/>
      <c r="V3" s="423"/>
      <c r="W3" s="423"/>
      <c r="X3" s="423"/>
      <c r="Y3" s="423"/>
      <c r="Z3" s="423"/>
      <c r="AA3" s="423"/>
      <c r="AB3" s="423"/>
      <c r="AC3" s="423"/>
      <c r="AD3" s="423"/>
      <c r="AE3" s="423"/>
      <c r="AF3" s="423"/>
      <c r="AG3" s="423"/>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3">
        <v>900</v>
      </c>
      <c r="AZ3" s="423">
        <v>650</v>
      </c>
      <c r="BA3" s="423">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c r="IW3" s="423"/>
      <c r="IX3" s="423"/>
      <c r="IY3" s="423"/>
      <c r="IZ3" s="423"/>
      <c r="JA3" s="423"/>
      <c r="JB3" s="423"/>
      <c r="JC3" s="423"/>
      <c r="JD3" s="423"/>
      <c r="JE3" s="423"/>
      <c r="JF3" s="423"/>
      <c r="JG3" s="423"/>
      <c r="JH3" s="423"/>
      <c r="JI3" s="423"/>
      <c r="JJ3" s="423"/>
      <c r="JK3" s="423"/>
      <c r="JL3" s="423"/>
      <c r="JM3" s="423"/>
      <c r="JN3" s="423"/>
      <c r="JO3" s="423"/>
      <c r="JP3" s="423"/>
      <c r="JQ3" s="423"/>
      <c r="JR3" s="423"/>
      <c r="JS3" s="423"/>
      <c r="JT3" s="423"/>
      <c r="JU3" s="423"/>
      <c r="JV3" s="423"/>
      <c r="JW3" s="423"/>
      <c r="JX3" s="423"/>
      <c r="JY3" s="423"/>
      <c r="JZ3" s="423"/>
      <c r="KA3" s="423"/>
      <c r="KB3" s="423"/>
      <c r="KC3" s="423"/>
      <c r="KD3" s="423"/>
      <c r="KE3" s="423"/>
      <c r="KF3" s="423"/>
      <c r="KG3" s="423"/>
      <c r="KH3" s="423"/>
      <c r="KI3" s="423"/>
      <c r="KJ3" s="423"/>
      <c r="KK3" s="423"/>
      <c r="KL3" s="423"/>
      <c r="KM3" s="423"/>
      <c r="KN3" s="423"/>
      <c r="KO3" s="423"/>
      <c r="KP3" s="423"/>
      <c r="KQ3" s="423"/>
      <c r="KR3" s="423"/>
      <c r="KS3" s="423"/>
      <c r="KT3" s="423"/>
      <c r="KU3" s="423"/>
      <c r="KV3" s="423"/>
      <c r="KW3" s="423"/>
      <c r="KX3" s="423"/>
      <c r="KY3" s="423"/>
      <c r="KZ3" s="423"/>
      <c r="LA3" s="423"/>
      <c r="LB3" s="423"/>
      <c r="LC3" s="423"/>
      <c r="LD3" s="423"/>
      <c r="LE3" s="423"/>
      <c r="LF3" s="423"/>
      <c r="LG3" s="423"/>
      <c r="LH3" s="423"/>
      <c r="LI3" s="423"/>
      <c r="LJ3" s="423"/>
      <c r="LK3" s="423"/>
      <c r="LL3" s="423"/>
      <c r="LM3" s="423"/>
      <c r="LN3" s="423"/>
      <c r="LO3" s="423"/>
      <c r="LP3" s="423"/>
      <c r="LQ3" s="423"/>
      <c r="LR3" s="423"/>
      <c r="LS3" s="423"/>
      <c r="LT3" s="423"/>
      <c r="LU3" s="423"/>
      <c r="LV3" s="423"/>
      <c r="LW3" s="423"/>
      <c r="LX3" s="423"/>
      <c r="LY3" s="423"/>
      <c r="LZ3" s="423"/>
      <c r="MA3" s="423"/>
      <c r="MB3" s="423"/>
      <c r="MC3" s="423"/>
      <c r="MD3" s="423"/>
      <c r="ME3" s="423"/>
      <c r="MF3" s="423"/>
      <c r="MG3" s="423"/>
      <c r="MH3" s="423"/>
      <c r="MI3" s="423"/>
      <c r="MJ3" s="423"/>
      <c r="MK3" s="423"/>
      <c r="ML3" s="423"/>
      <c r="MM3" s="423"/>
      <c r="MN3" s="423"/>
      <c r="MO3" s="423"/>
      <c r="MP3" s="423"/>
      <c r="MQ3" s="423"/>
      <c r="MR3" s="423"/>
      <c r="MS3" s="423"/>
      <c r="MT3" s="423"/>
      <c r="MU3" s="423"/>
      <c r="MV3" s="423"/>
      <c r="MW3" s="423"/>
      <c r="MX3" s="423"/>
      <c r="MY3" s="423"/>
      <c r="MZ3" s="423"/>
      <c r="NA3" s="423"/>
      <c r="NB3" s="423"/>
      <c r="NC3" s="423"/>
      <c r="ND3" s="423"/>
      <c r="NE3" s="423"/>
      <c r="NF3" s="423"/>
      <c r="NG3" s="423"/>
      <c r="NH3" s="423"/>
      <c r="NI3" s="423"/>
      <c r="NJ3" s="423"/>
      <c r="NK3" s="423"/>
      <c r="NL3" s="423"/>
      <c r="NM3" s="423"/>
      <c r="NN3" s="423"/>
      <c r="NO3" s="423"/>
      <c r="NP3" s="423"/>
      <c r="NQ3" s="423"/>
      <c r="NR3" s="423"/>
      <c r="NS3" s="423"/>
      <c r="NT3" s="423"/>
      <c r="NU3" s="423"/>
      <c r="NV3" s="423"/>
      <c r="NW3" s="423"/>
      <c r="NX3" s="423"/>
      <c r="NY3" s="423"/>
      <c r="NZ3" s="423"/>
      <c r="OA3" s="423"/>
      <c r="OB3" s="423"/>
      <c r="OC3" s="423"/>
      <c r="OD3" s="423"/>
      <c r="OE3" s="423"/>
      <c r="OF3" s="423"/>
      <c r="OG3" s="423"/>
      <c r="OH3" s="423"/>
      <c r="OI3" s="423"/>
      <c r="OJ3" s="423"/>
      <c r="OK3" s="423"/>
      <c r="OL3" s="423"/>
      <c r="OM3" s="423"/>
      <c r="ON3" s="423"/>
      <c r="OO3" s="423"/>
      <c r="OP3" s="423"/>
      <c r="OQ3" s="423"/>
      <c r="OR3" s="423"/>
      <c r="OS3" s="423"/>
      <c r="OT3" s="423"/>
      <c r="OU3" s="423"/>
      <c r="OV3" s="423"/>
      <c r="OW3" s="423"/>
      <c r="OX3" s="423"/>
      <c r="OY3" s="423"/>
      <c r="OZ3" s="423"/>
      <c r="PA3" s="423"/>
      <c r="PB3" s="423"/>
      <c r="PC3" s="423"/>
      <c r="PD3" s="423"/>
      <c r="PE3" s="423"/>
      <c r="PF3" s="423"/>
      <c r="PG3" s="423"/>
      <c r="PH3" s="423"/>
      <c r="PI3" s="423"/>
      <c r="PJ3" s="423"/>
      <c r="PK3" s="423"/>
      <c r="PL3" s="423"/>
      <c r="PM3" s="423"/>
      <c r="PN3" s="423"/>
      <c r="PO3" s="423"/>
      <c r="PP3" s="423"/>
      <c r="PQ3" s="423"/>
      <c r="PR3" s="423"/>
      <c r="PS3" s="423"/>
      <c r="PT3" s="423"/>
      <c r="PU3" s="423"/>
      <c r="PV3" s="423"/>
      <c r="PW3" s="423"/>
      <c r="PX3" s="423"/>
      <c r="PY3" s="423"/>
      <c r="PZ3" s="423"/>
      <c r="QA3" s="423"/>
      <c r="QB3" s="423"/>
      <c r="QC3" s="423"/>
      <c r="QD3" s="423"/>
      <c r="QE3" s="423"/>
      <c r="QF3" s="423"/>
      <c r="QG3" s="423"/>
      <c r="QH3" s="423"/>
      <c r="QI3" s="423"/>
      <c r="QJ3" s="423"/>
      <c r="QK3" s="423"/>
      <c r="QL3" s="423"/>
      <c r="QM3" s="423"/>
      <c r="QN3" s="423"/>
      <c r="QO3" s="423"/>
      <c r="QP3" s="423"/>
      <c r="QQ3" s="423"/>
      <c r="QR3" s="423"/>
      <c r="QS3" s="423"/>
      <c r="QT3" s="423"/>
      <c r="QU3" s="423"/>
      <c r="QV3" s="423"/>
      <c r="QW3" s="423"/>
      <c r="QX3" s="423"/>
      <c r="QY3" s="423"/>
      <c r="QZ3" s="423"/>
      <c r="RA3" s="423"/>
      <c r="RB3" s="423"/>
      <c r="RC3" s="423"/>
      <c r="RD3" s="423"/>
      <c r="RE3" s="423"/>
      <c r="RF3" s="423"/>
      <c r="RG3" s="423"/>
      <c r="RH3" s="423"/>
      <c r="RI3" s="423"/>
      <c r="RJ3" s="423"/>
      <c r="RK3" s="423"/>
      <c r="RL3" s="423"/>
      <c r="RM3" s="423"/>
      <c r="RN3" s="423"/>
      <c r="RO3" s="423"/>
      <c r="RP3" s="423"/>
      <c r="RQ3" s="423"/>
      <c r="RR3" s="423"/>
      <c r="RS3" s="423"/>
      <c r="RT3" s="423"/>
      <c r="RU3" s="423"/>
      <c r="RV3" s="423"/>
      <c r="RW3" s="423"/>
      <c r="RX3" s="423"/>
      <c r="RY3" s="423"/>
      <c r="RZ3" s="423"/>
      <c r="SA3" s="423"/>
      <c r="SB3" s="423"/>
      <c r="SC3" s="423"/>
      <c r="SD3" s="423"/>
      <c r="SE3" s="423"/>
      <c r="SF3" s="423"/>
      <c r="SG3" s="423"/>
      <c r="SH3" s="423"/>
      <c r="SI3" s="423"/>
      <c r="SJ3" s="423"/>
      <c r="SK3" s="423"/>
      <c r="SL3" s="423"/>
      <c r="SM3" s="423"/>
      <c r="SN3" s="423"/>
      <c r="SO3" s="423"/>
      <c r="SP3" s="423"/>
      <c r="SQ3" s="423"/>
      <c r="SR3" s="423"/>
      <c r="SS3" s="423"/>
      <c r="ST3" s="423"/>
      <c r="SU3" s="423"/>
      <c r="SV3" s="423"/>
      <c r="SW3" s="423"/>
      <c r="SX3" s="423"/>
      <c r="SY3" s="423"/>
      <c r="SZ3" s="423"/>
      <c r="TA3" s="423"/>
      <c r="TB3" s="423"/>
      <c r="TC3" s="423"/>
      <c r="TD3" s="423"/>
      <c r="TE3" s="423"/>
      <c r="TF3" s="423"/>
      <c r="TG3" s="423"/>
      <c r="TH3" s="423"/>
      <c r="TI3" s="423"/>
      <c r="TJ3" s="423"/>
      <c r="TK3" s="423"/>
      <c r="TL3" s="423"/>
      <c r="TM3" s="423"/>
      <c r="TN3" s="423"/>
      <c r="TO3" s="423"/>
      <c r="TP3" s="423"/>
      <c r="TQ3" s="423"/>
      <c r="TR3" s="423"/>
      <c r="TS3" s="423"/>
      <c r="TT3" s="423"/>
      <c r="TU3" s="423"/>
      <c r="TV3" s="423"/>
      <c r="TW3" s="423"/>
      <c r="TX3" s="423"/>
      <c r="TY3" s="423"/>
      <c r="TZ3" s="423"/>
      <c r="UA3" s="423"/>
      <c r="UB3" s="423"/>
      <c r="UC3" s="423"/>
      <c r="UD3" s="423"/>
      <c r="UE3" s="423"/>
      <c r="UF3" s="423"/>
      <c r="UG3" s="423"/>
      <c r="UH3" s="423"/>
      <c r="UI3" s="423"/>
    </row>
    <row r="4" spans="1:555">
      <c r="E4" s="687"/>
      <c r="F4" s="687"/>
      <c r="G4" s="687"/>
      <c r="H4" s="687"/>
      <c r="I4" s="687"/>
    </row>
    <row r="5" spans="1:555" ht="60" customHeight="1">
      <c r="A5" s="422"/>
      <c r="B5" s="422"/>
      <c r="C5" s="184" t="s">
        <v>1305</v>
      </c>
      <c r="D5" s="419">
        <f>SUMIF(C:C,$C$10,D:D)</f>
        <v>2731782.5</v>
      </c>
      <c r="E5" s="687"/>
      <c r="F5" s="687"/>
      <c r="G5" s="687"/>
      <c r="H5" s="687"/>
      <c r="I5" s="687"/>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69"/>
      <c r="D6" s="69"/>
      <c r="E6" s="687"/>
      <c r="F6" s="687"/>
      <c r="G6" s="687"/>
      <c r="H6" s="687"/>
      <c r="I6" s="687"/>
      <c r="J6" s="69"/>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69" t="s">
        <v>1306</v>
      </c>
      <c r="D7" s="69"/>
      <c r="E7" s="687"/>
      <c r="F7" s="687"/>
      <c r="G7" s="687"/>
      <c r="H7" s="687"/>
      <c r="I7" s="687"/>
      <c r="J7" s="69"/>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69" t="s">
        <v>1307</v>
      </c>
      <c r="D8" s="69"/>
      <c r="E8" s="687"/>
      <c r="F8" s="687"/>
      <c r="G8" s="687"/>
      <c r="H8" s="687"/>
      <c r="I8" s="687"/>
      <c r="J8" s="69"/>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90"/>
      <c r="C9" s="171"/>
      <c r="D9" s="171"/>
      <c r="E9" s="687"/>
      <c r="F9" s="687"/>
      <c r="G9" s="687"/>
      <c r="H9" s="687"/>
      <c r="I9" s="687"/>
      <c r="J9" s="171"/>
      <c r="K9" s="108"/>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90"/>
      <c r="C10" s="29" t="s">
        <v>1308</v>
      </c>
      <c r="D10" s="30">
        <f>SUM(G17:G29)</f>
        <v>248125</v>
      </c>
      <c r="E10" s="687"/>
      <c r="F10" s="687"/>
      <c r="G10" s="687"/>
      <c r="H10" s="687"/>
      <c r="I10" s="687"/>
      <c r="J10" s="74"/>
      <c r="K10" s="108"/>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90"/>
      <c r="C11" s="69"/>
      <c r="D11" s="31"/>
      <c r="E11" s="687"/>
      <c r="F11" s="687"/>
      <c r="G11" s="687"/>
      <c r="H11" s="687"/>
      <c r="I11" s="687"/>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ht="15.75">
      <c r="A12" s="422"/>
      <c r="B12" s="90"/>
      <c r="C12" s="190" t="s">
        <v>1309</v>
      </c>
      <c r="D12" s="466" t="s">
        <v>1630</v>
      </c>
      <c r="E12" s="687"/>
      <c r="F12" s="687"/>
      <c r="G12" s="687"/>
      <c r="H12" s="687"/>
      <c r="I12" s="687"/>
      <c r="J12" s="74"/>
      <c r="K12" s="108"/>
      <c r="L12" s="422"/>
      <c r="M12" s="422"/>
      <c r="N12" s="148"/>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44.25" customHeight="1">
      <c r="A13" s="422"/>
      <c r="B13" s="90"/>
      <c r="C13" s="614" t="str">
        <f>IFERROR(VLOOKUP(D12,'1. Desarrollo e Innov. Curricu.'!$F:$G,2,FALSE),IFERROR(VLOOKUP(D12,'2. Investigación Científica'!$E:$F,2,FALSE),IFERROR(VLOOKUP(D12,'3. Vinculación Univ. Sociedad'!$F:$G,2,FALSE),IFERROR(VLOOKUP(D12,'4. Docencia y Profesorado Univ.'!$F:$G,2,FALSE),IFERROR(VLOOKUP(D12,'5. Estudiantes y Graduados'!$E:$F,2,FALSE),IFERROR(VLOOKUP(D12,'11. Gestion Administrativa'!$F:$G,2,FALSE),IFERROR(VLOOKUP(D12,'13. Gestión Académica'!$F:$G,2,FALSE),IFERROR(VLOOKUP(D12,'8. Asegura. de la Calid. y M'!$F:$G,2,FALSE),IFERROR(VLOOKUP(D12,'6. Gestión del Conocimiento'!$F:$G,2,FALSE),IFERROR(VLOOKUP(D12,'15. Gobernabilidad y Proceso...'!$E:$F,2,FALSE),IFERROR(VLOOKUP(D12,'12. Gestión del Talento Humano'!$F:$G,2,FALSE),IFERROR(VLOOKUP(D12,'14. Internacional... de la E.S.'!$E:$F,2,FALSE),IFERROR(VLOOKUP(D12,'10. Posgrado'!$E:$F,2,FALSE),IFERROR(VLOOKUP(D12,'17. Gestión TIC'!$F:$G,2,FALSE),IFERROR(VLOOKUP(D12,'16. Desa. del Sistema Educ.Sup.'!$E:$F,2,FALSE),IFERROR(VLOOKUP(D12,'9. Cultura de Inno. Insti...'!$F:$G,2,FALSE),VLOOKUP(D12,'7. Lo Esencial de la Reforma U.'!$F:$G,2,0)))))))))))))))))</f>
        <v xml:space="preserve"> Talleres de capacitación para la  organización y sensibilizacion  a las comisiones  y subcomisiones curriculares que les faciliten la construcción de proyectos  curriculares en la UNAH.</v>
      </c>
      <c r="D13" s="614"/>
      <c r="E13" s="614"/>
      <c r="F13" s="614"/>
      <c r="G13" s="614"/>
      <c r="H13" s="614"/>
      <c r="I13" s="614"/>
      <c r="J13" s="74"/>
      <c r="K13" s="108"/>
      <c r="L13" s="422"/>
      <c r="M13" s="422"/>
      <c r="N13" s="148"/>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s="422" customFormat="1" ht="44.25" customHeight="1">
      <c r="B14" s="90"/>
      <c r="C14" s="572"/>
      <c r="D14" s="572"/>
      <c r="E14" s="572"/>
      <c r="F14" s="572"/>
      <c r="G14" s="572"/>
      <c r="H14" s="572"/>
      <c r="I14" s="572"/>
      <c r="J14" s="74"/>
      <c r="K14" s="108"/>
      <c r="N14" s="148"/>
    </row>
    <row r="15" spans="1:555" ht="15.75" customHeight="1" thickBot="1">
      <c r="A15" s="422"/>
      <c r="B15" s="90"/>
      <c r="C15" s="69"/>
      <c r="D15" s="31"/>
      <c r="E15" s="90"/>
      <c r="F15" s="90"/>
      <c r="G15" s="90"/>
      <c r="H15" s="74"/>
      <c r="I15" s="74"/>
      <c r="J15" s="74"/>
      <c r="K15" s="108"/>
      <c r="L15" s="422"/>
      <c r="M15" s="422"/>
      <c r="N15" s="148"/>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2.25" customHeight="1" thickBot="1">
      <c r="A16" s="422"/>
      <c r="B16" s="90"/>
      <c r="C16" s="121" t="s">
        <v>1310</v>
      </c>
      <c r="D16" s="124" t="s">
        <v>1311</v>
      </c>
      <c r="E16" s="123" t="s">
        <v>99</v>
      </c>
      <c r="F16" s="123" t="s">
        <v>1312</v>
      </c>
      <c r="G16" s="122" t="s">
        <v>1313</v>
      </c>
      <c r="H16" s="128" t="s">
        <v>1314</v>
      </c>
      <c r="I16" s="123" t="s">
        <v>1315</v>
      </c>
      <c r="J16" s="123" t="s">
        <v>711</v>
      </c>
      <c r="K16" s="123" t="s">
        <v>1316</v>
      </c>
      <c r="L16" s="123" t="s">
        <v>1317</v>
      </c>
      <c r="M16" s="422"/>
      <c r="N16" s="148"/>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1:555" ht="15.75" thickBot="1">
      <c r="A17" s="422"/>
      <c r="B17" s="90"/>
      <c r="C17" s="305" t="s">
        <v>1318</v>
      </c>
      <c r="D17" s="612">
        <v>250</v>
      </c>
      <c r="E17" s="306">
        <v>1</v>
      </c>
      <c r="F17" s="111">
        <v>35000</v>
      </c>
      <c r="G17" s="307">
        <f>E17*F17</f>
        <v>35000</v>
      </c>
      <c r="H17" s="308" t="s">
        <v>703</v>
      </c>
      <c r="I17" s="112" t="s">
        <v>294</v>
      </c>
      <c r="J17" s="112" t="str">
        <f>VLOOKUP(I17,Presupuesto!$B$11:$C$566,2,0)</f>
        <v>SERVICIOS DE CAPACITACION.</v>
      </c>
      <c r="K17" s="309" t="s">
        <v>49</v>
      </c>
      <c r="L17" s="112" t="s">
        <v>721</v>
      </c>
      <c r="M17" s="422"/>
      <c r="N17" s="148"/>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c r="EB17" s="422"/>
      <c r="EC17" s="422"/>
      <c r="ED17" s="422"/>
      <c r="EE17" s="422"/>
      <c r="EF17" s="422"/>
      <c r="EG17" s="422"/>
      <c r="EH17" s="422"/>
      <c r="EI17" s="422"/>
      <c r="EJ17" s="422"/>
      <c r="EK17" s="422"/>
      <c r="EL17" s="422"/>
      <c r="EM17" s="422"/>
      <c r="EN17" s="422"/>
      <c r="EO17" s="422"/>
      <c r="EP17" s="422"/>
      <c r="EQ17" s="422"/>
      <c r="ER17" s="422"/>
      <c r="ES17" s="422"/>
      <c r="ET17" s="422"/>
      <c r="EU17" s="422"/>
      <c r="EV17" s="422"/>
      <c r="EW17" s="422"/>
      <c r="EX17" s="422"/>
      <c r="EY17" s="422"/>
      <c r="EZ17" s="422"/>
      <c r="FA17" s="422"/>
      <c r="FB17" s="422"/>
      <c r="FC17" s="422"/>
      <c r="FD17" s="422"/>
      <c r="FE17" s="422"/>
      <c r="FF17" s="422"/>
      <c r="FG17" s="422"/>
      <c r="FH17" s="422"/>
      <c r="FI17" s="422"/>
      <c r="FJ17" s="422"/>
      <c r="FK17" s="422"/>
      <c r="FL17" s="422"/>
      <c r="FM17" s="422"/>
      <c r="FN17" s="422"/>
      <c r="FO17" s="422"/>
      <c r="FP17" s="422"/>
      <c r="FQ17" s="422"/>
      <c r="FR17" s="422"/>
      <c r="FS17" s="422"/>
      <c r="FT17" s="422"/>
      <c r="FU17" s="422"/>
      <c r="FV17" s="422"/>
      <c r="FW17" s="422"/>
      <c r="FX17" s="422"/>
      <c r="FY17" s="422"/>
      <c r="FZ17" s="422"/>
      <c r="GA17" s="422"/>
      <c r="GB17" s="422"/>
      <c r="GC17" s="422"/>
      <c r="GD17" s="422"/>
      <c r="GE17" s="422"/>
      <c r="GF17" s="422"/>
      <c r="GG17" s="422"/>
      <c r="GH17" s="422"/>
      <c r="GI17" s="422"/>
      <c r="GJ17" s="422"/>
      <c r="GK17" s="422"/>
      <c r="GL17" s="422"/>
      <c r="GM17" s="422"/>
      <c r="GN17" s="422"/>
      <c r="GO17" s="422"/>
      <c r="GP17" s="422"/>
      <c r="GQ17" s="422"/>
      <c r="GR17" s="422"/>
      <c r="GS17" s="422"/>
      <c r="GT17" s="422"/>
      <c r="GU17" s="422"/>
      <c r="GV17" s="422"/>
      <c r="GW17" s="422"/>
      <c r="GX17" s="422"/>
      <c r="GY17" s="422"/>
      <c r="GZ17" s="422"/>
      <c r="HA17" s="422"/>
      <c r="HB17" s="422"/>
      <c r="HC17" s="422"/>
      <c r="HD17" s="422"/>
      <c r="HE17" s="422"/>
      <c r="HF17" s="422"/>
      <c r="HG17" s="422"/>
      <c r="HH17" s="422"/>
      <c r="HI17" s="422"/>
      <c r="HJ17" s="422"/>
      <c r="HK17" s="422"/>
      <c r="HL17" s="422"/>
      <c r="HM17" s="422"/>
      <c r="HN17" s="422"/>
      <c r="HO17" s="422"/>
      <c r="HP17" s="422"/>
      <c r="HQ17" s="422"/>
      <c r="HR17" s="422"/>
      <c r="HS17" s="422"/>
      <c r="HT17" s="422"/>
      <c r="HU17" s="422"/>
      <c r="HV17" s="422"/>
      <c r="HW17" s="422"/>
      <c r="HX17" s="422"/>
      <c r="HY17" s="422"/>
      <c r="HZ17" s="422"/>
      <c r="IA17" s="422"/>
      <c r="IB17" s="422"/>
      <c r="IC17" s="422"/>
      <c r="ID17" s="422"/>
      <c r="IE17" s="422"/>
      <c r="IF17" s="422"/>
      <c r="IG17" s="422"/>
      <c r="IH17" s="422"/>
      <c r="II17" s="422"/>
      <c r="IJ17" s="422"/>
      <c r="IK17" s="422"/>
      <c r="IL17" s="422"/>
      <c r="IM17" s="422"/>
      <c r="IN17" s="422"/>
      <c r="IO17" s="422"/>
      <c r="IP17" s="422"/>
      <c r="IQ17" s="422"/>
      <c r="IR17" s="422"/>
      <c r="IS17" s="422"/>
      <c r="IT17" s="422"/>
      <c r="IU17" s="422"/>
      <c r="IV17" s="422"/>
      <c r="IW17" s="422"/>
      <c r="IX17" s="422"/>
      <c r="IY17" s="422"/>
      <c r="IZ17" s="422"/>
      <c r="JA17" s="422"/>
      <c r="JB17" s="422"/>
      <c r="JC17" s="422"/>
      <c r="JD17" s="422"/>
      <c r="JE17" s="422"/>
      <c r="JF17" s="422"/>
      <c r="JG17" s="422"/>
      <c r="JH17" s="422"/>
      <c r="JI17" s="422"/>
      <c r="JJ17" s="422"/>
      <c r="JK17" s="422"/>
      <c r="JL17" s="422"/>
      <c r="JM17" s="422"/>
      <c r="JN17" s="422"/>
      <c r="JO17" s="422"/>
      <c r="JP17" s="422"/>
      <c r="JQ17" s="422"/>
      <c r="JR17" s="422"/>
      <c r="JS17" s="422"/>
      <c r="JT17" s="422"/>
      <c r="JU17" s="422"/>
      <c r="JV17" s="422"/>
      <c r="JW17" s="422"/>
      <c r="JX17" s="422"/>
      <c r="JY17" s="422"/>
      <c r="JZ17" s="422"/>
      <c r="KA17" s="422"/>
      <c r="KB17" s="422"/>
      <c r="KC17" s="422"/>
      <c r="KD17" s="422"/>
      <c r="KE17" s="422"/>
      <c r="KF17" s="422"/>
      <c r="KG17" s="422"/>
      <c r="KH17" s="422"/>
      <c r="KI17" s="422"/>
      <c r="KJ17" s="422"/>
      <c r="KK17" s="422"/>
      <c r="KL17" s="422"/>
      <c r="KM17" s="422"/>
      <c r="KN17" s="422"/>
      <c r="KO17" s="422"/>
      <c r="KP17" s="422"/>
      <c r="KQ17" s="422"/>
      <c r="KR17" s="422"/>
      <c r="KS17" s="422"/>
      <c r="KT17" s="422"/>
      <c r="KU17" s="422"/>
      <c r="KV17" s="422"/>
      <c r="KW17" s="422"/>
      <c r="KX17" s="422"/>
      <c r="KY17" s="422"/>
      <c r="KZ17" s="422"/>
      <c r="LA17" s="422"/>
      <c r="LB17" s="422"/>
      <c r="LC17" s="422"/>
      <c r="LD17" s="422"/>
      <c r="LE17" s="422"/>
      <c r="LF17" s="422"/>
      <c r="LG17" s="422"/>
      <c r="LH17" s="422"/>
      <c r="LI17" s="422"/>
      <c r="LJ17" s="422"/>
      <c r="LK17" s="422"/>
      <c r="LL17" s="422"/>
      <c r="LM17" s="422"/>
      <c r="LN17" s="422"/>
      <c r="LO17" s="422"/>
      <c r="LP17" s="422"/>
      <c r="LQ17" s="422"/>
      <c r="LR17" s="422"/>
      <c r="LS17" s="422"/>
      <c r="LT17" s="422"/>
      <c r="LU17" s="422"/>
      <c r="LV17" s="422"/>
      <c r="LW17" s="422"/>
      <c r="LX17" s="422"/>
      <c r="LY17" s="422"/>
      <c r="LZ17" s="422"/>
      <c r="MA17" s="422"/>
      <c r="MB17" s="422"/>
      <c r="MC17" s="422"/>
      <c r="MD17" s="422"/>
      <c r="ME17" s="422"/>
      <c r="MF17" s="422"/>
      <c r="MG17" s="422"/>
      <c r="MH17" s="422"/>
      <c r="MI17" s="422"/>
      <c r="MJ17" s="422"/>
      <c r="MK17" s="422"/>
      <c r="ML17" s="422"/>
      <c r="MM17" s="422"/>
      <c r="MN17" s="422"/>
      <c r="MO17" s="422"/>
      <c r="MP17" s="422"/>
      <c r="MQ17" s="422"/>
      <c r="MR17" s="422"/>
      <c r="MS17" s="422"/>
      <c r="MT17" s="422"/>
      <c r="MU17" s="422"/>
      <c r="MV17" s="422"/>
      <c r="MW17" s="422"/>
      <c r="MX17" s="422"/>
      <c r="MY17" s="422"/>
      <c r="MZ17" s="422"/>
      <c r="NA17" s="422"/>
      <c r="NB17" s="422"/>
      <c r="NC17" s="422"/>
      <c r="ND17" s="422"/>
      <c r="NE17" s="422"/>
      <c r="NF17" s="422"/>
      <c r="NG17" s="422"/>
      <c r="NH17" s="422"/>
      <c r="NI17" s="422"/>
      <c r="NJ17" s="422"/>
      <c r="NK17" s="422"/>
      <c r="NL17" s="422"/>
      <c r="NM17" s="422"/>
      <c r="NN17" s="422"/>
      <c r="NO17" s="422"/>
      <c r="NP17" s="422"/>
      <c r="NQ17" s="422"/>
      <c r="NR17" s="422"/>
      <c r="NS17" s="422"/>
      <c r="NT17" s="422"/>
      <c r="NU17" s="422"/>
      <c r="NV17" s="422"/>
      <c r="NW17" s="422"/>
      <c r="NX17" s="422"/>
      <c r="NY17" s="422"/>
      <c r="NZ17" s="422"/>
      <c r="OA17" s="422"/>
      <c r="OB17" s="422"/>
      <c r="OC17" s="422"/>
      <c r="OD17" s="422"/>
      <c r="OE17" s="422"/>
      <c r="OF17" s="422"/>
      <c r="OG17" s="422"/>
      <c r="OH17" s="422"/>
      <c r="OI17" s="422"/>
      <c r="OJ17" s="422"/>
      <c r="OK17" s="422"/>
      <c r="OL17" s="422"/>
      <c r="OM17" s="422"/>
      <c r="ON17" s="422"/>
      <c r="OO17" s="422"/>
      <c r="OP17" s="422"/>
      <c r="OQ17" s="422"/>
      <c r="OR17" s="422"/>
      <c r="OS17" s="422"/>
      <c r="OT17" s="422"/>
      <c r="OU17" s="422"/>
      <c r="OV17" s="422"/>
      <c r="OW17" s="422"/>
      <c r="OX17" s="422"/>
      <c r="OY17" s="422"/>
      <c r="OZ17" s="422"/>
      <c r="PA17" s="422"/>
      <c r="PB17" s="422"/>
      <c r="PC17" s="422"/>
      <c r="PD17" s="422"/>
      <c r="PE17" s="422"/>
      <c r="PF17" s="422"/>
      <c r="PG17" s="422"/>
      <c r="PH17" s="422"/>
      <c r="PI17" s="422"/>
      <c r="PJ17" s="422"/>
      <c r="PK17" s="422"/>
      <c r="PL17" s="422"/>
      <c r="PM17" s="422"/>
      <c r="PN17" s="422"/>
      <c r="PO17" s="422"/>
      <c r="PP17" s="422"/>
      <c r="PQ17" s="422"/>
      <c r="PR17" s="422"/>
      <c r="PS17" s="422"/>
      <c r="PT17" s="422"/>
      <c r="PU17" s="422"/>
      <c r="PV17" s="422"/>
      <c r="PW17" s="422"/>
      <c r="PX17" s="422"/>
      <c r="PY17" s="422"/>
      <c r="PZ17" s="422"/>
      <c r="QA17" s="422"/>
      <c r="QB17" s="422"/>
      <c r="QC17" s="422"/>
      <c r="QD17" s="422"/>
      <c r="QE17" s="422"/>
      <c r="QF17" s="422"/>
      <c r="QG17" s="422"/>
      <c r="QH17" s="422"/>
      <c r="QI17" s="422"/>
      <c r="QJ17" s="422"/>
      <c r="QK17" s="422"/>
      <c r="QL17" s="422"/>
      <c r="QM17" s="422"/>
      <c r="QN17" s="422"/>
      <c r="QO17" s="422"/>
      <c r="QP17" s="422"/>
      <c r="QQ17" s="422"/>
      <c r="QR17" s="422"/>
      <c r="QS17" s="422"/>
      <c r="QT17" s="422"/>
      <c r="QU17" s="422"/>
      <c r="QV17" s="422"/>
      <c r="QW17" s="422"/>
      <c r="QX17" s="422"/>
      <c r="QY17" s="422"/>
      <c r="QZ17" s="422"/>
      <c r="RA17" s="422"/>
      <c r="RB17" s="422"/>
      <c r="RC17" s="422"/>
      <c r="RD17" s="422"/>
      <c r="RE17" s="422"/>
      <c r="RF17" s="422"/>
      <c r="RG17" s="422"/>
      <c r="RH17" s="422"/>
      <c r="RI17" s="422"/>
      <c r="RJ17" s="422"/>
      <c r="RK17" s="422"/>
      <c r="RL17" s="422"/>
      <c r="RM17" s="422"/>
      <c r="RN17" s="422"/>
      <c r="RO17" s="422"/>
      <c r="RP17" s="422"/>
      <c r="RQ17" s="422"/>
      <c r="RR17" s="422"/>
      <c r="RS17" s="422"/>
      <c r="RT17" s="422"/>
      <c r="RU17" s="422"/>
      <c r="RV17" s="422"/>
      <c r="RW17" s="422"/>
      <c r="RX17" s="422"/>
      <c r="RY17" s="422"/>
      <c r="RZ17" s="422"/>
      <c r="SA17" s="422"/>
      <c r="SB17" s="422"/>
      <c r="SC17" s="422"/>
      <c r="SD17" s="422"/>
      <c r="SE17" s="422"/>
      <c r="SF17" s="422"/>
      <c r="SG17" s="422"/>
      <c r="SH17" s="422"/>
      <c r="SI17" s="422"/>
      <c r="SJ17" s="422"/>
      <c r="SK17" s="422"/>
      <c r="SL17" s="422"/>
      <c r="SM17" s="422"/>
      <c r="SN17" s="422"/>
      <c r="SO17" s="422"/>
      <c r="SP17" s="422"/>
      <c r="SQ17" s="422"/>
      <c r="SR17" s="422"/>
      <c r="SS17" s="422"/>
      <c r="ST17" s="422"/>
      <c r="SU17" s="422"/>
      <c r="SV17" s="422"/>
      <c r="SW17" s="422"/>
      <c r="SX17" s="422"/>
      <c r="SY17" s="422"/>
      <c r="SZ17" s="422"/>
      <c r="TA17" s="422"/>
      <c r="TB17" s="422"/>
      <c r="TC17" s="422"/>
      <c r="TD17" s="422"/>
      <c r="TE17" s="422"/>
      <c r="TF17" s="422"/>
      <c r="TG17" s="422"/>
      <c r="TH17" s="422"/>
      <c r="TI17" s="422"/>
      <c r="TJ17" s="422"/>
      <c r="TK17" s="422"/>
      <c r="TL17" s="422"/>
      <c r="TM17" s="422"/>
      <c r="TN17" s="422"/>
      <c r="TO17" s="422"/>
      <c r="TP17" s="422"/>
      <c r="TQ17" s="422"/>
      <c r="TR17" s="422"/>
      <c r="TS17" s="422"/>
      <c r="TT17" s="422"/>
      <c r="TU17" s="422"/>
      <c r="TV17" s="422"/>
      <c r="TW17" s="422"/>
      <c r="TX17" s="422"/>
      <c r="TY17" s="422"/>
      <c r="TZ17" s="422"/>
      <c r="UA17" s="422"/>
      <c r="UB17" s="422"/>
      <c r="UC17" s="422"/>
      <c r="UD17" s="422"/>
      <c r="UE17" s="422"/>
      <c r="UF17" s="422"/>
      <c r="UG17" s="422"/>
      <c r="UH17" s="422"/>
      <c r="UI17" s="422"/>
    </row>
    <row r="18" spans="1:555" ht="15.75" thickBot="1">
      <c r="B18" s="90"/>
      <c r="C18" s="95" t="s">
        <v>1319</v>
      </c>
      <c r="D18" s="613"/>
      <c r="E18" s="189">
        <v>250</v>
      </c>
      <c r="F18" s="96">
        <v>40</v>
      </c>
      <c r="G18" s="307">
        <f>E18*F18</f>
        <v>10000</v>
      </c>
      <c r="H18" s="155" t="s">
        <v>703</v>
      </c>
      <c r="I18" s="94" t="s">
        <v>307</v>
      </c>
      <c r="J18" s="94" t="str">
        <f>VLOOKUP(I18,Presupuesto!$B$11:$C$566,2,0)</f>
        <v>SERVICIOS DE IMPRENTA PUBLIC.Y REPRODUCCION</v>
      </c>
      <c r="K18" s="94" t="str">
        <f t="shared" ref="K18:K25" si="0">$K$17</f>
        <v>Desarrollo e Innovación Curricular</v>
      </c>
      <c r="L18" s="94" t="s">
        <v>721</v>
      </c>
      <c r="M18" s="422"/>
      <c r="N18" s="148"/>
    </row>
    <row r="19" spans="1:555" ht="15.75" thickBot="1">
      <c r="B19" s="90"/>
      <c r="C19" s="95" t="s">
        <v>1320</v>
      </c>
      <c r="D19" s="613"/>
      <c r="E19" s="189">
        <v>250</v>
      </c>
      <c r="F19" s="96">
        <v>310</v>
      </c>
      <c r="G19" s="307">
        <f t="shared" ref="G19:G25" si="1">E19*F19</f>
        <v>77500</v>
      </c>
      <c r="H19" s="155" t="s">
        <v>703</v>
      </c>
      <c r="I19" s="94" t="s">
        <v>361</v>
      </c>
      <c r="J19" s="94" t="str">
        <f>VLOOKUP(I19,Presupuesto!$B$11:$C$566,2,0)</f>
        <v>ALIMENTOS B EBIDAS PARA PERSONAS</v>
      </c>
      <c r="K19" s="94" t="str">
        <f t="shared" si="0"/>
        <v>Desarrollo e Innovación Curricular</v>
      </c>
      <c r="L19" s="94" t="s">
        <v>723</v>
      </c>
      <c r="M19" s="422"/>
      <c r="N19" s="148"/>
    </row>
    <row r="20" spans="1:555" ht="15.75" thickBot="1">
      <c r="B20" s="90"/>
      <c r="C20" s="95" t="s">
        <v>1321</v>
      </c>
      <c r="D20" s="613"/>
      <c r="E20" s="146"/>
      <c r="F20" s="114"/>
      <c r="G20" s="307">
        <f t="shared" si="1"/>
        <v>0</v>
      </c>
      <c r="H20" s="155"/>
      <c r="I20" s="301" t="s">
        <v>327</v>
      </c>
      <c r="J20" s="94" t="str">
        <f>VLOOKUP(I20,Presupuesto!$B$11:$C$566,2,0)</f>
        <v>PASAJES (26100-00)</v>
      </c>
      <c r="K20" s="94" t="str">
        <f t="shared" si="0"/>
        <v>Desarrollo e Innovación Curricular</v>
      </c>
      <c r="L20" s="94" t="s">
        <v>724</v>
      </c>
      <c r="M20" s="422"/>
      <c r="N20" s="148"/>
    </row>
    <row r="21" spans="1:555" ht="15.75" thickBot="1">
      <c r="B21" s="90"/>
      <c r="C21" s="95" t="s">
        <v>1322</v>
      </c>
      <c r="D21" s="613"/>
      <c r="E21" s="146">
        <v>250</v>
      </c>
      <c r="F21" s="114">
        <v>50</v>
      </c>
      <c r="G21" s="307">
        <f t="shared" si="1"/>
        <v>12500</v>
      </c>
      <c r="H21" s="155" t="s">
        <v>703</v>
      </c>
      <c r="I21" s="94" t="s">
        <v>384</v>
      </c>
      <c r="J21" s="94" t="str">
        <f>VLOOKUP(I21,Presupuesto!$B$11:$C$566,2,0)</f>
        <v>PRODUCTOS PAPEL Y CARTON</v>
      </c>
      <c r="K21" s="94" t="str">
        <f t="shared" si="0"/>
        <v>Desarrollo e Innovación Curricular</v>
      </c>
      <c r="L21" s="94" t="s">
        <v>725</v>
      </c>
      <c r="M21" s="422"/>
      <c r="N21" s="148"/>
    </row>
    <row r="22" spans="1:555" ht="15.75" thickBot="1">
      <c r="B22" s="90"/>
      <c r="C22" s="95" t="s">
        <v>1323</v>
      </c>
      <c r="D22" s="613"/>
      <c r="E22" s="189">
        <v>8</v>
      </c>
      <c r="F22" s="96">
        <v>95</v>
      </c>
      <c r="G22" s="307">
        <f t="shared" si="1"/>
        <v>760</v>
      </c>
      <c r="H22" s="155" t="s">
        <v>703</v>
      </c>
      <c r="I22" s="94" t="s">
        <v>384</v>
      </c>
      <c r="J22" s="94" t="str">
        <f>VLOOKUP(I22,Presupuesto!$B$11:$C$566,2,0)</f>
        <v>PRODUCTOS PAPEL Y CARTON</v>
      </c>
      <c r="K22" s="94" t="str">
        <f t="shared" si="0"/>
        <v>Desarrollo e Innovación Curricular</v>
      </c>
      <c r="L22" s="94" t="s">
        <v>727</v>
      </c>
      <c r="M22" s="422"/>
      <c r="N22" s="148"/>
    </row>
    <row r="23" spans="1:555" ht="15.75" thickBot="1">
      <c r="B23" s="90"/>
      <c r="C23" s="95" t="s">
        <v>1324</v>
      </c>
      <c r="D23" s="613"/>
      <c r="E23" s="189">
        <v>35</v>
      </c>
      <c r="F23" s="96">
        <v>38</v>
      </c>
      <c r="G23" s="307">
        <f t="shared" si="1"/>
        <v>1330</v>
      </c>
      <c r="H23" s="155" t="s">
        <v>703</v>
      </c>
      <c r="I23" s="94" t="s">
        <v>451</v>
      </c>
      <c r="J23" s="94" t="str">
        <f>VLOOKUP(I23,Presupuesto!$B$11:$C$566,2,0)</f>
        <v>UTILES DE ESCRITORIO, OFICINA Y ENSE¥ANZA</v>
      </c>
      <c r="K23" s="94" t="str">
        <f t="shared" si="0"/>
        <v>Desarrollo e Innovación Curricular</v>
      </c>
      <c r="L23" s="94" t="s">
        <v>728</v>
      </c>
      <c r="M23" s="422"/>
      <c r="N23" s="148"/>
    </row>
    <row r="24" spans="1:555" ht="15.75" thickBot="1">
      <c r="B24" s="90"/>
      <c r="C24" s="95" t="s">
        <v>1325</v>
      </c>
      <c r="D24" s="613"/>
      <c r="E24" s="189">
        <v>2</v>
      </c>
      <c r="F24" s="96">
        <v>130</v>
      </c>
      <c r="G24" s="307">
        <f t="shared" si="1"/>
        <v>260</v>
      </c>
      <c r="H24" s="155" t="s">
        <v>703</v>
      </c>
      <c r="I24" s="94" t="s">
        <v>451</v>
      </c>
      <c r="J24" s="94" t="str">
        <f>VLOOKUP(I24,Presupuesto!$B$11:$C$566,2,0)</f>
        <v>UTILES DE ESCRITORIO, OFICINA Y ENSE¥ANZA</v>
      </c>
      <c r="K24" s="94" t="str">
        <f t="shared" si="0"/>
        <v>Desarrollo e Innovación Curricular</v>
      </c>
      <c r="L24" s="94" t="s">
        <v>729</v>
      </c>
      <c r="M24" s="422"/>
      <c r="N24" s="148"/>
    </row>
    <row r="25" spans="1:555" ht="15.75" thickBot="1">
      <c r="B25" s="90"/>
      <c r="C25" s="105" t="s">
        <v>1326</v>
      </c>
      <c r="D25" s="613"/>
      <c r="E25" s="199">
        <v>375</v>
      </c>
      <c r="F25" s="115">
        <v>25</v>
      </c>
      <c r="G25" s="307">
        <f t="shared" si="1"/>
        <v>9375</v>
      </c>
      <c r="H25" s="155" t="s">
        <v>703</v>
      </c>
      <c r="I25" s="94" t="s">
        <v>451</v>
      </c>
      <c r="J25" s="94" t="str">
        <f>VLOOKUP(I25,Presupuesto!$B$11:$C$566,2,0)</f>
        <v>UTILES DE ESCRITORIO, OFICINA Y ENSE¥ANZA</v>
      </c>
      <c r="K25" s="94" t="str">
        <f t="shared" si="0"/>
        <v>Desarrollo e Innovación Curricular</v>
      </c>
      <c r="L25" s="94" t="s">
        <v>731</v>
      </c>
      <c r="M25" s="422"/>
      <c r="N25" s="148"/>
    </row>
    <row r="26" spans="1:555" s="489" customFormat="1" ht="15.75" thickBot="1">
      <c r="B26" s="90"/>
      <c r="C26" s="496" t="s">
        <v>1269</v>
      </c>
      <c r="D26" s="497">
        <v>2</v>
      </c>
      <c r="E26" s="498">
        <v>4</v>
      </c>
      <c r="F26" s="499">
        <v>2250</v>
      </c>
      <c r="G26" s="307">
        <f>D26*E26*F26</f>
        <v>18000</v>
      </c>
      <c r="H26" s="501" t="s">
        <v>703</v>
      </c>
      <c r="I26" s="312" t="s">
        <v>337</v>
      </c>
      <c r="J26" s="102" t="str">
        <f>VLOOKUP(I26,[1]Presupuesto!$B$11:$C$566,2,0)</f>
        <v>VIATICOS NACIONALES</v>
      </c>
      <c r="K26" s="313" t="str">
        <f>$K$17</f>
        <v>Desarrollo e Innovación Curricular</v>
      </c>
      <c r="L26" s="313" t="s">
        <v>732</v>
      </c>
      <c r="N26" s="502"/>
    </row>
    <row r="27" spans="1:555" s="489" customFormat="1" ht="15.75" thickBot="1">
      <c r="B27" s="90"/>
      <c r="C27" s="496" t="s">
        <v>1273</v>
      </c>
      <c r="D27" s="497">
        <v>6</v>
      </c>
      <c r="E27" s="498">
        <v>4</v>
      </c>
      <c r="F27" s="499">
        <v>2000</v>
      </c>
      <c r="G27" s="307">
        <f t="shared" ref="G27:G29" si="2">D27*E27*F27</f>
        <v>48000</v>
      </c>
      <c r="H27" s="501" t="s">
        <v>703</v>
      </c>
      <c r="I27" s="312" t="s">
        <v>337</v>
      </c>
      <c r="J27" s="102" t="str">
        <f>VLOOKUP(I27,[1]Presupuesto!$B$11:$C$566,2,0)</f>
        <v>VIATICOS NACIONALES</v>
      </c>
      <c r="K27" s="313" t="str">
        <f>$K$17</f>
        <v>Desarrollo e Innovación Curricular</v>
      </c>
      <c r="L27" s="313" t="s">
        <v>732</v>
      </c>
      <c r="N27" s="502"/>
    </row>
    <row r="28" spans="1:555" s="489" customFormat="1" ht="15.75" thickBot="1">
      <c r="B28" s="90"/>
      <c r="C28" s="496" t="s">
        <v>1277</v>
      </c>
      <c r="D28" s="497">
        <v>3</v>
      </c>
      <c r="E28" s="498">
        <v>4</v>
      </c>
      <c r="F28" s="499">
        <v>1750</v>
      </c>
      <c r="G28" s="307">
        <f t="shared" si="2"/>
        <v>21000</v>
      </c>
      <c r="H28" s="501" t="s">
        <v>703</v>
      </c>
      <c r="I28" s="312" t="s">
        <v>337</v>
      </c>
      <c r="J28" s="102" t="str">
        <f>VLOOKUP(I28,[1]Presupuesto!$B$11:$C$566,2,0)</f>
        <v>VIATICOS NACIONALES</v>
      </c>
      <c r="K28" s="313" t="str">
        <f>$K$17</f>
        <v>Desarrollo e Innovación Curricular</v>
      </c>
      <c r="L28" s="313" t="s">
        <v>732</v>
      </c>
      <c r="N28" s="502"/>
    </row>
    <row r="29" spans="1:555" s="422" customFormat="1" ht="15.75" thickBot="1">
      <c r="B29" s="90"/>
      <c r="C29" s="496" t="s">
        <v>1281</v>
      </c>
      <c r="D29" s="503">
        <v>3</v>
      </c>
      <c r="E29" s="498">
        <v>4</v>
      </c>
      <c r="F29" s="504">
        <v>1200</v>
      </c>
      <c r="G29" s="307">
        <f t="shared" si="2"/>
        <v>14400</v>
      </c>
      <c r="H29" s="501" t="s">
        <v>703</v>
      </c>
      <c r="I29" s="505" t="s">
        <v>337</v>
      </c>
      <c r="J29" s="102" t="str">
        <f>VLOOKUP(I29,[1]Presupuesto!$B$11:$C$566,2,0)</f>
        <v>VIATICOS NACIONALES</v>
      </c>
      <c r="K29" s="313" t="str">
        <f>$K$17</f>
        <v>Desarrollo e Innovación Curricular</v>
      </c>
      <c r="L29" s="313" t="s">
        <v>733</v>
      </c>
      <c r="N29" s="148"/>
    </row>
    <row r="30" spans="1:555" s="422" customFormat="1">
      <c r="B30" s="90"/>
      <c r="C30" s="90"/>
      <c r="E30" s="108"/>
      <c r="F30" s="108"/>
      <c r="G30" s="108"/>
      <c r="H30" s="168"/>
      <c r="I30" s="108"/>
      <c r="J30" s="108"/>
      <c r="K30" s="108"/>
    </row>
    <row r="31" spans="1:555" ht="15.75" thickBot="1">
      <c r="B31" s="422"/>
      <c r="C31" s="422"/>
      <c r="D31" s="422"/>
      <c r="E31" s="422"/>
      <c r="F31" s="422"/>
      <c r="G31" s="422"/>
      <c r="H31" s="411"/>
      <c r="I31" s="422"/>
      <c r="J31" s="422"/>
      <c r="K31" s="422"/>
      <c r="L31" s="422"/>
      <c r="M31" s="422"/>
      <c r="N31" s="422"/>
    </row>
    <row r="32" spans="1:555" ht="15.75" thickBot="1">
      <c r="B32" s="422"/>
      <c r="C32" s="29" t="s">
        <v>1308</v>
      </c>
      <c r="D32" s="30">
        <f>SUM(G38:G50)</f>
        <v>329705</v>
      </c>
      <c r="E32" s="90"/>
      <c r="F32" s="90"/>
      <c r="G32" s="90"/>
      <c r="H32" s="74"/>
      <c r="I32" s="74"/>
      <c r="J32" s="74"/>
      <c r="K32" s="108"/>
      <c r="L32" s="422"/>
      <c r="M32" s="422"/>
      <c r="N32" s="422"/>
    </row>
    <row r="33" spans="2:14">
      <c r="B33" s="422"/>
      <c r="C33" s="69"/>
      <c r="D33" s="31"/>
      <c r="E33" s="90"/>
      <c r="F33" s="90"/>
      <c r="G33" s="90"/>
      <c r="H33" s="74"/>
      <c r="I33" s="74"/>
      <c r="J33" s="74"/>
      <c r="K33" s="108"/>
      <c r="L33" s="422"/>
      <c r="M33" s="422"/>
      <c r="N33" s="422"/>
    </row>
    <row r="34" spans="2:14" ht="15.75">
      <c r="B34" s="422"/>
      <c r="C34" s="190" t="s">
        <v>1309</v>
      </c>
      <c r="D34" s="466" t="s">
        <v>1631</v>
      </c>
      <c r="E34" s="90"/>
      <c r="F34" s="90"/>
      <c r="G34" s="90"/>
      <c r="H34" s="74"/>
      <c r="I34" s="74"/>
      <c r="J34" s="74"/>
      <c r="K34" s="108"/>
      <c r="L34" s="422"/>
      <c r="M34" s="422"/>
      <c r="N34" s="422"/>
    </row>
    <row r="35" spans="2:14" ht="39" customHeight="1">
      <c r="B35" s="422"/>
      <c r="C35" s="614" t="str">
        <f>IFERROR(VLOOKUP(D34,'1. Desarrollo e Innov. Curricu.'!$F:$G,2,FALSE),IFERROR(VLOOKUP(D34,'2. Investigación Científica'!$E:$F,2,FALSE),IFERROR(VLOOKUP(D34,'3. Vinculación Univ. Sociedad'!$F:$G,2,FALSE),IFERROR(VLOOKUP(D34,'4. Docencia y Profesorado Univ.'!$F:$G,2,FALSE),IFERROR(VLOOKUP(D34,'5. Estudiantes y Graduados'!$E:$F,2,FALSE),IFERROR(VLOOKUP(D34,'11. Gestion Administrativa'!$F:$G,2,FALSE),IFERROR(VLOOKUP(D34,'13. Gestión Académica'!$F:$G,2,FALSE),IFERROR(VLOOKUP(D34,'8. Asegura. de la Calid. y M'!$F:$G,2,FALSE),IFERROR(VLOOKUP(D34,'6. Gestión del Conocimiento'!$F:$G,2,FALSE),IFERROR(VLOOKUP(D34,'15. Gobernabilidad y Proceso...'!$E:$F,2,FALSE),IFERROR(VLOOKUP(D34,'12. Gestión del Talento Humano'!$F:$G,2,FALSE),IFERROR(VLOOKUP(D34,'14. Internacional... de la E.S.'!$E:$F,2,FALSE),IFERROR(VLOOKUP(D34,'10. Posgrado'!$E:$F,2,FALSE),IFERROR(VLOOKUP(D34,'17. Gestión TIC'!$F:$G,2,FALSE),IFERROR(VLOOKUP(D34,'16. Desa. del Sistema Educ.Sup.'!$E:$F,2,FALSE),IFERROR(VLOOKUP(D34,'9. Cultura de Inno. Insti...'!$F:$G,2,FALSE),VLOOKUP(D34,'7. Lo Esencial de la Reforma U.'!$F:$G,2,0)))))))))))))))))</f>
        <v xml:space="preserve"> 25 Talleres de capacitación a las subcomisiones curriculares que orienten el proceso de investigación (diagnostico) para la fundamentación de los proyectos curriculares.</v>
      </c>
      <c r="D35" s="614"/>
      <c r="E35" s="614"/>
      <c r="F35" s="614"/>
      <c r="G35" s="614"/>
      <c r="H35" s="614"/>
      <c r="I35" s="614"/>
      <c r="J35" s="74"/>
      <c r="K35" s="108"/>
      <c r="L35" s="422"/>
      <c r="M35" s="422"/>
      <c r="N35" s="422"/>
    </row>
    <row r="36" spans="2:14" ht="15.75" thickBot="1">
      <c r="B36" s="422"/>
      <c r="C36" s="69"/>
      <c r="D36" s="31"/>
      <c r="E36" s="90"/>
      <c r="F36" s="90"/>
      <c r="G36" s="90"/>
      <c r="H36" s="74"/>
      <c r="I36" s="74"/>
      <c r="J36" s="74"/>
      <c r="K36" s="108"/>
      <c r="L36" s="422"/>
      <c r="M36" s="422"/>
      <c r="N36" s="422"/>
    </row>
    <row r="37" spans="2:14" ht="30.75" thickBot="1">
      <c r="B37" s="422"/>
      <c r="C37" s="121" t="s">
        <v>1310</v>
      </c>
      <c r="D37" s="124" t="s">
        <v>1311</v>
      </c>
      <c r="E37" s="123" t="s">
        <v>99</v>
      </c>
      <c r="F37" s="123" t="s">
        <v>1312</v>
      </c>
      <c r="G37" s="122" t="s">
        <v>1313</v>
      </c>
      <c r="H37" s="128" t="s">
        <v>1314</v>
      </c>
      <c r="I37" s="123" t="s">
        <v>1315</v>
      </c>
      <c r="J37" s="123" t="s">
        <v>711</v>
      </c>
      <c r="K37" s="123" t="s">
        <v>1316</v>
      </c>
      <c r="L37" s="123" t="s">
        <v>1317</v>
      </c>
      <c r="M37" s="422"/>
      <c r="N37" s="422"/>
    </row>
    <row r="38" spans="2:14">
      <c r="B38" s="422"/>
      <c r="C38" s="305" t="s">
        <v>1318</v>
      </c>
      <c r="D38" s="612">
        <v>250</v>
      </c>
      <c r="E38" s="306"/>
      <c r="F38" s="111"/>
      <c r="G38" s="307">
        <f t="shared" ref="G38" si="3">E38*F38</f>
        <v>0</v>
      </c>
      <c r="H38" s="308"/>
      <c r="I38" s="112" t="s">
        <v>294</v>
      </c>
      <c r="J38" s="112" t="str">
        <f>VLOOKUP(I38,Presupuesto!$B$11:$C$566,2,0)</f>
        <v>SERVICIOS DE CAPACITACION.</v>
      </c>
      <c r="K38" s="309" t="s">
        <v>49</v>
      </c>
      <c r="L38" s="112" t="s">
        <v>720</v>
      </c>
      <c r="M38" s="422"/>
      <c r="N38" s="422"/>
    </row>
    <row r="39" spans="2:14">
      <c r="B39" s="422"/>
      <c r="C39" s="95" t="s">
        <v>1319</v>
      </c>
      <c r="D39" s="613"/>
      <c r="E39" s="189">
        <v>250</v>
      </c>
      <c r="F39" s="96">
        <v>40</v>
      </c>
      <c r="G39" s="93">
        <f>E39*F39</f>
        <v>10000</v>
      </c>
      <c r="H39" s="155" t="s">
        <v>703</v>
      </c>
      <c r="I39" s="94" t="s">
        <v>307</v>
      </c>
      <c r="J39" s="94" t="str">
        <f>VLOOKUP(I39,Presupuesto!$B$11:$C$566,2,0)</f>
        <v>SERVICIOS DE IMPRENTA PUBLIC.Y REPRODUCCION</v>
      </c>
      <c r="K39" s="94" t="str">
        <f t="shared" ref="K39:K46" si="4">$K$38</f>
        <v>Desarrollo e Innovación Curricular</v>
      </c>
      <c r="L39" s="94" t="s">
        <v>721</v>
      </c>
      <c r="M39" s="422"/>
      <c r="N39" s="422"/>
    </row>
    <row r="40" spans="2:14">
      <c r="B40" s="422"/>
      <c r="C40" s="95" t="s">
        <v>1320</v>
      </c>
      <c r="D40" s="613"/>
      <c r="E40" s="189">
        <v>250</v>
      </c>
      <c r="F40" s="96">
        <v>310</v>
      </c>
      <c r="G40" s="93">
        <f t="shared" ref="G40:G46" si="5">E40*F40</f>
        <v>77500</v>
      </c>
      <c r="H40" s="155" t="s">
        <v>703</v>
      </c>
      <c r="I40" s="94" t="s">
        <v>361</v>
      </c>
      <c r="J40" s="94" t="str">
        <f>VLOOKUP(I40,Presupuesto!$B$11:$C$566,2,0)</f>
        <v>ALIMENTOS B EBIDAS PARA PERSONAS</v>
      </c>
      <c r="K40" s="94" t="str">
        <f t="shared" si="4"/>
        <v>Desarrollo e Innovación Curricular</v>
      </c>
      <c r="L40" s="94" t="s">
        <v>723</v>
      </c>
      <c r="M40" s="422"/>
      <c r="N40" s="422"/>
    </row>
    <row r="41" spans="2:14">
      <c r="B41" s="422"/>
      <c r="C41" s="95" t="s">
        <v>1321</v>
      </c>
      <c r="D41" s="613"/>
      <c r="E41" s="146">
        <v>30</v>
      </c>
      <c r="F41" s="114">
        <v>800</v>
      </c>
      <c r="G41" s="93">
        <f t="shared" si="5"/>
        <v>24000</v>
      </c>
      <c r="H41" s="155" t="s">
        <v>703</v>
      </c>
      <c r="I41" s="301" t="s">
        <v>329</v>
      </c>
      <c r="J41" s="94" t="str">
        <f>VLOOKUP(I41,Presupuesto!$B$11:$C$566,2,0)</f>
        <v>PASAJES NACIONALES</v>
      </c>
      <c r="K41" s="94" t="str">
        <f t="shared" si="4"/>
        <v>Desarrollo e Innovación Curricular</v>
      </c>
      <c r="L41" s="94" t="s">
        <v>724</v>
      </c>
      <c r="M41" s="422"/>
      <c r="N41" s="422"/>
    </row>
    <row r="42" spans="2:14">
      <c r="B42" s="422"/>
      <c r="C42" s="95" t="s">
        <v>1322</v>
      </c>
      <c r="D42" s="613"/>
      <c r="E42" s="146">
        <v>250</v>
      </c>
      <c r="F42" s="114">
        <v>50</v>
      </c>
      <c r="G42" s="93">
        <f t="shared" si="5"/>
        <v>12500</v>
      </c>
      <c r="H42" s="155" t="s">
        <v>703</v>
      </c>
      <c r="I42" s="94" t="s">
        <v>384</v>
      </c>
      <c r="J42" s="94" t="str">
        <f>VLOOKUP(I42,Presupuesto!$B$11:$C$566,2,0)</f>
        <v>PRODUCTOS PAPEL Y CARTON</v>
      </c>
      <c r="K42" s="94" t="str">
        <f t="shared" si="4"/>
        <v>Desarrollo e Innovación Curricular</v>
      </c>
      <c r="L42" s="94" t="s">
        <v>725</v>
      </c>
      <c r="M42" s="422"/>
      <c r="N42" s="422"/>
    </row>
    <row r="43" spans="2:14">
      <c r="B43" s="422"/>
      <c r="C43" s="95" t="s">
        <v>1323</v>
      </c>
      <c r="D43" s="613"/>
      <c r="E43" s="189">
        <v>7</v>
      </c>
      <c r="F43" s="96">
        <v>95</v>
      </c>
      <c r="G43" s="93">
        <f t="shared" si="5"/>
        <v>665</v>
      </c>
      <c r="H43" s="155" t="s">
        <v>703</v>
      </c>
      <c r="I43" s="94" t="s">
        <v>384</v>
      </c>
      <c r="J43" s="94" t="str">
        <f>VLOOKUP(I43,Presupuesto!$B$11:$C$566,2,0)</f>
        <v>PRODUCTOS PAPEL Y CARTON</v>
      </c>
      <c r="K43" s="94" t="str">
        <f t="shared" si="4"/>
        <v>Desarrollo e Innovación Curricular</v>
      </c>
      <c r="L43" s="94" t="s">
        <v>727</v>
      </c>
      <c r="M43" s="422"/>
      <c r="N43" s="422"/>
    </row>
    <row r="44" spans="2:14">
      <c r="B44" s="422"/>
      <c r="C44" s="95" t="s">
        <v>1324</v>
      </c>
      <c r="D44" s="613"/>
      <c r="E44" s="189">
        <v>35</v>
      </c>
      <c r="F44" s="96">
        <v>38</v>
      </c>
      <c r="G44" s="93">
        <f t="shared" si="5"/>
        <v>1330</v>
      </c>
      <c r="H44" s="155" t="s">
        <v>703</v>
      </c>
      <c r="I44" s="94" t="s">
        <v>451</v>
      </c>
      <c r="J44" s="94" t="str">
        <f>VLOOKUP(I44,Presupuesto!$B$11:$C$566,2,0)</f>
        <v>UTILES DE ESCRITORIO, OFICINA Y ENSE¥ANZA</v>
      </c>
      <c r="K44" s="94" t="str">
        <f t="shared" si="4"/>
        <v>Desarrollo e Innovación Curricular</v>
      </c>
      <c r="L44" s="94" t="s">
        <v>728</v>
      </c>
      <c r="M44" s="422"/>
      <c r="N44" s="422"/>
    </row>
    <row r="45" spans="2:14">
      <c r="B45" s="422"/>
      <c r="C45" s="95" t="s">
        <v>1325</v>
      </c>
      <c r="D45" s="613"/>
      <c r="E45" s="189">
        <v>2</v>
      </c>
      <c r="F45" s="96">
        <v>130</v>
      </c>
      <c r="G45" s="93">
        <f t="shared" si="5"/>
        <v>260</v>
      </c>
      <c r="H45" s="155" t="s">
        <v>703</v>
      </c>
      <c r="I45" s="94" t="s">
        <v>451</v>
      </c>
      <c r="J45" s="94" t="str">
        <f>VLOOKUP(I45,Presupuesto!$B$11:$C$566,2,0)</f>
        <v>UTILES DE ESCRITORIO, OFICINA Y ENSE¥ANZA</v>
      </c>
      <c r="K45" s="94" t="str">
        <f t="shared" si="4"/>
        <v>Desarrollo e Innovación Curricular</v>
      </c>
      <c r="L45" s="94" t="s">
        <v>729</v>
      </c>
      <c r="M45" s="422"/>
      <c r="N45" s="422"/>
    </row>
    <row r="46" spans="2:14" ht="15.75" thickBot="1">
      <c r="B46" s="422"/>
      <c r="C46" s="105" t="s">
        <v>1326</v>
      </c>
      <c r="D46" s="613"/>
      <c r="E46" s="199">
        <v>250</v>
      </c>
      <c r="F46" s="115">
        <v>25</v>
      </c>
      <c r="G46" s="93">
        <f t="shared" si="5"/>
        <v>6250</v>
      </c>
      <c r="H46" s="155" t="s">
        <v>703</v>
      </c>
      <c r="I46" s="94" t="s">
        <v>451</v>
      </c>
      <c r="J46" s="94" t="str">
        <f>VLOOKUP(I46,Presupuesto!$B$11:$C$566,2,0)</f>
        <v>UTILES DE ESCRITORIO, OFICINA Y ENSE¥ANZA</v>
      </c>
      <c r="K46" s="94" t="str">
        <f t="shared" si="4"/>
        <v>Desarrollo e Innovación Curricular</v>
      </c>
      <c r="L46" s="94" t="s">
        <v>731</v>
      </c>
      <c r="M46" s="422"/>
      <c r="N46" s="422"/>
    </row>
    <row r="47" spans="2:14" s="489" customFormat="1" ht="15.75" thickBot="1">
      <c r="B47" s="90"/>
      <c r="C47" s="496" t="s">
        <v>1269</v>
      </c>
      <c r="D47" s="497">
        <v>4</v>
      </c>
      <c r="E47" s="498">
        <v>4</v>
      </c>
      <c r="F47" s="499">
        <v>2250</v>
      </c>
      <c r="G47" s="93">
        <f>D47*E47*F47</f>
        <v>36000</v>
      </c>
      <c r="H47" s="501" t="s">
        <v>703</v>
      </c>
      <c r="I47" s="312" t="s">
        <v>337</v>
      </c>
      <c r="J47" s="102" t="str">
        <f>VLOOKUP(I47,[1]Presupuesto!$B$11:$C$566,2,0)</f>
        <v>VIATICOS NACIONALES</v>
      </c>
      <c r="K47" s="313" t="s">
        <v>49</v>
      </c>
      <c r="L47" s="313" t="s">
        <v>720</v>
      </c>
      <c r="N47" s="502"/>
    </row>
    <row r="48" spans="2:14" s="422" customFormat="1" ht="15.75" thickBot="1">
      <c r="C48" s="496" t="s">
        <v>1273</v>
      </c>
      <c r="D48" s="506">
        <v>16</v>
      </c>
      <c r="E48" s="498">
        <v>4</v>
      </c>
      <c r="F48" s="499">
        <v>2000</v>
      </c>
      <c r="G48" s="93">
        <f t="shared" ref="G48:G50" si="6">D48*E48*F48</f>
        <v>128000</v>
      </c>
      <c r="H48" s="308" t="s">
        <v>703</v>
      </c>
      <c r="I48" s="312" t="s">
        <v>337</v>
      </c>
      <c r="J48" s="102" t="str">
        <f>VLOOKUP(I48,[1]Presupuesto!$B$11:$C$566,2,0)</f>
        <v>VIATICOS NACIONALES</v>
      </c>
      <c r="K48" s="313" t="s">
        <v>49</v>
      </c>
      <c r="L48" s="313" t="s">
        <v>732</v>
      </c>
    </row>
    <row r="49" spans="3:12" s="422" customFormat="1" ht="15.75" thickBot="1">
      <c r="C49" s="496" t="s">
        <v>1277</v>
      </c>
      <c r="D49" s="497">
        <v>2</v>
      </c>
      <c r="E49" s="498">
        <v>4</v>
      </c>
      <c r="F49" s="499">
        <v>1750</v>
      </c>
      <c r="G49" s="93">
        <f t="shared" si="6"/>
        <v>14000</v>
      </c>
      <c r="H49" s="308" t="s">
        <v>703</v>
      </c>
      <c r="I49" s="312" t="s">
        <v>337</v>
      </c>
      <c r="J49" s="102" t="str">
        <f>VLOOKUP(I49,[1]Presupuesto!$B$11:$C$566,2,0)</f>
        <v>VIATICOS NACIONALES</v>
      </c>
      <c r="K49" s="313" t="s">
        <v>49</v>
      </c>
      <c r="L49" s="313" t="s">
        <v>732</v>
      </c>
    </row>
    <row r="50" spans="3:12" s="422" customFormat="1" ht="15.75" thickBot="1">
      <c r="C50" s="496" t="s">
        <v>1281</v>
      </c>
      <c r="D50" s="503">
        <v>4</v>
      </c>
      <c r="E50" s="498">
        <v>4</v>
      </c>
      <c r="F50" s="500">
        <v>1200</v>
      </c>
      <c r="G50" s="93">
        <f t="shared" si="6"/>
        <v>19200</v>
      </c>
      <c r="H50" s="308" t="s">
        <v>703</v>
      </c>
      <c r="I50" s="505" t="s">
        <v>337</v>
      </c>
      <c r="J50" s="102" t="str">
        <f>VLOOKUP(I50,[1]Presupuesto!$B$11:$C$566,2,0)</f>
        <v>VIATICOS NACIONALES</v>
      </c>
      <c r="K50" s="313" t="s">
        <v>49</v>
      </c>
      <c r="L50" s="313" t="s">
        <v>733</v>
      </c>
    </row>
    <row r="52" spans="3:12" ht="15.75" thickBot="1">
      <c r="C52" s="422"/>
      <c r="D52" s="422"/>
      <c r="E52" s="422"/>
      <c r="F52" s="422"/>
      <c r="G52" s="422"/>
      <c r="H52" s="411"/>
      <c r="I52" s="422"/>
      <c r="J52" s="422"/>
      <c r="K52" s="422"/>
      <c r="L52" s="422"/>
    </row>
    <row r="53" spans="3:12" ht="15.75" thickBot="1">
      <c r="C53" s="29" t="s">
        <v>1308</v>
      </c>
      <c r="D53" s="30">
        <f>SUM(G59:G69)</f>
        <v>199984</v>
      </c>
      <c r="E53" s="90"/>
      <c r="F53" s="90"/>
      <c r="G53" s="90"/>
      <c r="H53" s="74"/>
      <c r="I53" s="74"/>
      <c r="J53" s="74"/>
      <c r="K53" s="108"/>
      <c r="L53" s="422"/>
    </row>
    <row r="54" spans="3:12">
      <c r="C54" s="69"/>
      <c r="D54" s="31"/>
      <c r="E54" s="90"/>
      <c r="F54" s="90"/>
      <c r="G54" s="90"/>
      <c r="H54" s="74"/>
      <c r="I54" s="74"/>
      <c r="J54" s="74"/>
      <c r="K54" s="108"/>
      <c r="L54" s="422"/>
    </row>
    <row r="55" spans="3:12" ht="15.75">
      <c r="C55" s="190" t="s">
        <v>1309</v>
      </c>
      <c r="D55" s="466" t="s">
        <v>1634</v>
      </c>
      <c r="E55" s="90"/>
      <c r="F55" s="90"/>
      <c r="G55" s="90"/>
      <c r="H55" s="74"/>
      <c r="I55" s="74"/>
      <c r="J55" s="74"/>
      <c r="K55" s="108"/>
      <c r="L55" s="422"/>
    </row>
    <row r="56" spans="3:12" ht="54" customHeight="1">
      <c r="C56" s="614" t="str">
        <f>IFERROR(VLOOKUP(D55,'1. Desarrollo e Innov. Curricu.'!$F:$G,2,FALSE),IFERROR(VLOOKUP(D55,'2. Investigación Científica'!$E:$F,2,FALSE),IFERROR(VLOOKUP(D55,'3. Vinculación Univ. Sociedad'!$F:$G,2,FALSE),IFERROR(VLOOKUP(D55,'4. Docencia y Profesorado Univ.'!$F:$G,2,FALSE),IFERROR(VLOOKUP(D55,'5. Estudiantes y Graduados'!$E:$F,2,FALSE),IFERROR(VLOOKUP(D55,'11. Gestion Administrativa'!$F:$G,2,FALSE),IFERROR(VLOOKUP(D55,'13. Gestión Académica'!$F:$G,2,FALSE),IFERROR(VLOOKUP(D55,'8. Asegura. de la Calid. y M'!$F:$G,2,FALSE),IFERROR(VLOOKUP(D55,'6. Gestión del Conocimiento'!$F:$G,2,FALSE),IFERROR(VLOOKUP(D55,'15. Gobernabilidad y Proceso...'!$E:$F,2,FALSE),IFERROR(VLOOKUP(D55,'12. Gestión del Talento Humano'!$F:$G,2,FALSE),IFERROR(VLOOKUP(D55,'14. Internacional... de la E.S.'!$E:$F,2,FALSE),IFERROR(VLOOKUP(D55,'10. Posgrado'!$E:$F,2,FALSE),IFERROR(VLOOKUP(D55,'17. Gestión TIC'!$F:$G,2,FALSE),IFERROR(VLOOKUP(D55,'16. Desa. del Sistema Educ.Sup.'!$E:$F,2,FALSE),IFERROR(VLOOKUP(D55,'9. Cultura de Inno. Insti...'!$F:$G,2,FALSE),VLOOKUP(D55,'7. Lo Esencial de la Reforma U.'!$F:$G,2,0)))))))))))))))))</f>
        <v>Conversatorios, debates que contribuyan al consenso y toma de decisiones con respecto al análisis de los resultados obtenidos en el proceso de investigación que faciliten el proceso de construcción de los proyectos curriculares.</v>
      </c>
      <c r="D56" s="614"/>
      <c r="E56" s="614"/>
      <c r="F56" s="614"/>
      <c r="G56" s="614"/>
      <c r="H56" s="614"/>
      <c r="I56" s="614"/>
      <c r="J56" s="74"/>
      <c r="K56" s="108"/>
      <c r="L56" s="422"/>
    </row>
    <row r="57" spans="3:12" ht="15.75" thickBot="1">
      <c r="C57" s="69"/>
      <c r="D57" s="31"/>
      <c r="E57" s="90"/>
      <c r="F57" s="90"/>
      <c r="G57" s="90"/>
      <c r="H57" s="74"/>
      <c r="I57" s="74"/>
      <c r="J57" s="74"/>
      <c r="K57" s="108"/>
      <c r="L57" s="422"/>
    </row>
    <row r="58" spans="3:12" ht="30.75" thickBot="1">
      <c r="C58" s="121" t="s">
        <v>1310</v>
      </c>
      <c r="D58" s="124" t="s">
        <v>1311</v>
      </c>
      <c r="E58" s="123" t="s">
        <v>99</v>
      </c>
      <c r="F58" s="123" t="s">
        <v>1312</v>
      </c>
      <c r="G58" s="122" t="s">
        <v>1313</v>
      </c>
      <c r="H58" s="128" t="s">
        <v>1314</v>
      </c>
      <c r="I58" s="123" t="s">
        <v>1315</v>
      </c>
      <c r="J58" s="123" t="s">
        <v>711</v>
      </c>
      <c r="K58" s="123" t="s">
        <v>1316</v>
      </c>
      <c r="L58" s="123" t="s">
        <v>1317</v>
      </c>
    </row>
    <row r="59" spans="3:12">
      <c r="C59" s="305" t="s">
        <v>1318</v>
      </c>
      <c r="D59" s="612">
        <v>90</v>
      </c>
      <c r="E59" s="306"/>
      <c r="F59" s="111">
        <v>0</v>
      </c>
      <c r="G59" s="307">
        <f t="shared" ref="G59:G60" si="7">E59*F59</f>
        <v>0</v>
      </c>
      <c r="H59" s="308"/>
      <c r="I59" s="112" t="s">
        <v>294</v>
      </c>
      <c r="J59" s="112" t="str">
        <f>VLOOKUP(I59,Presupuesto!$B$11:$C$566,2,0)</f>
        <v>SERVICIOS DE CAPACITACION.</v>
      </c>
      <c r="K59" s="309" t="s">
        <v>49</v>
      </c>
      <c r="L59" s="112" t="s">
        <v>721</v>
      </c>
    </row>
    <row r="60" spans="3:12">
      <c r="C60" s="95" t="s">
        <v>1319</v>
      </c>
      <c r="D60" s="613"/>
      <c r="E60" s="189">
        <v>0</v>
      </c>
      <c r="F60" s="96">
        <v>0</v>
      </c>
      <c r="G60" s="93">
        <f t="shared" si="7"/>
        <v>0</v>
      </c>
      <c r="H60" s="155"/>
      <c r="I60" s="94" t="s">
        <v>307</v>
      </c>
      <c r="J60" s="94" t="str">
        <f>VLOOKUP(I60,Presupuesto!$B$11:$C$566,2,0)</f>
        <v>SERVICIOS DE IMPRENTA PUBLIC.Y REPRODUCCION</v>
      </c>
      <c r="K60" s="94" t="str">
        <f t="shared" ref="K60:K67" si="8">$K$59</f>
        <v>Desarrollo e Innovación Curricular</v>
      </c>
      <c r="L60" s="94" t="s">
        <v>721</v>
      </c>
    </row>
    <row r="61" spans="3:12">
      <c r="C61" s="95" t="s">
        <v>1320</v>
      </c>
      <c r="D61" s="613"/>
      <c r="E61" s="189">
        <v>90</v>
      </c>
      <c r="F61" s="96">
        <v>270</v>
      </c>
      <c r="G61" s="93">
        <f>E61*F61</f>
        <v>24300</v>
      </c>
      <c r="H61" s="155" t="s">
        <v>703</v>
      </c>
      <c r="I61" s="94" t="s">
        <v>361</v>
      </c>
      <c r="J61" s="94" t="str">
        <f>VLOOKUP(I61,Presupuesto!$B$11:$C$566,2,0)</f>
        <v>ALIMENTOS B EBIDAS PARA PERSONAS</v>
      </c>
      <c r="K61" s="94" t="str">
        <f t="shared" si="8"/>
        <v>Desarrollo e Innovación Curricular</v>
      </c>
      <c r="L61" s="94" t="s">
        <v>723</v>
      </c>
    </row>
    <row r="62" spans="3:12">
      <c r="C62" s="95" t="s">
        <v>1321</v>
      </c>
      <c r="D62" s="613"/>
      <c r="E62" s="146">
        <v>16</v>
      </c>
      <c r="F62" s="114">
        <v>800</v>
      </c>
      <c r="G62" s="93">
        <f t="shared" ref="G62:G67" si="9">E62*F62</f>
        <v>12800</v>
      </c>
      <c r="H62" s="155" t="s">
        <v>703</v>
      </c>
      <c r="I62" s="301" t="s">
        <v>329</v>
      </c>
      <c r="J62" s="94" t="str">
        <f>VLOOKUP(I62,Presupuesto!$B$11:$C$566,2,0)</f>
        <v>PASAJES NACIONALES</v>
      </c>
      <c r="K62" s="94" t="str">
        <f t="shared" si="8"/>
        <v>Desarrollo e Innovación Curricular</v>
      </c>
      <c r="L62" s="94" t="s">
        <v>724</v>
      </c>
    </row>
    <row r="63" spans="3:12">
      <c r="C63" s="95" t="s">
        <v>1322</v>
      </c>
      <c r="D63" s="613"/>
      <c r="E63" s="146">
        <v>0</v>
      </c>
      <c r="F63" s="114">
        <v>0</v>
      </c>
      <c r="G63" s="93">
        <f t="shared" si="9"/>
        <v>0</v>
      </c>
      <c r="H63" s="155"/>
      <c r="I63" s="94" t="s">
        <v>384</v>
      </c>
      <c r="J63" s="94" t="str">
        <f>VLOOKUP(I63,Presupuesto!$B$11:$C$566,2,0)</f>
        <v>PRODUCTOS PAPEL Y CARTON</v>
      </c>
      <c r="K63" s="94" t="str">
        <f t="shared" si="8"/>
        <v>Desarrollo e Innovación Curricular</v>
      </c>
      <c r="L63" s="94" t="s">
        <v>725</v>
      </c>
    </row>
    <row r="64" spans="3:12">
      <c r="C64" s="95" t="s">
        <v>1323</v>
      </c>
      <c r="D64" s="613"/>
      <c r="E64" s="189">
        <v>2</v>
      </c>
      <c r="F64" s="96">
        <v>95</v>
      </c>
      <c r="G64" s="93">
        <f t="shared" si="9"/>
        <v>190</v>
      </c>
      <c r="H64" s="155" t="s">
        <v>703</v>
      </c>
      <c r="I64" s="94" t="s">
        <v>384</v>
      </c>
      <c r="J64" s="94" t="str">
        <f>VLOOKUP(I64,Presupuesto!$B$11:$C$566,2,0)</f>
        <v>PRODUCTOS PAPEL Y CARTON</v>
      </c>
      <c r="K64" s="94" t="str">
        <f t="shared" si="8"/>
        <v>Desarrollo e Innovación Curricular</v>
      </c>
      <c r="L64" s="94" t="s">
        <v>727</v>
      </c>
    </row>
    <row r="65" spans="3:12">
      <c r="C65" s="95" t="s">
        <v>1324</v>
      </c>
      <c r="D65" s="613"/>
      <c r="E65" s="189">
        <v>8</v>
      </c>
      <c r="F65" s="96">
        <v>38</v>
      </c>
      <c r="G65" s="93">
        <f t="shared" si="9"/>
        <v>304</v>
      </c>
      <c r="H65" s="155" t="s">
        <v>703</v>
      </c>
      <c r="I65" s="94" t="s">
        <v>451</v>
      </c>
      <c r="J65" s="94" t="str">
        <f>VLOOKUP(I65,Presupuesto!$B$11:$C$566,2,0)</f>
        <v>UTILES DE ESCRITORIO, OFICINA Y ENSE¥ANZA</v>
      </c>
      <c r="K65" s="94" t="str">
        <f t="shared" si="8"/>
        <v>Desarrollo e Innovación Curricular</v>
      </c>
      <c r="L65" s="94" t="s">
        <v>728</v>
      </c>
    </row>
    <row r="66" spans="3:12">
      <c r="C66" s="95" t="s">
        <v>1325</v>
      </c>
      <c r="D66" s="613"/>
      <c r="E66" s="189">
        <v>3</v>
      </c>
      <c r="F66" s="96">
        <v>130</v>
      </c>
      <c r="G66" s="93">
        <f t="shared" si="9"/>
        <v>390</v>
      </c>
      <c r="H66" s="155" t="s">
        <v>703</v>
      </c>
      <c r="I66" s="94" t="s">
        <v>451</v>
      </c>
      <c r="J66" s="94" t="str">
        <f>VLOOKUP(I66,Presupuesto!$B$11:$C$566,2,0)</f>
        <v>UTILES DE ESCRITORIO, OFICINA Y ENSE¥ANZA</v>
      </c>
      <c r="K66" s="94" t="str">
        <f t="shared" si="8"/>
        <v>Desarrollo e Innovación Curricular</v>
      </c>
      <c r="L66" s="94" t="s">
        <v>729</v>
      </c>
    </row>
    <row r="67" spans="3:12" ht="15.75" thickBot="1">
      <c r="C67" s="105" t="s">
        <v>1326</v>
      </c>
      <c r="D67" s="613"/>
      <c r="E67" s="199">
        <v>0</v>
      </c>
      <c r="F67" s="115">
        <v>0</v>
      </c>
      <c r="G67" s="93">
        <f t="shared" si="9"/>
        <v>0</v>
      </c>
      <c r="H67" s="494"/>
      <c r="I67" s="495" t="s">
        <v>451</v>
      </c>
      <c r="J67" s="495" t="str">
        <f>VLOOKUP(I67,Presupuesto!$B$11:$C$566,2,0)</f>
        <v>UTILES DE ESCRITORIO, OFICINA Y ENSE¥ANZA</v>
      </c>
      <c r="K67" s="94" t="str">
        <f t="shared" si="8"/>
        <v>Desarrollo e Innovación Curricular</v>
      </c>
      <c r="L67" s="94" t="s">
        <v>731</v>
      </c>
    </row>
    <row r="68" spans="3:12" s="422" customFormat="1" ht="15.75" thickBot="1">
      <c r="C68" s="496" t="s">
        <v>1273</v>
      </c>
      <c r="D68" s="503">
        <v>15</v>
      </c>
      <c r="E68" s="507">
        <v>4.5</v>
      </c>
      <c r="F68" s="508">
        <v>2000</v>
      </c>
      <c r="G68" s="93">
        <f>D68*E68*F68</f>
        <v>135000</v>
      </c>
      <c r="H68" s="510" t="s">
        <v>703</v>
      </c>
      <c r="I68" s="511" t="s">
        <v>337</v>
      </c>
      <c r="J68" s="512" t="str">
        <f>VLOOKUP(I68,[1]Presupuesto!$B$11:$C$566,2,0)</f>
        <v>VIATICOS NACIONALES</v>
      </c>
      <c r="K68" s="313" t="str">
        <f>$K$17</f>
        <v>Desarrollo e Innovación Curricular</v>
      </c>
      <c r="L68" s="313" t="s">
        <v>732</v>
      </c>
    </row>
    <row r="69" spans="3:12" s="422" customFormat="1" ht="15.75" thickBot="1">
      <c r="C69" s="496" t="s">
        <v>1281</v>
      </c>
      <c r="D69" s="503">
        <v>5</v>
      </c>
      <c r="E69" s="498">
        <v>4.5</v>
      </c>
      <c r="F69" s="500">
        <v>1200</v>
      </c>
      <c r="G69" s="93">
        <f>D69*E69*F69</f>
        <v>27000</v>
      </c>
      <c r="H69" s="308" t="s">
        <v>703</v>
      </c>
      <c r="I69" s="505" t="s">
        <v>337</v>
      </c>
      <c r="J69" s="102" t="str">
        <f>VLOOKUP(I69,[1]Presupuesto!$B$11:$C$566,2,0)</f>
        <v>VIATICOS NACIONALES</v>
      </c>
      <c r="K69" s="313" t="s">
        <v>49</v>
      </c>
      <c r="L69" s="313" t="s">
        <v>733</v>
      </c>
    </row>
    <row r="70" spans="3:12" ht="15.75" thickBot="1">
      <c r="C70" s="422"/>
      <c r="D70" s="422"/>
      <c r="E70" s="422"/>
      <c r="F70" s="422"/>
      <c r="G70" s="422"/>
      <c r="H70" s="411"/>
      <c r="I70" s="422"/>
      <c r="J70" s="422"/>
      <c r="K70" s="422"/>
      <c r="L70" s="422"/>
    </row>
    <row r="71" spans="3:12" ht="15.75" thickBot="1">
      <c r="C71" s="29" t="s">
        <v>1308</v>
      </c>
      <c r="D71" s="30">
        <f>SUM(G77:G87)</f>
        <v>52608</v>
      </c>
      <c r="E71" s="90"/>
      <c r="F71" s="90"/>
      <c r="G71" s="90"/>
      <c r="H71" s="74"/>
      <c r="I71" s="74"/>
      <c r="J71" s="74"/>
      <c r="K71" s="108"/>
      <c r="L71" s="422"/>
    </row>
    <row r="72" spans="3:12">
      <c r="C72" s="69"/>
      <c r="D72" s="31"/>
      <c r="E72" s="90"/>
      <c r="F72" s="90"/>
      <c r="G72" s="90"/>
      <c r="H72" s="74"/>
      <c r="I72" s="74"/>
      <c r="J72" s="74"/>
      <c r="K72" s="108"/>
      <c r="L72" s="422"/>
    </row>
    <row r="73" spans="3:12" ht="15.75">
      <c r="C73" s="190" t="s">
        <v>1309</v>
      </c>
      <c r="D73" s="466" t="s">
        <v>1635</v>
      </c>
      <c r="E73" s="90"/>
      <c r="F73" s="90"/>
      <c r="G73" s="90"/>
      <c r="H73" s="74"/>
      <c r="I73" s="74"/>
      <c r="J73" s="74"/>
      <c r="K73" s="108"/>
      <c r="L73" s="422"/>
    </row>
    <row r="74" spans="3:12" ht="18.75">
      <c r="C74" s="614" t="str">
        <f>IFERROR(VLOOKUP(D73,'1. Desarrollo e Innov. Curricu.'!$F:$G,2,FALSE),IFERROR(VLOOKUP(D73,'2. Investigación Científica'!$E:$F,2,FALSE),IFERROR(VLOOKUP(D73,'3. Vinculación Univ. Sociedad'!$F:$G,2,FALSE),IFERROR(VLOOKUP(D73,'4. Docencia y Profesorado Univ.'!$F:$G,2,FALSE),IFERROR(VLOOKUP(D73,'5. Estudiantes y Graduados'!$E:$F,2,FALSE),IFERROR(VLOOKUP(D73,'11. Gestion Administrativa'!$F:$G,2,FALSE),IFERROR(VLOOKUP(D73,'13. Gestión Académica'!$F:$G,2,FALSE),IFERROR(VLOOKUP(D73,'8. Asegura. de la Calid. y M'!$F:$G,2,FALSE),IFERROR(VLOOKUP(D73,'6. Gestión del Conocimiento'!$F:$G,2,FALSE),IFERROR(VLOOKUP(D73,'15. Gobernabilidad y Proceso...'!$E:$F,2,FALSE),IFERROR(VLOOKUP(D73,'12. Gestión del Talento Humano'!$F:$G,2,FALSE),IFERROR(VLOOKUP(D73,'14. Internacional... de la E.S.'!$E:$F,2,FALSE),IFERROR(VLOOKUP(D73,'10. Posgrado'!$E:$F,2,FALSE),IFERROR(VLOOKUP(D73,'17. Gestión TIC'!$F:$G,2,FALSE),IFERROR(VLOOKUP(D73,'16. Desa. del Sistema Educ.Sup.'!$E:$F,2,FALSE),IFERROR(VLOOKUP(D73,'9. Cultura de Inno. Insti...'!$F:$G,2,FALSE),VLOOKUP(D73,'7. Lo Esencial de la Reforma U.'!$F:$G,2,0)))))))))))))))))</f>
        <v>Revisión de documento proyecto curricular preliminar elaborado</v>
      </c>
      <c r="D74" s="614"/>
      <c r="E74" s="614"/>
      <c r="F74" s="614"/>
      <c r="G74" s="614"/>
      <c r="H74" s="614"/>
      <c r="I74" s="614"/>
      <c r="J74" s="74"/>
      <c r="K74" s="108"/>
      <c r="L74" s="422"/>
    </row>
    <row r="75" spans="3:12" ht="15.75" thickBot="1">
      <c r="C75" s="69"/>
      <c r="D75" s="31"/>
      <c r="E75" s="90"/>
      <c r="F75" s="90"/>
      <c r="G75" s="90"/>
      <c r="H75" s="74"/>
      <c r="I75" s="74"/>
      <c r="J75" s="74"/>
      <c r="K75" s="108"/>
      <c r="L75" s="422"/>
    </row>
    <row r="76" spans="3:12" ht="30.75" thickBot="1">
      <c r="C76" s="121" t="s">
        <v>1310</v>
      </c>
      <c r="D76" s="124" t="s">
        <v>1311</v>
      </c>
      <c r="E76" s="123" t="s">
        <v>99</v>
      </c>
      <c r="F76" s="123" t="s">
        <v>1312</v>
      </c>
      <c r="G76" s="122" t="s">
        <v>1313</v>
      </c>
      <c r="H76" s="128" t="s">
        <v>1314</v>
      </c>
      <c r="I76" s="123" t="s">
        <v>1315</v>
      </c>
      <c r="J76" s="123" t="s">
        <v>711</v>
      </c>
      <c r="K76" s="123" t="s">
        <v>1316</v>
      </c>
      <c r="L76" s="123" t="s">
        <v>1317</v>
      </c>
    </row>
    <row r="77" spans="3:12">
      <c r="C77" s="305" t="s">
        <v>1318</v>
      </c>
      <c r="D77" s="612">
        <v>40</v>
      </c>
      <c r="E77" s="306"/>
      <c r="F77" s="111">
        <v>0</v>
      </c>
      <c r="G77" s="307">
        <f t="shared" ref="G77:G85" si="10">E77*F77</f>
        <v>0</v>
      </c>
      <c r="H77" s="308"/>
      <c r="I77" s="112" t="s">
        <v>294</v>
      </c>
      <c r="J77" s="112" t="str">
        <f>VLOOKUP(I77,Presupuesto!$B$11:$C$566,2,0)</f>
        <v>SERVICIOS DE CAPACITACION.</v>
      </c>
      <c r="K77" s="309" t="s">
        <v>49</v>
      </c>
      <c r="L77" s="112" t="s">
        <v>720</v>
      </c>
    </row>
    <row r="78" spans="3:12">
      <c r="C78" s="95" t="s">
        <v>1319</v>
      </c>
      <c r="D78" s="613"/>
      <c r="E78" s="189"/>
      <c r="F78" s="96">
        <v>0</v>
      </c>
      <c r="G78" s="93">
        <f t="shared" si="10"/>
        <v>0</v>
      </c>
      <c r="H78" s="155"/>
      <c r="I78" s="94" t="s">
        <v>307</v>
      </c>
      <c r="J78" s="94" t="str">
        <f>VLOOKUP(I78,Presupuesto!$B$11:$C$566,2,0)</f>
        <v>SERVICIOS DE IMPRENTA PUBLIC.Y REPRODUCCION</v>
      </c>
      <c r="K78" s="94" t="str">
        <f>$K$77</f>
        <v>Desarrollo e Innovación Curricular</v>
      </c>
      <c r="L78" s="94" t="s">
        <v>721</v>
      </c>
    </row>
    <row r="79" spans="3:12">
      <c r="C79" s="95" t="s">
        <v>1320</v>
      </c>
      <c r="D79" s="613"/>
      <c r="E79" s="189">
        <v>40</v>
      </c>
      <c r="F79" s="96">
        <v>170</v>
      </c>
      <c r="G79" s="93">
        <f t="shared" si="10"/>
        <v>6800</v>
      </c>
      <c r="H79" s="155" t="s">
        <v>703</v>
      </c>
      <c r="I79" s="94" t="s">
        <v>361</v>
      </c>
      <c r="J79" s="94" t="str">
        <f>VLOOKUP(I79,Presupuesto!$B$11:$C$566,2,0)</f>
        <v>ALIMENTOS B EBIDAS PARA PERSONAS</v>
      </c>
      <c r="K79" s="94" t="str">
        <f t="shared" ref="K79:K85" si="11">$K$77</f>
        <v>Desarrollo e Innovación Curricular</v>
      </c>
      <c r="L79" s="94" t="s">
        <v>723</v>
      </c>
    </row>
    <row r="80" spans="3:12">
      <c r="C80" s="95" t="s">
        <v>1321</v>
      </c>
      <c r="D80" s="613"/>
      <c r="E80" s="146">
        <v>12</v>
      </c>
      <c r="F80" s="114">
        <v>800</v>
      </c>
      <c r="G80" s="93">
        <f t="shared" si="10"/>
        <v>9600</v>
      </c>
      <c r="H80" s="155" t="s">
        <v>703</v>
      </c>
      <c r="I80" s="301" t="s">
        <v>329</v>
      </c>
      <c r="J80" s="94" t="str">
        <f>VLOOKUP(I80,Presupuesto!$B$11:$C$566,2,0)</f>
        <v>PASAJES NACIONALES</v>
      </c>
      <c r="K80" s="94" t="str">
        <f t="shared" si="11"/>
        <v>Desarrollo e Innovación Curricular</v>
      </c>
      <c r="L80" s="94" t="s">
        <v>724</v>
      </c>
    </row>
    <row r="81" spans="3:12">
      <c r="C81" s="95" t="s">
        <v>1322</v>
      </c>
      <c r="D81" s="613"/>
      <c r="E81" s="146">
        <v>0</v>
      </c>
      <c r="F81" s="114">
        <v>0</v>
      </c>
      <c r="G81" s="93">
        <f t="shared" si="10"/>
        <v>0</v>
      </c>
      <c r="H81" s="155"/>
      <c r="I81" s="94" t="s">
        <v>384</v>
      </c>
      <c r="J81" s="94" t="str">
        <f>VLOOKUP(I81,Presupuesto!$B$11:$C$566,2,0)</f>
        <v>PRODUCTOS PAPEL Y CARTON</v>
      </c>
      <c r="K81" s="94" t="str">
        <f t="shared" si="11"/>
        <v>Desarrollo e Innovación Curricular</v>
      </c>
      <c r="L81" s="94" t="s">
        <v>725</v>
      </c>
    </row>
    <row r="82" spans="3:12">
      <c r="C82" s="95" t="s">
        <v>1323</v>
      </c>
      <c r="D82" s="613"/>
      <c r="E82" s="189">
        <f>(D77*25)/500</f>
        <v>2</v>
      </c>
      <c r="F82" s="96">
        <v>85</v>
      </c>
      <c r="G82" s="93">
        <f t="shared" si="10"/>
        <v>170</v>
      </c>
      <c r="H82" s="155" t="s">
        <v>703</v>
      </c>
      <c r="I82" s="94" t="s">
        <v>384</v>
      </c>
      <c r="J82" s="94" t="str">
        <f>VLOOKUP(I82,Presupuesto!$B$11:$C$566,2,0)</f>
        <v>PRODUCTOS PAPEL Y CARTON</v>
      </c>
      <c r="K82" s="94" t="str">
        <f t="shared" si="11"/>
        <v>Desarrollo e Innovación Curricular</v>
      </c>
      <c r="L82" s="94" t="s">
        <v>727</v>
      </c>
    </row>
    <row r="83" spans="3:12">
      <c r="C83" s="95" t="s">
        <v>1324</v>
      </c>
      <c r="D83" s="613"/>
      <c r="E83" s="189">
        <v>1</v>
      </c>
      <c r="F83" s="96">
        <v>38</v>
      </c>
      <c r="G83" s="93">
        <f t="shared" si="10"/>
        <v>38</v>
      </c>
      <c r="H83" s="155" t="s">
        <v>703</v>
      </c>
      <c r="I83" s="94" t="s">
        <v>451</v>
      </c>
      <c r="J83" s="94" t="str">
        <f>VLOOKUP(I83,Presupuesto!$B$11:$C$566,2,0)</f>
        <v>UTILES DE ESCRITORIO, OFICINA Y ENSE¥ANZA</v>
      </c>
      <c r="K83" s="94" t="str">
        <f t="shared" si="11"/>
        <v>Desarrollo e Innovación Curricular</v>
      </c>
      <c r="L83" s="94" t="s">
        <v>728</v>
      </c>
    </row>
    <row r="84" spans="3:12">
      <c r="C84" s="95" t="s">
        <v>1325</v>
      </c>
      <c r="D84" s="613"/>
      <c r="E84" s="189"/>
      <c r="F84" s="96">
        <v>0</v>
      </c>
      <c r="G84" s="93">
        <f t="shared" si="10"/>
        <v>0</v>
      </c>
      <c r="H84" s="155"/>
      <c r="I84" s="94" t="s">
        <v>451</v>
      </c>
      <c r="J84" s="94" t="str">
        <f>VLOOKUP(I84,Presupuesto!$B$11:$C$566,2,0)</f>
        <v>UTILES DE ESCRITORIO, OFICINA Y ENSE¥ANZA</v>
      </c>
      <c r="K84" s="94" t="str">
        <f t="shared" si="11"/>
        <v>Desarrollo e Innovación Curricular</v>
      </c>
      <c r="L84" s="94" t="s">
        <v>729</v>
      </c>
    </row>
    <row r="85" spans="3:12" ht="15.75" thickBot="1">
      <c r="C85" s="105" t="s">
        <v>1326</v>
      </c>
      <c r="D85" s="613"/>
      <c r="E85" s="199">
        <v>0</v>
      </c>
      <c r="F85" s="115">
        <v>0</v>
      </c>
      <c r="G85" s="93">
        <f t="shared" si="10"/>
        <v>0</v>
      </c>
      <c r="H85" s="155"/>
      <c r="I85" s="94" t="s">
        <v>451</v>
      </c>
      <c r="J85" s="94" t="str">
        <f>VLOOKUP(I85,Presupuesto!$B$11:$C$566,2,0)</f>
        <v>UTILES DE ESCRITORIO, OFICINA Y ENSE¥ANZA</v>
      </c>
      <c r="K85" s="94" t="str">
        <f t="shared" si="11"/>
        <v>Desarrollo e Innovación Curricular</v>
      </c>
      <c r="L85" s="94" t="s">
        <v>731</v>
      </c>
    </row>
    <row r="86" spans="3:12" s="422" customFormat="1" ht="15.75" thickBot="1">
      <c r="C86" s="496" t="s">
        <v>1273</v>
      </c>
      <c r="D86" s="503">
        <v>6</v>
      </c>
      <c r="E86" s="507">
        <v>2.5</v>
      </c>
      <c r="F86" s="508">
        <v>2000</v>
      </c>
      <c r="G86" s="509">
        <f>D86*E86*F86</f>
        <v>30000</v>
      </c>
      <c r="H86" s="510" t="s">
        <v>703</v>
      </c>
      <c r="I86" s="511" t="s">
        <v>337</v>
      </c>
      <c r="J86" s="512" t="str">
        <f>VLOOKUP(I86,[1]Presupuesto!$B$11:$C$566,2,0)</f>
        <v>VIATICOS NACIONALES</v>
      </c>
      <c r="K86" s="313" t="str">
        <f>$K$17</f>
        <v>Desarrollo e Innovación Curricular</v>
      </c>
      <c r="L86" s="313" t="s">
        <v>732</v>
      </c>
    </row>
    <row r="87" spans="3:12" s="422" customFormat="1" ht="15.75" thickBot="1">
      <c r="C87" s="496" t="s">
        <v>1281</v>
      </c>
      <c r="D87" s="503">
        <v>2</v>
      </c>
      <c r="E87" s="498">
        <v>2.5</v>
      </c>
      <c r="F87" s="500">
        <v>1200</v>
      </c>
      <c r="G87" s="101">
        <f>D87*E87*F87</f>
        <v>6000</v>
      </c>
      <c r="H87" s="308" t="s">
        <v>703</v>
      </c>
      <c r="I87" s="505" t="s">
        <v>337</v>
      </c>
      <c r="J87" s="102" t="str">
        <f>VLOOKUP(I87,[1]Presupuesto!$B$11:$C$566,2,0)</f>
        <v>VIATICOS NACIONALES</v>
      </c>
      <c r="K87" s="313" t="s">
        <v>49</v>
      </c>
      <c r="L87" s="313" t="s">
        <v>733</v>
      </c>
    </row>
    <row r="88" spans="3:12" ht="15.75" thickBot="1">
      <c r="C88" s="422"/>
      <c r="D88" s="422"/>
      <c r="E88" s="422"/>
      <c r="F88" s="422"/>
      <c r="G88" s="422"/>
      <c r="H88" s="411"/>
      <c r="I88" s="422"/>
      <c r="J88" s="422"/>
      <c r="K88" s="422"/>
      <c r="L88" s="422"/>
    </row>
    <row r="89" spans="3:12" ht="15.75" thickBot="1">
      <c r="C89" s="29" t="s">
        <v>1308</v>
      </c>
      <c r="D89" s="30">
        <f>SUM(G96:G105)</f>
        <v>1231</v>
      </c>
      <c r="E89" s="90"/>
      <c r="F89" s="90"/>
      <c r="G89" s="90"/>
      <c r="H89" s="74"/>
      <c r="I89" s="74"/>
      <c r="J89" s="74"/>
      <c r="K89" s="108"/>
      <c r="L89" s="422"/>
    </row>
    <row r="90" spans="3:12">
      <c r="C90" s="69"/>
      <c r="D90" s="31"/>
      <c r="E90" s="90"/>
      <c r="F90" s="90"/>
      <c r="G90" s="90"/>
      <c r="H90" s="74"/>
      <c r="I90" s="74"/>
      <c r="J90" s="74"/>
      <c r="K90" s="108"/>
      <c r="L90" s="422"/>
    </row>
    <row r="91" spans="3:12">
      <c r="C91" s="69"/>
      <c r="D91" s="31"/>
      <c r="E91" s="90"/>
      <c r="F91" s="90"/>
      <c r="G91" s="90"/>
      <c r="H91" s="74"/>
      <c r="I91" s="74"/>
      <c r="J91" s="74"/>
      <c r="K91" s="108"/>
      <c r="L91" s="422"/>
    </row>
    <row r="92" spans="3:12" ht="15.75">
      <c r="C92" s="190" t="s">
        <v>1309</v>
      </c>
      <c r="D92" s="70" t="s">
        <v>1639</v>
      </c>
      <c r="E92" s="90"/>
      <c r="F92" s="90"/>
      <c r="G92" s="90"/>
      <c r="H92" s="74"/>
      <c r="I92" s="74"/>
      <c r="J92" s="74"/>
      <c r="K92" s="108"/>
      <c r="L92" s="422"/>
    </row>
    <row r="93" spans="3:12" ht="35.25" customHeight="1">
      <c r="C93" s="614" t="str">
        <f>IFERROR(VLOOKUP(D92,'1. Desarrollo e Innov. Curricu.'!$F:$G,2,FALSE),IFERROR(VLOOKUP(D92,'2. Investigación Científica'!$E:$F,2,FALSE),IFERROR(VLOOKUP(D92,'3. Vinculación Univ. Sociedad'!$F:$G,2,FALSE),IFERROR(VLOOKUP(D92,'4. Docencia y Profesorado Univ.'!$F:$G,2,FALSE),IFERROR(VLOOKUP(D92,'5. Estudiantes y Graduados'!$E:$F,2,FALSE),IFERROR(VLOOKUP(D92,'11. Gestion Administrativa'!$F:$G,2,FALSE),IFERROR(VLOOKUP(D92,'13. Gestión Académica'!$F:$G,2,FALSE),IFERROR(VLOOKUP(D92,'8. Asegura. de la Calid. y M'!$F:$G,2,FALSE),IFERROR(VLOOKUP(D92,'6. Gestión del Conocimiento'!$F:$G,2,FALSE),IFERROR(VLOOKUP(D92,'15. Gobernabilidad y Proceso...'!$E:$F,2,FALSE),IFERROR(VLOOKUP(D92,'12. Gestión del Talento Humano'!$F:$G,2,FALSE),IFERROR(VLOOKUP(D92,'14. Internacional... de la E.S.'!$E:$F,2,FALSE),IFERROR(VLOOKUP(D92,'10. Posgrado'!$E:$F,2,FALSE),IFERROR(VLOOKUP(D92,'17. Gestión TIC'!$F:$G,2,FALSE),IFERROR(VLOOKUP(D92,'16. Desa. del Sistema Educ.Sup.'!$E:$F,2,FALSE),IFERROR(VLOOKUP(D92,'9. Cultura de Inno. Insti...'!$F:$G,2,FALSE),VLOOKUP(D92,'7. Lo Esencial de la Reforma U.'!$F:$G,2,0)))))))))))))))))</f>
        <v xml:space="preserve"> Emitir dictamen del proyecto curricular presentado por la subcomision curricular, para su aprobación final por las instancias competentes de la UNAH.</v>
      </c>
      <c r="D93" s="614"/>
      <c r="E93" s="614"/>
      <c r="F93" s="614"/>
      <c r="G93" s="614"/>
      <c r="H93" s="614"/>
      <c r="I93" s="614"/>
      <c r="J93" s="74"/>
      <c r="K93" s="108"/>
      <c r="L93" s="422"/>
    </row>
    <row r="94" spans="3:12" ht="15.75" thickBot="1">
      <c r="C94" s="69"/>
      <c r="D94" s="31"/>
      <c r="E94" s="90"/>
      <c r="F94" s="90"/>
      <c r="G94" s="90"/>
      <c r="H94" s="74"/>
      <c r="I94" s="74"/>
      <c r="J94" s="74"/>
      <c r="K94" s="108"/>
      <c r="L94" s="422"/>
    </row>
    <row r="95" spans="3:12" ht="30.75" thickBot="1">
      <c r="C95" s="121" t="s">
        <v>1310</v>
      </c>
      <c r="D95" s="124" t="s">
        <v>1311</v>
      </c>
      <c r="E95" s="123" t="s">
        <v>99</v>
      </c>
      <c r="F95" s="123" t="s">
        <v>1312</v>
      </c>
      <c r="G95" s="122" t="s">
        <v>1313</v>
      </c>
      <c r="H95" s="128" t="s">
        <v>1314</v>
      </c>
      <c r="I95" s="123" t="s">
        <v>1315</v>
      </c>
      <c r="J95" s="123" t="s">
        <v>711</v>
      </c>
      <c r="K95" s="123" t="s">
        <v>1316</v>
      </c>
      <c r="L95" s="123" t="s">
        <v>1317</v>
      </c>
    </row>
    <row r="96" spans="3:12">
      <c r="C96" s="305" t="s">
        <v>1318</v>
      </c>
      <c r="D96" s="612"/>
      <c r="E96" s="306"/>
      <c r="F96" s="111">
        <v>0</v>
      </c>
      <c r="G96" s="307">
        <f t="shared" ref="G96:G104" si="12">E96*F96</f>
        <v>0</v>
      </c>
      <c r="H96" s="308"/>
      <c r="I96" s="112" t="s">
        <v>294</v>
      </c>
      <c r="J96" s="112" t="str">
        <f>VLOOKUP(I96,Presupuesto!$B$11:$C$566,2,0)</f>
        <v>SERVICIOS DE CAPACITACION.</v>
      </c>
      <c r="K96" s="309" t="s">
        <v>49</v>
      </c>
      <c r="L96" s="112" t="s">
        <v>720</v>
      </c>
    </row>
    <row r="97" spans="1:12">
      <c r="C97" s="95" t="s">
        <v>1319</v>
      </c>
      <c r="D97" s="613"/>
      <c r="E97" s="189"/>
      <c r="F97" s="96">
        <v>0</v>
      </c>
      <c r="G97" s="93">
        <f t="shared" si="12"/>
        <v>0</v>
      </c>
      <c r="H97" s="155"/>
      <c r="I97" s="94" t="s">
        <v>307</v>
      </c>
      <c r="J97" s="94" t="str">
        <f>VLOOKUP(I97,Presupuesto!$B$11:$C$566,2,0)</f>
        <v>SERVICIOS DE IMPRENTA PUBLIC.Y REPRODUCCION</v>
      </c>
      <c r="K97" s="94" t="str">
        <f>$K$96</f>
        <v>Desarrollo e Innovación Curricular</v>
      </c>
      <c r="L97" s="94" t="s">
        <v>721</v>
      </c>
    </row>
    <row r="98" spans="1:12">
      <c r="A98" s="422"/>
      <c r="B98" s="422"/>
      <c r="C98" s="95" t="s">
        <v>1320</v>
      </c>
      <c r="D98" s="613"/>
      <c r="E98" s="189"/>
      <c r="F98" s="96">
        <v>0</v>
      </c>
      <c r="G98" s="93">
        <f t="shared" si="12"/>
        <v>0</v>
      </c>
      <c r="H98" s="155"/>
      <c r="I98" s="94" t="s">
        <v>361</v>
      </c>
      <c r="J98" s="94" t="str">
        <f>VLOOKUP(I98,Presupuesto!$B$11:$C$566,2,0)</f>
        <v>ALIMENTOS B EBIDAS PARA PERSONAS</v>
      </c>
      <c r="K98" s="94" t="str">
        <f t="shared" ref="K98:K105" si="13">$K$96</f>
        <v>Desarrollo e Innovación Curricular</v>
      </c>
      <c r="L98" s="94" t="s">
        <v>723</v>
      </c>
    </row>
    <row r="99" spans="1:12">
      <c r="A99" s="422"/>
      <c r="B99" s="422"/>
      <c r="C99" s="95" t="s">
        <v>1321</v>
      </c>
      <c r="D99" s="613"/>
      <c r="E99" s="146"/>
      <c r="F99" s="114">
        <v>0</v>
      </c>
      <c r="G99" s="93">
        <f t="shared" si="12"/>
        <v>0</v>
      </c>
      <c r="H99" s="155"/>
      <c r="I99" s="301" t="s">
        <v>327</v>
      </c>
      <c r="J99" s="94" t="str">
        <f>VLOOKUP(I99,Presupuesto!$B$11:$C$566,2,0)</f>
        <v>PASAJES (26100-00)</v>
      </c>
      <c r="K99" s="94" t="str">
        <f t="shared" si="13"/>
        <v>Desarrollo e Innovación Curricular</v>
      </c>
      <c r="L99" s="94" t="s">
        <v>724</v>
      </c>
    </row>
    <row r="100" spans="1:12">
      <c r="A100" s="422"/>
      <c r="B100" s="422"/>
      <c r="C100" s="95" t="s">
        <v>1322</v>
      </c>
      <c r="D100" s="613"/>
      <c r="E100" s="146"/>
      <c r="F100" s="114">
        <v>0</v>
      </c>
      <c r="G100" s="93">
        <f t="shared" si="12"/>
        <v>0</v>
      </c>
      <c r="H100" s="155"/>
      <c r="I100" s="94" t="s">
        <v>384</v>
      </c>
      <c r="J100" s="94" t="str">
        <f>VLOOKUP(I100,Presupuesto!$B$11:$C$566,2,0)</f>
        <v>PRODUCTOS PAPEL Y CARTON</v>
      </c>
      <c r="K100" s="94" t="str">
        <f t="shared" si="13"/>
        <v>Desarrollo e Innovación Curricular</v>
      </c>
      <c r="L100" s="94" t="s">
        <v>725</v>
      </c>
    </row>
    <row r="101" spans="1:12">
      <c r="A101" s="422"/>
      <c r="B101" s="422"/>
      <c r="C101" s="95" t="s">
        <v>1323</v>
      </c>
      <c r="D101" s="613"/>
      <c r="E101" s="189">
        <v>5</v>
      </c>
      <c r="F101" s="96">
        <v>95</v>
      </c>
      <c r="G101" s="93">
        <f t="shared" si="12"/>
        <v>475</v>
      </c>
      <c r="H101" s="155" t="s">
        <v>703</v>
      </c>
      <c r="I101" s="94" t="s">
        <v>384</v>
      </c>
      <c r="J101" s="94" t="str">
        <f>VLOOKUP(I101,Presupuesto!$B$11:$C$566,2,0)</f>
        <v>PRODUCTOS PAPEL Y CARTON</v>
      </c>
      <c r="K101" s="94" t="str">
        <f t="shared" si="13"/>
        <v>Desarrollo e Innovación Curricular</v>
      </c>
      <c r="L101" s="94" t="s">
        <v>727</v>
      </c>
    </row>
    <row r="102" spans="1:12">
      <c r="A102" s="422"/>
      <c r="B102" s="422"/>
      <c r="C102" s="95" t="s">
        <v>1324</v>
      </c>
      <c r="D102" s="613"/>
      <c r="E102" s="189">
        <v>2</v>
      </c>
      <c r="F102" s="96">
        <v>38</v>
      </c>
      <c r="G102" s="93">
        <f t="shared" si="12"/>
        <v>76</v>
      </c>
      <c r="H102" s="155" t="s">
        <v>703</v>
      </c>
      <c r="I102" s="94" t="s">
        <v>451</v>
      </c>
      <c r="J102" s="94" t="str">
        <f>VLOOKUP(I102,Presupuesto!$B$11:$C$566,2,0)</f>
        <v>UTILES DE ESCRITORIO, OFICINA Y ENSE¥ANZA</v>
      </c>
      <c r="K102" s="94" t="str">
        <f t="shared" si="13"/>
        <v>Desarrollo e Innovación Curricular</v>
      </c>
      <c r="L102" s="94" t="s">
        <v>728</v>
      </c>
    </row>
    <row r="103" spans="1:12">
      <c r="A103" s="422"/>
      <c r="B103" s="422"/>
      <c r="C103" s="95" t="s">
        <v>1325</v>
      </c>
      <c r="D103" s="613"/>
      <c r="E103" s="189"/>
      <c r="F103" s="96">
        <v>0</v>
      </c>
      <c r="G103" s="93">
        <f t="shared" si="12"/>
        <v>0</v>
      </c>
      <c r="H103" s="155"/>
      <c r="I103" s="94" t="s">
        <v>451</v>
      </c>
      <c r="J103" s="94" t="str">
        <f>VLOOKUP(I103,Presupuesto!$B$11:$C$566,2,0)</f>
        <v>UTILES DE ESCRITORIO, OFICINA Y ENSE¥ANZA</v>
      </c>
      <c r="K103" s="94" t="str">
        <f t="shared" si="13"/>
        <v>Desarrollo e Innovación Curricular</v>
      </c>
      <c r="L103" s="94" t="s">
        <v>729</v>
      </c>
    </row>
    <row r="104" spans="1:12">
      <c r="A104" s="422"/>
      <c r="B104" s="422"/>
      <c r="C104" s="105" t="s">
        <v>1326</v>
      </c>
      <c r="D104" s="613"/>
      <c r="E104" s="199">
        <v>10</v>
      </c>
      <c r="F104" s="115">
        <v>68</v>
      </c>
      <c r="G104" s="93">
        <f t="shared" si="12"/>
        <v>680</v>
      </c>
      <c r="H104" s="155" t="s">
        <v>703</v>
      </c>
      <c r="I104" s="94" t="s">
        <v>451</v>
      </c>
      <c r="J104" s="94" t="str">
        <f>VLOOKUP(I104,Presupuesto!$B$11:$C$566,2,0)</f>
        <v>UTILES DE ESCRITORIO, OFICINA Y ENSE¥ANZA</v>
      </c>
      <c r="K104" s="94" t="str">
        <f t="shared" si="13"/>
        <v>Desarrollo e Innovación Curricular</v>
      </c>
      <c r="L104" s="94" t="s">
        <v>731</v>
      </c>
    </row>
    <row r="105" spans="1:12" ht="15.75" thickBot="1">
      <c r="A105" s="422"/>
      <c r="B105" s="422"/>
      <c r="C105" s="203" t="s">
        <v>1275</v>
      </c>
      <c r="D105" s="204">
        <v>0</v>
      </c>
      <c r="E105" s="310">
        <v>0</v>
      </c>
      <c r="F105" s="100">
        <v>0</v>
      </c>
      <c r="G105" s="101">
        <f>D105*E105*F105</f>
        <v>0</v>
      </c>
      <c r="H105" s="311"/>
      <c r="I105" s="312" t="s">
        <v>335</v>
      </c>
      <c r="J105" s="102" t="str">
        <f>VLOOKUP(I105,Presupuesto!$B$11:$C$566,2,0)</f>
        <v>VIATICOS (26200-00)</v>
      </c>
      <c r="K105" s="313" t="str">
        <f t="shared" si="13"/>
        <v>Desarrollo e Innovación Curricular</v>
      </c>
      <c r="L105" s="313" t="s">
        <v>732</v>
      </c>
    </row>
    <row r="106" spans="1:12" s="489" customFormat="1">
      <c r="C106" s="490"/>
      <c r="D106" s="491"/>
      <c r="E106" s="492"/>
      <c r="F106" s="482"/>
      <c r="G106" s="482"/>
      <c r="H106" s="483"/>
      <c r="I106" s="484"/>
      <c r="J106" s="484"/>
      <c r="K106" s="484"/>
      <c r="L106" s="484"/>
    </row>
    <row r="107" spans="1:12" s="489" customFormat="1" ht="15.75" thickBot="1">
      <c r="C107" s="490"/>
      <c r="D107" s="491"/>
      <c r="E107" s="492"/>
      <c r="F107" s="482"/>
      <c r="G107" s="482"/>
      <c r="H107" s="483"/>
      <c r="I107" s="484"/>
      <c r="J107" s="484"/>
      <c r="K107" s="484"/>
      <c r="L107" s="484"/>
    </row>
    <row r="108" spans="1:12" s="422" customFormat="1" ht="15.75" thickBot="1">
      <c r="C108" s="29" t="s">
        <v>1308</v>
      </c>
      <c r="D108" s="30">
        <f>SUM(G115:G125)</f>
        <v>89250</v>
      </c>
      <c r="E108" s="90"/>
      <c r="F108" s="90"/>
      <c r="G108" s="90"/>
      <c r="H108" s="74"/>
      <c r="I108" s="74"/>
      <c r="J108" s="74"/>
      <c r="K108" s="108"/>
    </row>
    <row r="109" spans="1:12" s="422" customFormat="1">
      <c r="C109" s="69"/>
      <c r="D109" s="31"/>
      <c r="E109" s="90"/>
      <c r="F109" s="90"/>
      <c r="G109" s="90"/>
      <c r="H109" s="74"/>
      <c r="I109" s="74"/>
      <c r="J109" s="74"/>
      <c r="K109" s="108"/>
    </row>
    <row r="110" spans="1:12" s="422" customFormat="1">
      <c r="C110" s="69"/>
      <c r="D110" s="31"/>
      <c r="E110" s="90"/>
      <c r="F110" s="90"/>
      <c r="G110" s="90"/>
      <c r="H110" s="74"/>
      <c r="I110" s="74"/>
      <c r="J110" s="74"/>
      <c r="K110" s="108"/>
    </row>
    <row r="111" spans="1:12" s="422" customFormat="1" ht="15.75">
      <c r="C111" s="190" t="s">
        <v>1309</v>
      </c>
      <c r="D111" s="552" t="s">
        <v>1680</v>
      </c>
      <c r="E111" s="90"/>
      <c r="F111" s="90"/>
      <c r="G111" s="90"/>
      <c r="H111" s="74"/>
      <c r="I111" s="74"/>
      <c r="J111" s="74"/>
      <c r="K111" s="108"/>
    </row>
    <row r="112" spans="1:12" s="422" customFormat="1" ht="35.25" customHeight="1">
      <c r="C112" s="614" t="str">
        <f>IFERROR(VLOOKUP(D111,'1. Desarrollo e Innov. Curricu.'!$F:$G,2,FALSE),IFERROR(VLOOKUP(D111,'2. Investigación Científica'!$E:$F,2,FALSE),IFERROR(VLOOKUP(D111,'3. Vinculación Univ. Sociedad'!$F:$G,2,FALSE),IFERROR(VLOOKUP(D111,'4. Docencia y Profesorado Univ.'!$F:$G,2,FALSE),IFERROR(VLOOKUP(D111,'5. Estudiantes y Graduados'!$E:$F,2,FALSE),IFERROR(VLOOKUP(D111,'11. Gestion Administrativa'!$F:$G,2,FALSE),IFERROR(VLOOKUP(D111,'13. Gestión Académica'!$F:$G,2,FALSE),IFERROR(VLOOKUP(D111,'8. Asegura. de la Calid. y M'!$F:$G,2,FALSE),IFERROR(VLOOKUP(D111,'6. Gestión del Conocimiento'!$F:$G,2,FALSE),IFERROR(VLOOKUP(D111,'15. Gobernabilidad y Proceso...'!$E:$F,2,FALSE),IFERROR(VLOOKUP(D111,'12. Gestión del Talento Humano'!$F:$G,2,FALSE),IFERROR(VLOOKUP(D111,'14. Internacional... de la E.S.'!$E:$F,2,FALSE),IFERROR(VLOOKUP(D111,'10. Posgrado'!$E:$F,2,FALSE),IFERROR(VLOOKUP(D111,'17. Gestión TIC'!$F:$G,2,FALSE),IFERROR(VLOOKUP(D111,'16. Desa. del Sistema Educ.Sup.'!$E:$F,2,FALSE),IFERROR(VLOOKUP(D111,'9. Cultura de Inno. Insti...'!$F:$G,2,FALSE),VLOOKUP(D111,'7. Lo Esencial de la Reforma U.'!$F:$G,2,0)))))))))))))))))</f>
        <v>Acompañamiento de la subcomision de desarrollo curricular de la carrera de Informática Administativa como proyecto piloto del csuca (Talleres reuniones de trabajo)</v>
      </c>
      <c r="D112" s="614"/>
      <c r="E112" s="614"/>
      <c r="F112" s="614"/>
      <c r="G112" s="614"/>
      <c r="H112" s="614"/>
      <c r="I112" s="614"/>
      <c r="J112" s="74"/>
      <c r="K112" s="108"/>
    </row>
    <row r="113" spans="1:14" s="422" customFormat="1" ht="15.75" thickBot="1">
      <c r="C113" s="69"/>
      <c r="D113" s="31"/>
      <c r="E113" s="90"/>
      <c r="F113" s="90"/>
      <c r="G113" s="90"/>
      <c r="H113" s="74"/>
      <c r="I113" s="74"/>
      <c r="J113" s="74"/>
      <c r="K113" s="108"/>
    </row>
    <row r="114" spans="1:14" s="422" customFormat="1" ht="30.75" thickBot="1">
      <c r="C114" s="121" t="s">
        <v>1310</v>
      </c>
      <c r="D114" s="124" t="s">
        <v>1311</v>
      </c>
      <c r="E114" s="123" t="s">
        <v>99</v>
      </c>
      <c r="F114" s="123" t="s">
        <v>1312</v>
      </c>
      <c r="G114" s="122" t="s">
        <v>1313</v>
      </c>
      <c r="H114" s="128" t="s">
        <v>1314</v>
      </c>
      <c r="I114" s="123" t="s">
        <v>1315</v>
      </c>
      <c r="J114" s="123" t="s">
        <v>711</v>
      </c>
      <c r="K114" s="123" t="s">
        <v>1316</v>
      </c>
      <c r="L114" s="123" t="s">
        <v>1317</v>
      </c>
    </row>
    <row r="115" spans="1:14" s="422" customFormat="1">
      <c r="C115" s="305" t="s">
        <v>1318</v>
      </c>
      <c r="D115" s="612">
        <v>150</v>
      </c>
      <c r="E115" s="189"/>
      <c r="F115" s="96"/>
      <c r="G115" s="307">
        <f t="shared" ref="G115:G118" si="14">E115*F115</f>
        <v>0</v>
      </c>
      <c r="H115" s="308"/>
      <c r="I115" s="112" t="s">
        <v>294</v>
      </c>
      <c r="J115" s="112" t="str">
        <f>VLOOKUP(I115,Presupuesto!$B$11:$C$566,2,0)</f>
        <v>SERVICIOS DE CAPACITACION.</v>
      </c>
      <c r="K115" s="309" t="s">
        <v>49</v>
      </c>
      <c r="L115" s="112" t="s">
        <v>720</v>
      </c>
    </row>
    <row r="116" spans="1:14" s="422" customFormat="1">
      <c r="C116" s="95" t="s">
        <v>1319</v>
      </c>
      <c r="D116" s="613"/>
      <c r="E116" s="189"/>
      <c r="F116" s="96"/>
      <c r="G116" s="93"/>
      <c r="H116" s="155"/>
      <c r="I116" s="94" t="s">
        <v>307</v>
      </c>
      <c r="J116" s="94" t="str">
        <f>VLOOKUP(I116,Presupuesto!$B$11:$C$566,2,0)</f>
        <v>SERVICIOS DE IMPRENTA PUBLIC.Y REPRODUCCION</v>
      </c>
      <c r="K116" s="94" t="str">
        <f>$K$96</f>
        <v>Desarrollo e Innovación Curricular</v>
      </c>
      <c r="L116" s="94" t="s">
        <v>721</v>
      </c>
    </row>
    <row r="117" spans="1:14" s="422" customFormat="1">
      <c r="C117" s="95" t="s">
        <v>1320</v>
      </c>
      <c r="D117" s="613"/>
      <c r="E117" s="146">
        <v>150</v>
      </c>
      <c r="F117" s="114">
        <v>310</v>
      </c>
      <c r="G117" s="93">
        <f t="shared" si="14"/>
        <v>46500</v>
      </c>
      <c r="H117" s="155" t="s">
        <v>703</v>
      </c>
      <c r="I117" s="94" t="s">
        <v>361</v>
      </c>
      <c r="J117" s="94" t="str">
        <f>VLOOKUP(I117,Presupuesto!$B$11:$C$566,2,0)</f>
        <v>ALIMENTOS B EBIDAS PARA PERSONAS</v>
      </c>
      <c r="K117" s="94" t="str">
        <f t="shared" ref="K117:K124" si="15">$K$96</f>
        <v>Desarrollo e Innovación Curricular</v>
      </c>
      <c r="L117" s="94" t="s">
        <v>723</v>
      </c>
    </row>
    <row r="118" spans="1:14" s="422" customFormat="1">
      <c r="C118" s="95" t="s">
        <v>1321</v>
      </c>
      <c r="D118" s="613"/>
      <c r="E118" s="146">
        <v>0</v>
      </c>
      <c r="F118" s="114">
        <v>0</v>
      </c>
      <c r="G118" s="93">
        <f t="shared" si="14"/>
        <v>0</v>
      </c>
      <c r="H118" s="155"/>
      <c r="I118" s="301" t="s">
        <v>327</v>
      </c>
      <c r="J118" s="94" t="str">
        <f>VLOOKUP(I118,Presupuesto!$B$11:$C$566,2,0)</f>
        <v>PASAJES (26100-00)</v>
      </c>
      <c r="K118" s="94" t="str">
        <f t="shared" si="15"/>
        <v>Desarrollo e Innovación Curricular</v>
      </c>
      <c r="L118" s="94" t="s">
        <v>724</v>
      </c>
    </row>
    <row r="119" spans="1:14" s="422" customFormat="1">
      <c r="C119" s="95" t="s">
        <v>1322</v>
      </c>
      <c r="D119" s="613"/>
      <c r="E119" s="146">
        <v>150</v>
      </c>
      <c r="F119" s="114">
        <v>50</v>
      </c>
      <c r="G119" s="93"/>
      <c r="H119" s="155"/>
      <c r="I119" s="94" t="s">
        <v>384</v>
      </c>
      <c r="J119" s="94" t="str">
        <f>VLOOKUP(I119,Presupuesto!$B$11:$C$566,2,0)</f>
        <v>PRODUCTOS PAPEL Y CARTON</v>
      </c>
      <c r="K119" s="94" t="str">
        <f t="shared" si="15"/>
        <v>Desarrollo e Innovación Curricular</v>
      </c>
      <c r="L119" s="94" t="s">
        <v>725</v>
      </c>
    </row>
    <row r="120" spans="1:14" s="422" customFormat="1">
      <c r="C120" s="95" t="s">
        <v>1323</v>
      </c>
      <c r="D120" s="613"/>
      <c r="E120" s="189">
        <v>5</v>
      </c>
      <c r="F120" s="96">
        <v>95</v>
      </c>
      <c r="G120" s="93"/>
      <c r="H120" s="155"/>
      <c r="I120" s="94" t="s">
        <v>384</v>
      </c>
      <c r="J120" s="94" t="str">
        <f>VLOOKUP(I120,Presupuesto!$B$11:$C$566,2,0)</f>
        <v>PRODUCTOS PAPEL Y CARTON</v>
      </c>
      <c r="K120" s="94" t="str">
        <f t="shared" si="15"/>
        <v>Desarrollo e Innovación Curricular</v>
      </c>
      <c r="L120" s="94" t="s">
        <v>727</v>
      </c>
    </row>
    <row r="121" spans="1:14" s="422" customFormat="1">
      <c r="C121" s="95" t="s">
        <v>1324</v>
      </c>
      <c r="D121" s="613"/>
      <c r="E121" s="189">
        <v>13</v>
      </c>
      <c r="F121" s="96">
        <v>38</v>
      </c>
      <c r="G121" s="93"/>
      <c r="H121" s="155"/>
      <c r="I121" s="94" t="s">
        <v>451</v>
      </c>
      <c r="J121" s="94" t="str">
        <f>VLOOKUP(I121,Presupuesto!$B$11:$C$566,2,0)</f>
        <v>UTILES DE ESCRITORIO, OFICINA Y ENSE¥ANZA</v>
      </c>
      <c r="K121" s="94" t="str">
        <f t="shared" si="15"/>
        <v>Desarrollo e Innovación Curricular</v>
      </c>
      <c r="L121" s="94" t="s">
        <v>728</v>
      </c>
    </row>
    <row r="122" spans="1:14" s="422" customFormat="1">
      <c r="C122" s="95" t="s">
        <v>1325</v>
      </c>
      <c r="D122" s="613"/>
      <c r="E122" s="189">
        <v>2</v>
      </c>
      <c r="F122" s="96">
        <v>130</v>
      </c>
      <c r="G122" s="93"/>
      <c r="H122" s="155"/>
      <c r="I122" s="94" t="s">
        <v>451</v>
      </c>
      <c r="J122" s="94" t="str">
        <f>VLOOKUP(I122,Presupuesto!$B$11:$C$566,2,0)</f>
        <v>UTILES DE ESCRITORIO, OFICINA Y ENSE¥ANZA</v>
      </c>
      <c r="K122" s="94" t="str">
        <f t="shared" si="15"/>
        <v>Desarrollo e Innovación Curricular</v>
      </c>
      <c r="L122" s="94" t="s">
        <v>729</v>
      </c>
    </row>
    <row r="123" spans="1:14" s="422" customFormat="1">
      <c r="C123" s="105" t="s">
        <v>1326</v>
      </c>
      <c r="D123" s="613"/>
      <c r="E123" s="199"/>
      <c r="F123" s="115">
        <v>0</v>
      </c>
      <c r="G123" s="93"/>
      <c r="H123" s="155"/>
      <c r="I123" s="94" t="s">
        <v>451</v>
      </c>
      <c r="J123" s="94" t="str">
        <f>VLOOKUP(I123,Presupuesto!$B$11:$C$566,2,0)</f>
        <v>UTILES DE ESCRITORIO, OFICINA Y ENSE¥ANZA</v>
      </c>
      <c r="K123" s="94" t="str">
        <f t="shared" si="15"/>
        <v>Desarrollo e Innovación Curricular</v>
      </c>
      <c r="L123" s="94" t="s">
        <v>731</v>
      </c>
    </row>
    <row r="124" spans="1:14" s="422" customFormat="1" ht="15.75" thickBot="1">
      <c r="C124" s="203" t="s">
        <v>1275</v>
      </c>
      <c r="D124" s="204">
        <v>6</v>
      </c>
      <c r="E124" s="310">
        <v>3</v>
      </c>
      <c r="F124" s="100">
        <v>2000</v>
      </c>
      <c r="G124" s="101">
        <f>D124*E124*F124</f>
        <v>36000</v>
      </c>
      <c r="H124" s="311" t="s">
        <v>703</v>
      </c>
      <c r="I124" s="312" t="s">
        <v>337</v>
      </c>
      <c r="J124" s="102" t="str">
        <f>VLOOKUP(I124,Presupuesto!$B$11:$C$566,2,0)</f>
        <v>VIATICOS NACIONALES</v>
      </c>
      <c r="K124" s="313" t="str">
        <f t="shared" si="15"/>
        <v>Desarrollo e Innovación Curricular</v>
      </c>
      <c r="L124" s="313" t="s">
        <v>732</v>
      </c>
    </row>
    <row r="125" spans="1:14" s="489" customFormat="1" ht="15.75" thickBot="1">
      <c r="B125" s="90"/>
      <c r="C125" s="496" t="s">
        <v>1269</v>
      </c>
      <c r="D125" s="497">
        <v>1</v>
      </c>
      <c r="E125" s="498">
        <v>3</v>
      </c>
      <c r="F125" s="307">
        <v>2250</v>
      </c>
      <c r="G125" s="93">
        <f>D125*E125*F125</f>
        <v>6750</v>
      </c>
      <c r="H125" s="501" t="s">
        <v>703</v>
      </c>
      <c r="I125" s="312" t="s">
        <v>337</v>
      </c>
      <c r="J125" s="102" t="str">
        <f>VLOOKUP(I125,[1]Presupuesto!$B$11:$C$566,2,0)</f>
        <v>VIATICOS NACIONALES</v>
      </c>
      <c r="K125" s="313" t="s">
        <v>49</v>
      </c>
      <c r="L125" s="313" t="s">
        <v>720</v>
      </c>
      <c r="N125" s="502"/>
    </row>
    <row r="126" spans="1:14">
      <c r="A126" s="422"/>
      <c r="B126" s="422"/>
      <c r="C126" s="90"/>
      <c r="D126" s="422"/>
      <c r="E126" s="108"/>
      <c r="F126" s="108"/>
      <c r="G126" s="108"/>
      <c r="H126" s="168"/>
      <c r="I126" s="108"/>
      <c r="J126" s="108"/>
      <c r="K126" s="108"/>
      <c r="L126" s="422"/>
    </row>
    <row r="127" spans="1:14">
      <c r="A127" s="480"/>
      <c r="B127" s="480"/>
      <c r="C127" s="480"/>
      <c r="D127" s="480"/>
      <c r="E127" s="480"/>
      <c r="F127" s="480"/>
      <c r="G127" s="480"/>
      <c r="H127" s="481"/>
      <c r="I127" s="480"/>
      <c r="J127" s="480"/>
      <c r="K127" s="480"/>
      <c r="L127" s="480"/>
    </row>
    <row r="128" spans="1:14" ht="15.75" thickBot="1">
      <c r="A128" s="422"/>
      <c r="B128" s="422"/>
      <c r="C128" s="422"/>
      <c r="D128" s="422"/>
      <c r="E128" s="422"/>
      <c r="F128" s="422"/>
      <c r="G128" s="422"/>
      <c r="H128" s="411"/>
      <c r="I128" s="422"/>
      <c r="J128" s="422"/>
      <c r="K128" s="422"/>
      <c r="L128" s="422"/>
    </row>
    <row r="129" spans="3:12" s="422" customFormat="1" ht="15.75" thickBot="1">
      <c r="C129" s="29" t="s">
        <v>1308</v>
      </c>
      <c r="D129" s="30">
        <f>SUM(G136:G146)</f>
        <v>200182.5</v>
      </c>
      <c r="E129" s="90"/>
      <c r="F129" s="90"/>
      <c r="G129" s="90"/>
      <c r="H129" s="74"/>
      <c r="I129" s="74"/>
      <c r="J129" s="74"/>
      <c r="K129" s="108"/>
    </row>
    <row r="130" spans="3:12" s="422" customFormat="1">
      <c r="C130" s="69"/>
      <c r="D130" s="31"/>
      <c r="E130" s="90"/>
      <c r="F130" s="90"/>
      <c r="G130" s="90"/>
      <c r="H130" s="74"/>
      <c r="I130" s="74"/>
      <c r="J130" s="74"/>
      <c r="K130" s="108"/>
    </row>
    <row r="131" spans="3:12" s="422" customFormat="1">
      <c r="C131" s="69"/>
      <c r="D131" s="31"/>
      <c r="E131" s="90"/>
      <c r="F131" s="90"/>
      <c r="G131" s="90"/>
      <c r="H131" s="74"/>
      <c r="I131" s="74"/>
      <c r="J131" s="74"/>
      <c r="K131" s="108"/>
    </row>
    <row r="132" spans="3:12" s="422" customFormat="1" ht="15.75">
      <c r="C132" s="190" t="s">
        <v>1309</v>
      </c>
      <c r="D132" s="488">
        <v>3.1</v>
      </c>
      <c r="E132" s="90"/>
      <c r="F132" s="90"/>
      <c r="G132" s="90"/>
      <c r="H132" s="74"/>
      <c r="I132" s="74"/>
      <c r="J132" s="74"/>
      <c r="K132" s="108"/>
    </row>
    <row r="133" spans="3:12" s="422" customFormat="1" ht="36" customHeight="1">
      <c r="C133" s="614" t="str">
        <f>IFERROR(VLOOKUP(D132,'1. Desarrollo e Innov. Curricu.'!$F:$G,2,FALSE),IFERROR(VLOOKUP(D132,'2. Investigación Científica'!$E:$F,2,FALSE),IFERROR(VLOOKUP(D132,'3. Vinculación Univ. Sociedad'!$F:$G,2,FALSE),IFERROR(VLOOKUP(D132,'4. Docencia y Profesorado Univ.'!$F:$G,2,FALSE),IFERROR(VLOOKUP(D132,'5. Estudiantes y Graduados'!$E:$F,2,FALSE),IFERROR(VLOOKUP(D132,'11. Gestion Administrativa'!$F:$G,2,FALSE),IFERROR(VLOOKUP(D132,'13. Gestión Académica'!$F:$G,2,FALSE),IFERROR(VLOOKUP(D132,'8. Asegura. de la Calid. y M'!$F:$G,2,FALSE),IFERROR(VLOOKUP(D132,'6. Gestión del Conocimiento'!$F:$G,2,FALSE),IFERROR(VLOOKUP(D132,'15. Gobernabilidad y Proceso...'!$E:$F,2,FALSE),IFERROR(VLOOKUP(D132,'12. Gestión del Talento Humano'!$F:$G,2,FALSE),IFERROR(VLOOKUP(D132,'14. Internacional... de la E.S.'!$E:$F,2,FALSE),IFERROR(VLOOKUP(D132,'10. Posgrado'!$E:$F,2,FALSE),IFERROR(VLOOKUP(D132,'17. Gestión TIC'!$F:$G,2,FALSE),IFERROR(VLOOKUP(D132,'16. Desa. del Sistema Educ.Sup.'!$E:$F,2,FALSE),IFERROR(VLOOKUP(D132,'9. Cultura de Inno. Insti...'!$F:$G,2,FALSE),VLOOKUP(D132,'7. Lo Esencial de la Reforma U.'!$F:$G,2,0)))))))))))))))))</f>
        <v>Establecer Carta de Intención y Convenio con universidades nacionales e internacionales  y organizaciones nacionales e internacionales en áreas afines de acuerdo a las funciones de la Dirección de Docencia.</v>
      </c>
      <c r="D133" s="614"/>
      <c r="E133" s="614"/>
      <c r="F133" s="614"/>
      <c r="G133" s="614"/>
      <c r="H133" s="614"/>
      <c r="I133" s="614"/>
      <c r="J133" s="74"/>
      <c r="K133" s="108"/>
    </row>
    <row r="134" spans="3:12" s="422" customFormat="1" ht="15.75" thickBot="1">
      <c r="C134" s="69"/>
      <c r="D134" s="31"/>
      <c r="E134" s="90"/>
      <c r="F134" s="90"/>
      <c r="G134" s="90"/>
      <c r="H134" s="74"/>
      <c r="I134" s="74"/>
      <c r="J134" s="74"/>
      <c r="K134" s="108"/>
    </row>
    <row r="135" spans="3:12" s="422" customFormat="1" ht="30.75" thickBot="1">
      <c r="C135" s="121" t="s">
        <v>1310</v>
      </c>
      <c r="D135" s="124" t="s">
        <v>1311</v>
      </c>
      <c r="E135" s="123" t="s">
        <v>99</v>
      </c>
      <c r="F135" s="123" t="s">
        <v>1312</v>
      </c>
      <c r="G135" s="122" t="s">
        <v>1313</v>
      </c>
      <c r="H135" s="128" t="s">
        <v>1314</v>
      </c>
      <c r="I135" s="123" t="s">
        <v>1315</v>
      </c>
      <c r="J135" s="123" t="s">
        <v>711</v>
      </c>
      <c r="K135" s="123" t="s">
        <v>1316</v>
      </c>
      <c r="L135" s="123" t="s">
        <v>1317</v>
      </c>
    </row>
    <row r="136" spans="3:12" s="422" customFormat="1">
      <c r="C136" s="305" t="s">
        <v>1318</v>
      </c>
      <c r="D136" s="612">
        <v>10</v>
      </c>
      <c r="E136" s="306"/>
      <c r="F136" s="111">
        <v>0</v>
      </c>
      <c r="G136" s="307">
        <f t="shared" ref="G136:G144" si="16">E136*F136</f>
        <v>0</v>
      </c>
      <c r="H136" s="308"/>
      <c r="I136" s="112" t="s">
        <v>294</v>
      </c>
      <c r="J136" s="112" t="str">
        <f>VLOOKUP(I136,Presupuesto!$B$11:$C$566,2,0)</f>
        <v>SERVICIOS DE CAPACITACION.</v>
      </c>
      <c r="K136" s="309" t="s">
        <v>53</v>
      </c>
      <c r="L136" s="112" t="s">
        <v>727</v>
      </c>
    </row>
    <row r="137" spans="3:12" s="422" customFormat="1">
      <c r="C137" s="95" t="s">
        <v>1319</v>
      </c>
      <c r="D137" s="613"/>
      <c r="E137" s="189">
        <v>10</v>
      </c>
      <c r="F137" s="96">
        <v>40</v>
      </c>
      <c r="G137" s="93">
        <f t="shared" si="16"/>
        <v>400</v>
      </c>
      <c r="H137" s="155" t="s">
        <v>703</v>
      </c>
      <c r="I137" s="94" t="s">
        <v>307</v>
      </c>
      <c r="J137" s="94" t="str">
        <f>VLOOKUP(I137,Presupuesto!$B$11:$C$566,2,0)</f>
        <v>SERVICIOS DE IMPRENTA PUBLIC.Y REPRODUCCION</v>
      </c>
      <c r="K137" s="94" t="s">
        <v>53</v>
      </c>
      <c r="L137" s="94" t="s">
        <v>728</v>
      </c>
    </row>
    <row r="138" spans="3:12" s="422" customFormat="1">
      <c r="C138" s="95" t="s">
        <v>1320</v>
      </c>
      <c r="D138" s="613"/>
      <c r="E138" s="189"/>
      <c r="F138" s="96">
        <v>0</v>
      </c>
      <c r="G138" s="93">
        <f t="shared" si="16"/>
        <v>0</v>
      </c>
      <c r="H138" s="155"/>
      <c r="I138" s="94" t="s">
        <v>361</v>
      </c>
      <c r="J138" s="94" t="str">
        <f>VLOOKUP(I138,Presupuesto!$B$11:$C$566,2,0)</f>
        <v>ALIMENTOS B EBIDAS PARA PERSONAS</v>
      </c>
      <c r="K138" s="94" t="s">
        <v>53</v>
      </c>
      <c r="L138" s="94" t="s">
        <v>729</v>
      </c>
    </row>
    <row r="139" spans="3:12" s="422" customFormat="1">
      <c r="C139" s="95" t="s">
        <v>1321</v>
      </c>
      <c r="D139" s="613"/>
      <c r="E139" s="146">
        <v>4</v>
      </c>
      <c r="F139" s="96">
        <v>32500</v>
      </c>
      <c r="G139" s="93">
        <f>E139*F139</f>
        <v>130000</v>
      </c>
      <c r="H139" s="155" t="s">
        <v>703</v>
      </c>
      <c r="I139" s="301" t="s">
        <v>332</v>
      </c>
      <c r="J139" s="94" t="str">
        <f>VLOOKUP(I139,Presupuesto!$B$11:$C$566,2,0)</f>
        <v>PASAJES AL EXTERIOR</v>
      </c>
      <c r="K139" s="94" t="s">
        <v>53</v>
      </c>
      <c r="L139" s="94" t="s">
        <v>731</v>
      </c>
    </row>
    <row r="140" spans="3:12" s="422" customFormat="1">
      <c r="C140" s="95" t="s">
        <v>1322</v>
      </c>
      <c r="D140" s="613"/>
      <c r="E140" s="146">
        <v>10</v>
      </c>
      <c r="F140" s="96">
        <v>50</v>
      </c>
      <c r="G140" s="93">
        <f t="shared" si="16"/>
        <v>500</v>
      </c>
      <c r="H140" s="155" t="s">
        <v>703</v>
      </c>
      <c r="I140" s="94" t="s">
        <v>384</v>
      </c>
      <c r="J140" s="94" t="str">
        <f>VLOOKUP(I140,Presupuesto!$B$11:$C$566,2,0)</f>
        <v>PRODUCTOS PAPEL Y CARTON</v>
      </c>
      <c r="K140" s="94" t="s">
        <v>53</v>
      </c>
      <c r="L140" s="94" t="s">
        <v>732</v>
      </c>
    </row>
    <row r="141" spans="3:12" s="422" customFormat="1">
      <c r="C141" s="95" t="s">
        <v>1323</v>
      </c>
      <c r="D141" s="613"/>
      <c r="E141" s="189">
        <v>1</v>
      </c>
      <c r="F141" s="96">
        <v>95</v>
      </c>
      <c r="G141" s="93">
        <f t="shared" si="16"/>
        <v>95</v>
      </c>
      <c r="H141" s="155" t="s">
        <v>703</v>
      </c>
      <c r="I141" s="94" t="s">
        <v>384</v>
      </c>
      <c r="J141" s="94" t="str">
        <f>VLOOKUP(I141,Presupuesto!$B$11:$C$566,2,0)</f>
        <v>PRODUCTOS PAPEL Y CARTON</v>
      </c>
      <c r="K141" s="94" t="s">
        <v>53</v>
      </c>
      <c r="L141" s="94" t="s">
        <v>733</v>
      </c>
    </row>
    <row r="142" spans="3:12" s="422" customFormat="1">
      <c r="C142" s="95" t="s">
        <v>1324</v>
      </c>
      <c r="D142" s="613"/>
      <c r="E142" s="189"/>
      <c r="F142" s="96">
        <v>0</v>
      </c>
      <c r="G142" s="93">
        <f t="shared" si="16"/>
        <v>0</v>
      </c>
      <c r="H142" s="155"/>
      <c r="I142" s="94" t="s">
        <v>451</v>
      </c>
      <c r="J142" s="94" t="str">
        <f>VLOOKUP(I142,Presupuesto!$B$11:$C$566,2,0)</f>
        <v>UTILES DE ESCRITORIO, OFICINA Y ENSE¥ANZA</v>
      </c>
      <c r="K142" s="94" t="s">
        <v>53</v>
      </c>
      <c r="L142" s="94" t="s">
        <v>731</v>
      </c>
    </row>
    <row r="143" spans="3:12" s="422" customFormat="1">
      <c r="C143" s="95" t="s">
        <v>1325</v>
      </c>
      <c r="D143" s="613"/>
      <c r="E143" s="189"/>
      <c r="F143" s="96">
        <v>0</v>
      </c>
      <c r="G143" s="93">
        <f t="shared" si="16"/>
        <v>0</v>
      </c>
      <c r="H143" s="155"/>
      <c r="I143" s="94" t="s">
        <v>451</v>
      </c>
      <c r="J143" s="94" t="str">
        <f>VLOOKUP(I143,Presupuesto!$B$11:$C$566,2,0)</f>
        <v>UTILES DE ESCRITORIO, OFICINA Y ENSE¥ANZA</v>
      </c>
      <c r="K143" s="94" t="s">
        <v>53</v>
      </c>
      <c r="L143" s="94" t="s">
        <v>732</v>
      </c>
    </row>
    <row r="144" spans="3:12" s="422" customFormat="1">
      <c r="C144" s="105" t="s">
        <v>1326</v>
      </c>
      <c r="D144" s="613"/>
      <c r="E144" s="199"/>
      <c r="F144" s="96">
        <v>0</v>
      </c>
      <c r="G144" s="93">
        <f t="shared" si="16"/>
        <v>0</v>
      </c>
      <c r="H144" s="155"/>
      <c r="I144" s="94" t="s">
        <v>451</v>
      </c>
      <c r="J144" s="94" t="str">
        <f>VLOOKUP(I144,Presupuesto!$B$11:$C$566,2,0)</f>
        <v>UTILES DE ESCRITORIO, OFICINA Y ENSE¥ANZA</v>
      </c>
      <c r="K144" s="94" t="s">
        <v>53</v>
      </c>
      <c r="L144" s="94" t="s">
        <v>732</v>
      </c>
    </row>
    <row r="145" spans="2:12" s="422" customFormat="1" ht="15.75" thickBot="1">
      <c r="C145" s="203" t="s">
        <v>1289</v>
      </c>
      <c r="D145" s="538">
        <v>1</v>
      </c>
      <c r="E145" s="310">
        <v>4.5</v>
      </c>
      <c r="F145" s="100">
        <v>5625</v>
      </c>
      <c r="G145" s="549">
        <f>D145*E145*F145</f>
        <v>25312.5</v>
      </c>
      <c r="H145" s="311" t="s">
        <v>703</v>
      </c>
      <c r="I145" s="312" t="s">
        <v>341</v>
      </c>
      <c r="J145" s="102" t="str">
        <f>VLOOKUP(I145,Presupuesto!$B$11:$C$566,2,0)</f>
        <v>VIATICOS AL EXTERIOR</v>
      </c>
      <c r="K145" s="313" t="s">
        <v>53</v>
      </c>
      <c r="L145" s="313" t="s">
        <v>733</v>
      </c>
    </row>
    <row r="146" spans="2:12" s="422" customFormat="1" ht="15.75" thickBot="1">
      <c r="C146" s="203" t="s">
        <v>1293</v>
      </c>
      <c r="D146" s="204">
        <v>2</v>
      </c>
      <c r="E146" s="310">
        <v>4.5</v>
      </c>
      <c r="F146" s="100">
        <v>4875</v>
      </c>
      <c r="G146" s="101">
        <f>D146*E146*F146</f>
        <v>43875</v>
      </c>
      <c r="H146" s="311" t="s">
        <v>703</v>
      </c>
      <c r="I146" s="312" t="s">
        <v>341</v>
      </c>
      <c r="J146" s="102" t="str">
        <f>VLOOKUP(I146,Presupuesto!$B$11:$C$566,2,0)</f>
        <v>VIATICOS AL EXTERIOR</v>
      </c>
      <c r="K146" s="313" t="s">
        <v>53</v>
      </c>
      <c r="L146" s="313" t="s">
        <v>733</v>
      </c>
    </row>
    <row r="148" spans="2:12" ht="15.75" thickBot="1">
      <c r="B148" s="422"/>
      <c r="C148" s="422"/>
      <c r="D148" s="422"/>
      <c r="E148" s="422"/>
      <c r="F148" s="422"/>
      <c r="G148" s="422"/>
      <c r="H148" s="411"/>
      <c r="I148" s="422"/>
      <c r="J148" s="422"/>
      <c r="K148" s="422"/>
      <c r="L148" s="422"/>
    </row>
    <row r="149" spans="2:12" ht="15.75" thickBot="1">
      <c r="B149" s="422"/>
      <c r="C149" s="29" t="s">
        <v>1308</v>
      </c>
      <c r="D149" s="30">
        <f>SUM(G156:G165)</f>
        <v>334995</v>
      </c>
      <c r="E149" s="90"/>
      <c r="F149" s="90"/>
      <c r="G149" s="90"/>
      <c r="H149" s="74"/>
      <c r="I149" s="74"/>
      <c r="J149" s="74"/>
      <c r="K149" s="108"/>
      <c r="L149" s="422"/>
    </row>
    <row r="150" spans="2:12">
      <c r="B150" s="422"/>
      <c r="C150" s="69"/>
      <c r="D150" s="31"/>
      <c r="E150" s="90"/>
      <c r="F150" s="90"/>
      <c r="G150" s="90"/>
      <c r="H150" s="74"/>
      <c r="I150" s="74"/>
      <c r="J150" s="74"/>
      <c r="K150" s="108"/>
      <c r="L150" s="422"/>
    </row>
    <row r="151" spans="2:12">
      <c r="B151" s="422"/>
      <c r="C151" s="69"/>
      <c r="D151" s="31"/>
      <c r="E151" s="90"/>
      <c r="F151" s="90"/>
      <c r="G151" s="90"/>
      <c r="H151" s="74"/>
      <c r="I151" s="74"/>
      <c r="J151" s="74"/>
      <c r="K151" s="108"/>
      <c r="L151" s="422"/>
    </row>
    <row r="152" spans="2:12" ht="15.75">
      <c r="B152" s="422"/>
      <c r="C152" s="190" t="s">
        <v>1309</v>
      </c>
      <c r="D152" s="488">
        <v>3.2</v>
      </c>
      <c r="E152" s="90"/>
      <c r="F152" s="90"/>
      <c r="G152" s="90"/>
      <c r="H152" s="74"/>
      <c r="I152" s="74"/>
      <c r="J152" s="74"/>
      <c r="K152" s="108"/>
      <c r="L152" s="422"/>
    </row>
    <row r="153" spans="2:12" ht="18.75">
      <c r="B153" s="422"/>
      <c r="C153" s="197" t="str">
        <f>IFERROR(VLOOKUP(D152,'1. Desarrollo e Innov. Curricu.'!$F:$G,2,FALSE),IFERROR(VLOOKUP(D152,'2. Investigación Científica'!$E:$F,2,FALSE),IFERROR(VLOOKUP(D152,'3. Vinculación Univ. Sociedad'!$F:$G,2,FALSE),IFERROR(VLOOKUP(D152,'4. Docencia y Profesorado Univ.'!$F:$G,2,FALSE),IFERROR(VLOOKUP(D152,'5. Estudiantes y Graduados'!$E:$F,2,FALSE),IFERROR(VLOOKUP(D152,'11. Gestion Administrativa'!$F:$G,2,FALSE),IFERROR(VLOOKUP(D152,'13. Gestión Académica'!$F:$G,2,FALSE),IFERROR(VLOOKUP(D152,'8. Asegura. de la Calid. y M'!$F:$G,2,FALSE),IFERROR(VLOOKUP(D152,'6. Gestión del Conocimiento'!$F:$G,2,FALSE),IFERROR(VLOOKUP(D152,'15. Gobernabilidad y Proceso...'!$E:$F,2,FALSE),IFERROR(VLOOKUP(D152,'12. Gestión del Talento Humano'!$F:$G,2,FALSE),IFERROR(VLOOKUP(D152,'14. Internacional... de la E.S.'!$E:$F,2,FALSE),IFERROR(VLOOKUP(D152,'10. Posgrado'!$E:$F,2,FALSE),IFERROR(VLOOKUP(D152,'17. Gestión TIC'!$F:$G,2,FALSE),IFERROR(VLOOKUP(D152,'16. Desa. del Sistema Educ.Sup.'!$E:$F,2,FALSE),IFERROR(VLOOKUP(D152,'9. Cultura de Inno. Insti...'!$F:$G,2,FALSE),VLOOKUP(D152,'7. Lo Esencial de la Reforma U.'!$F:$G,2,0)))))))))))))))))</f>
        <v>Organización del  congreso de Docencia Universitaria.</v>
      </c>
      <c r="D153" s="31"/>
      <c r="E153" s="90"/>
      <c r="F153" s="90"/>
      <c r="G153" s="90"/>
      <c r="H153" s="74"/>
      <c r="I153" s="74"/>
      <c r="J153" s="74"/>
      <c r="K153" s="108"/>
      <c r="L153" s="422"/>
    </row>
    <row r="154" spans="2:12" ht="15.75" thickBot="1">
      <c r="B154" s="422"/>
      <c r="C154" s="69"/>
      <c r="D154" s="31"/>
      <c r="E154" s="90"/>
      <c r="F154" s="90"/>
      <c r="G154" s="90"/>
      <c r="H154" s="74"/>
      <c r="I154" s="74"/>
      <c r="J154" s="74"/>
      <c r="K154" s="108"/>
      <c r="L154" s="422"/>
    </row>
    <row r="155" spans="2:12" ht="30.75" thickBot="1">
      <c r="B155" s="422"/>
      <c r="C155" s="121" t="s">
        <v>1310</v>
      </c>
      <c r="D155" s="124" t="s">
        <v>1311</v>
      </c>
      <c r="E155" s="123" t="s">
        <v>99</v>
      </c>
      <c r="F155" s="123" t="s">
        <v>1312</v>
      </c>
      <c r="G155" s="122" t="s">
        <v>1313</v>
      </c>
      <c r="H155" s="128" t="s">
        <v>1314</v>
      </c>
      <c r="I155" s="123" t="s">
        <v>1315</v>
      </c>
      <c r="J155" s="123" t="s">
        <v>711</v>
      </c>
      <c r="K155" s="123" t="s">
        <v>1316</v>
      </c>
      <c r="L155" s="123" t="s">
        <v>1317</v>
      </c>
    </row>
    <row r="156" spans="2:12">
      <c r="B156" s="422"/>
      <c r="C156" s="305" t="s">
        <v>1318</v>
      </c>
      <c r="D156" s="612">
        <v>300</v>
      </c>
      <c r="E156" s="306"/>
      <c r="F156" s="111">
        <v>0</v>
      </c>
      <c r="G156" s="307">
        <f t="shared" ref="G156:G164" si="17">E156*F156</f>
        <v>0</v>
      </c>
      <c r="H156" s="308"/>
      <c r="I156" s="112" t="s">
        <v>294</v>
      </c>
      <c r="J156" s="112" t="str">
        <f>VLOOKUP(I156,Presupuesto!$B$11:$C$566,2,0)</f>
        <v>SERVICIOS DE CAPACITACION.</v>
      </c>
      <c r="K156" s="309" t="s">
        <v>53</v>
      </c>
      <c r="L156" s="112" t="s">
        <v>727</v>
      </c>
    </row>
    <row r="157" spans="2:12">
      <c r="B157" s="422"/>
      <c r="C157" s="95" t="s">
        <v>1319</v>
      </c>
      <c r="D157" s="613"/>
      <c r="E157" s="189">
        <v>300</v>
      </c>
      <c r="F157" s="96">
        <v>40</v>
      </c>
      <c r="G157" s="93">
        <f t="shared" si="17"/>
        <v>12000</v>
      </c>
      <c r="H157" s="155" t="s">
        <v>703</v>
      </c>
      <c r="I157" s="94" t="s">
        <v>307</v>
      </c>
      <c r="J157" s="94" t="str">
        <f>VLOOKUP(I157,Presupuesto!$B$11:$C$566,2,0)</f>
        <v>SERVICIOS DE IMPRENTA PUBLIC.Y REPRODUCCION</v>
      </c>
      <c r="K157" s="94" t="s">
        <v>53</v>
      </c>
      <c r="L157" s="94" t="s">
        <v>727</v>
      </c>
    </row>
    <row r="158" spans="2:12">
      <c r="B158" s="422"/>
      <c r="C158" s="95" t="s">
        <v>1320</v>
      </c>
      <c r="D158" s="613"/>
      <c r="E158" s="189">
        <v>600</v>
      </c>
      <c r="F158" s="96">
        <v>310</v>
      </c>
      <c r="G158" s="93">
        <f t="shared" si="17"/>
        <v>186000</v>
      </c>
      <c r="H158" s="155" t="s">
        <v>703</v>
      </c>
      <c r="I158" s="94" t="s">
        <v>361</v>
      </c>
      <c r="J158" s="94" t="str">
        <f>VLOOKUP(I158,Presupuesto!$B$11:$C$566,2,0)</f>
        <v>ALIMENTOS B EBIDAS PARA PERSONAS</v>
      </c>
      <c r="K158" s="94" t="s">
        <v>53</v>
      </c>
      <c r="L158" s="94" t="s">
        <v>727</v>
      </c>
    </row>
    <row r="159" spans="2:12">
      <c r="B159" s="422"/>
      <c r="C159" s="95" t="s">
        <v>1321</v>
      </c>
      <c r="D159" s="613"/>
      <c r="E159" s="146">
        <v>2</v>
      </c>
      <c r="F159" s="114">
        <v>32500</v>
      </c>
      <c r="G159" s="93">
        <f t="shared" si="17"/>
        <v>65000</v>
      </c>
      <c r="H159" s="155" t="s">
        <v>703</v>
      </c>
      <c r="I159" s="426" t="s">
        <v>329</v>
      </c>
      <c r="J159" s="94" t="str">
        <f>VLOOKUP(I159,Presupuesto!$B$11:$C$566,2,0)</f>
        <v>PASAJES NACIONALES</v>
      </c>
      <c r="K159" s="94" t="s">
        <v>53</v>
      </c>
      <c r="L159" s="94" t="s">
        <v>728</v>
      </c>
    </row>
    <row r="160" spans="2:12">
      <c r="B160" s="422"/>
      <c r="C160" s="95" t="s">
        <v>1322</v>
      </c>
      <c r="D160" s="613"/>
      <c r="E160" s="146">
        <v>300</v>
      </c>
      <c r="F160" s="114">
        <v>50</v>
      </c>
      <c r="G160" s="93">
        <f t="shared" si="17"/>
        <v>15000</v>
      </c>
      <c r="H160" s="155" t="s">
        <v>703</v>
      </c>
      <c r="I160" s="94" t="s">
        <v>384</v>
      </c>
      <c r="J160" s="94" t="str">
        <f>VLOOKUP(I160,Presupuesto!$B$11:$C$566,2,0)</f>
        <v>PRODUCTOS PAPEL Y CARTON</v>
      </c>
      <c r="K160" s="94" t="s">
        <v>53</v>
      </c>
      <c r="L160" s="94" t="s">
        <v>728</v>
      </c>
    </row>
    <row r="161" spans="1:12">
      <c r="B161" s="422"/>
      <c r="C161" s="95" t="s">
        <v>1323</v>
      </c>
      <c r="D161" s="613"/>
      <c r="E161" s="189">
        <v>3</v>
      </c>
      <c r="F161" s="96">
        <v>95</v>
      </c>
      <c r="G161" s="93">
        <f t="shared" si="17"/>
        <v>285</v>
      </c>
      <c r="H161" s="155" t="s">
        <v>703</v>
      </c>
      <c r="I161" s="94" t="s">
        <v>384</v>
      </c>
      <c r="J161" s="94" t="str">
        <f>VLOOKUP(I161,Presupuesto!$B$11:$C$566,2,0)</f>
        <v>PRODUCTOS PAPEL Y CARTON</v>
      </c>
      <c r="K161" s="94" t="s">
        <v>53</v>
      </c>
      <c r="L161" s="94" t="s">
        <v>728</v>
      </c>
    </row>
    <row r="162" spans="1:12">
      <c r="B162" s="422"/>
      <c r="C162" s="95" t="s">
        <v>1324</v>
      </c>
      <c r="D162" s="613"/>
      <c r="E162" s="189">
        <v>25</v>
      </c>
      <c r="F162" s="96">
        <v>38</v>
      </c>
      <c r="G162" s="93">
        <f t="shared" si="17"/>
        <v>950</v>
      </c>
      <c r="H162" s="155" t="s">
        <v>703</v>
      </c>
      <c r="I162" s="94" t="s">
        <v>451</v>
      </c>
      <c r="J162" s="94" t="str">
        <f>VLOOKUP(I162,Presupuesto!$B$11:$C$566,2,0)</f>
        <v>UTILES DE ESCRITORIO, OFICINA Y ENSE¥ANZA</v>
      </c>
      <c r="K162" s="94" t="s">
        <v>53</v>
      </c>
      <c r="L162" s="94" t="s">
        <v>729</v>
      </c>
    </row>
    <row r="163" spans="1:12">
      <c r="B163" s="422"/>
      <c r="C163" s="95" t="s">
        <v>1325</v>
      </c>
      <c r="D163" s="613"/>
      <c r="E163" s="189">
        <v>2</v>
      </c>
      <c r="F163" s="96">
        <v>130</v>
      </c>
      <c r="G163" s="93">
        <f t="shared" si="17"/>
        <v>260</v>
      </c>
      <c r="H163" s="155" t="s">
        <v>703</v>
      </c>
      <c r="I163" s="94" t="s">
        <v>451</v>
      </c>
      <c r="J163" s="94" t="str">
        <f>VLOOKUP(I163,Presupuesto!$B$11:$C$566,2,0)</f>
        <v>UTILES DE ESCRITORIO, OFICINA Y ENSE¥ANZA</v>
      </c>
      <c r="K163" s="94" t="s">
        <v>53</v>
      </c>
      <c r="L163" s="94" t="s">
        <v>729</v>
      </c>
    </row>
    <row r="164" spans="1:12">
      <c r="B164" s="422"/>
      <c r="C164" s="105" t="s">
        <v>1326</v>
      </c>
      <c r="D164" s="613"/>
      <c r="E164" s="199">
        <v>300</v>
      </c>
      <c r="F164" s="115">
        <v>25</v>
      </c>
      <c r="G164" s="93">
        <f t="shared" si="17"/>
        <v>7500</v>
      </c>
      <c r="H164" s="155" t="s">
        <v>703</v>
      </c>
      <c r="I164" s="94" t="s">
        <v>451</v>
      </c>
      <c r="J164" s="94" t="str">
        <f>VLOOKUP(I164,Presupuesto!$B$11:$C$566,2,0)</f>
        <v>UTILES DE ESCRITORIO, OFICINA Y ENSE¥ANZA</v>
      </c>
      <c r="K164" s="94" t="s">
        <v>53</v>
      </c>
      <c r="L164" s="94" t="s">
        <v>729</v>
      </c>
    </row>
    <row r="165" spans="1:12" ht="15.75" thickBot="1">
      <c r="B165" s="422"/>
      <c r="C165" s="203" t="s">
        <v>1275</v>
      </c>
      <c r="D165" s="204">
        <v>8</v>
      </c>
      <c r="E165" s="310">
        <v>3</v>
      </c>
      <c r="F165" s="100">
        <v>2000</v>
      </c>
      <c r="G165" s="101">
        <f>D165*E165*F165</f>
        <v>48000</v>
      </c>
      <c r="H165" s="311" t="s">
        <v>703</v>
      </c>
      <c r="I165" s="312" t="s">
        <v>338</v>
      </c>
      <c r="J165" s="102" t="str">
        <f>VLOOKUP(I165,Presupuesto!$B$11:$C$566,2,0)</f>
        <v>VIATICOS NACIONALES</v>
      </c>
      <c r="K165" s="313" t="s">
        <v>53</v>
      </c>
      <c r="L165" s="313" t="s">
        <v>729</v>
      </c>
    </row>
    <row r="166" spans="1:12" s="422" customFormat="1" ht="15.75" thickBot="1">
      <c r="C166" s="203" t="s">
        <v>1291</v>
      </c>
      <c r="D166" s="538">
        <v>2</v>
      </c>
      <c r="E166" s="310">
        <v>3</v>
      </c>
      <c r="F166" s="100">
        <v>5625</v>
      </c>
      <c r="G166" s="101">
        <f>D166*E166*F166</f>
        <v>33750</v>
      </c>
      <c r="H166" s="311" t="s">
        <v>703</v>
      </c>
      <c r="I166" s="312" t="s">
        <v>341</v>
      </c>
      <c r="J166" s="102" t="str">
        <f>VLOOKUP(I166,Presupuesto!$B$11:$C$566,2,0)</f>
        <v>VIATICOS AL EXTERIOR</v>
      </c>
      <c r="K166" s="313" t="s">
        <v>53</v>
      </c>
      <c r="L166" s="313" t="s">
        <v>729</v>
      </c>
    </row>
    <row r="168" spans="1:12">
      <c r="A168" s="480"/>
      <c r="B168" s="480"/>
      <c r="C168" s="480"/>
      <c r="D168" s="480"/>
      <c r="E168" s="480"/>
      <c r="F168" s="480"/>
      <c r="G168" s="480"/>
      <c r="H168" s="481"/>
      <c r="I168" s="480"/>
      <c r="J168" s="480"/>
      <c r="K168" s="480"/>
      <c r="L168" s="480"/>
    </row>
    <row r="169" spans="1:12" s="489" customFormat="1" ht="15.75" thickBot="1">
      <c r="H169" s="548"/>
    </row>
    <row r="170" spans="1:12" s="422" customFormat="1" ht="15.75" thickBot="1">
      <c r="C170" s="29" t="s">
        <v>1308</v>
      </c>
      <c r="D170" s="30">
        <f>SUM(G177:G186)</f>
        <v>88830</v>
      </c>
      <c r="E170" s="90"/>
      <c r="F170" s="90"/>
      <c r="G170" s="90"/>
      <c r="H170" s="74"/>
      <c r="I170" s="74"/>
      <c r="J170" s="74"/>
      <c r="K170" s="108"/>
    </row>
    <row r="171" spans="1:12" s="422" customFormat="1">
      <c r="C171" s="69"/>
      <c r="D171" s="31"/>
      <c r="E171" s="90"/>
      <c r="F171" s="90"/>
      <c r="G171" s="90"/>
      <c r="H171" s="74"/>
      <c r="I171" s="74"/>
      <c r="J171" s="74"/>
      <c r="K171" s="108"/>
    </row>
    <row r="172" spans="1:12" s="422" customFormat="1">
      <c r="C172" s="69"/>
      <c r="D172" s="31"/>
      <c r="E172" s="90"/>
      <c r="F172" s="90"/>
      <c r="G172" s="90"/>
      <c r="H172" s="74"/>
      <c r="I172" s="74"/>
      <c r="J172" s="74"/>
      <c r="K172" s="108"/>
    </row>
    <row r="173" spans="1:12" s="422" customFormat="1" ht="15.75">
      <c r="C173" s="190" t="s">
        <v>1309</v>
      </c>
      <c r="D173" s="540">
        <v>4.0999999999999996</v>
      </c>
      <c r="E173" s="90"/>
      <c r="F173" s="90"/>
      <c r="G173" s="90"/>
      <c r="H173" s="74"/>
      <c r="I173" s="74"/>
      <c r="J173" s="74"/>
      <c r="K173" s="108"/>
    </row>
    <row r="174" spans="1:12" s="422" customFormat="1" ht="18.75">
      <c r="C174" s="197" t="str">
        <f>IFERROR(VLOOKUP(D173,'1. Desarrollo e Innov. Curricu.'!$F:$G,2,FALSE),IFERROR(VLOOKUP(D173,'2. Investigación Científica'!$E:$F,2,FALSE),IFERROR(VLOOKUP(D173,'3. Vinculación Univ. Sociedad'!$F:$G,2,FALSE),IFERROR(VLOOKUP(D173,'4. Docencia y Profesorado Univ.'!$F:$G,2,FALSE),IFERROR(VLOOKUP(D173,'5. Estudiantes y Graduados'!$E:$F,2,FALSE),IFERROR(VLOOKUP(D173,'11. Gestion Administrativa'!$F:$G,2,FALSE),IFERROR(VLOOKUP(D173,'13. Gestión Académica'!$F:$G,2,FALSE),IFERROR(VLOOKUP(D173,'8. Asegura. de la Calid. y M'!$F:$G,2,FALSE),IFERROR(VLOOKUP(D173,'6. Gestión del Conocimiento'!$F:$G,2,FALSE),IFERROR(VLOOKUP(D173,'15. Gobernabilidad y Proceso...'!$E:$F,2,FALSE),IFERROR(VLOOKUP(D173,'12. Gestión del Talento Humano'!$F:$G,2,FALSE),IFERROR(VLOOKUP(D173,'14. Internacional... de la E.S.'!$E:$F,2,FALSE),IFERROR(VLOOKUP(D173,'10. Posgrado'!$E:$F,2,FALSE),IFERROR(VLOOKUP(D173,'17. Gestión TIC'!$F:$G,2,FALSE),IFERROR(VLOOKUP(D173,'16. Desa. del Sistema Educ.Sup.'!$E:$F,2,FALSE),IFERROR(VLOOKUP(D173,'9. Cultura de Inno. Insti...'!$F:$G,2,FALSE),VLOOKUP(D173,'7. Lo Esencial de la Reforma U.'!$F:$G,2,0)))))))))))))))))</f>
        <v>Desarrollar talleres de capacitacion para trasversalizar el Eje de Etica  en los proyectos curriculares</v>
      </c>
      <c r="D174" s="31"/>
      <c r="E174" s="90"/>
      <c r="F174" s="90"/>
      <c r="G174" s="90"/>
      <c r="H174" s="74"/>
      <c r="I174" s="74"/>
      <c r="J174" s="74"/>
      <c r="K174" s="108"/>
    </row>
    <row r="175" spans="1:12" s="422" customFormat="1" ht="15.75" thickBot="1">
      <c r="C175" s="69"/>
      <c r="D175" s="31"/>
      <c r="E175" s="90"/>
      <c r="F175" s="90"/>
      <c r="G175" s="90"/>
      <c r="H175" s="74"/>
      <c r="I175" s="74"/>
      <c r="J175" s="74"/>
      <c r="K175" s="108"/>
    </row>
    <row r="176" spans="1:12" s="422" customFormat="1" ht="30.75" thickBot="1">
      <c r="C176" s="121" t="s">
        <v>1310</v>
      </c>
      <c r="D176" s="124" t="s">
        <v>1311</v>
      </c>
      <c r="E176" s="123" t="s">
        <v>99</v>
      </c>
      <c r="F176" s="123" t="s">
        <v>1312</v>
      </c>
      <c r="G176" s="122" t="s">
        <v>1313</v>
      </c>
      <c r="H176" s="128" t="s">
        <v>1314</v>
      </c>
      <c r="I176" s="123" t="s">
        <v>1315</v>
      </c>
      <c r="J176" s="123" t="s">
        <v>711</v>
      </c>
      <c r="K176" s="123" t="s">
        <v>1316</v>
      </c>
      <c r="L176" s="123" t="s">
        <v>1317</v>
      </c>
    </row>
    <row r="177" spans="1:12" s="422" customFormat="1">
      <c r="C177" s="305" t="s">
        <v>1318</v>
      </c>
      <c r="D177" s="612">
        <v>80</v>
      </c>
      <c r="E177" s="306"/>
      <c r="F177" s="111">
        <v>0</v>
      </c>
      <c r="G177" s="307">
        <f t="shared" ref="G177:G185" si="18">E177*F177</f>
        <v>0</v>
      </c>
      <c r="H177" s="308"/>
      <c r="I177" s="112" t="s">
        <v>294</v>
      </c>
      <c r="J177" s="112" t="str">
        <f>VLOOKUP(I177,Presupuesto!$B$11:$C$566,2,0)</f>
        <v>SERVICIOS DE CAPACITACION.</v>
      </c>
      <c r="K177" s="309" t="s">
        <v>53</v>
      </c>
      <c r="L177" s="112" t="s">
        <v>727</v>
      </c>
    </row>
    <row r="178" spans="1:12" s="422" customFormat="1">
      <c r="C178" s="95" t="s">
        <v>1319</v>
      </c>
      <c r="D178" s="613"/>
      <c r="E178" s="189">
        <v>80</v>
      </c>
      <c r="F178" s="96">
        <v>40</v>
      </c>
      <c r="G178" s="93">
        <f t="shared" si="18"/>
        <v>3200</v>
      </c>
      <c r="H178" s="155" t="s">
        <v>703</v>
      </c>
      <c r="I178" s="94" t="s">
        <v>307</v>
      </c>
      <c r="J178" s="94" t="str">
        <f>VLOOKUP(I178,Presupuesto!$B$11:$C$566,2,0)</f>
        <v>SERVICIOS DE IMPRENTA PUBLIC.Y REPRODUCCION</v>
      </c>
      <c r="K178" s="94" t="s">
        <v>53</v>
      </c>
      <c r="L178" s="94" t="s">
        <v>727</v>
      </c>
    </row>
    <row r="179" spans="1:12" s="422" customFormat="1">
      <c r="C179" s="95" t="s">
        <v>1320</v>
      </c>
      <c r="D179" s="613"/>
      <c r="E179" s="189">
        <v>80</v>
      </c>
      <c r="F179" s="96">
        <v>310</v>
      </c>
      <c r="G179" s="93">
        <f t="shared" si="18"/>
        <v>24800</v>
      </c>
      <c r="H179" s="155" t="s">
        <v>703</v>
      </c>
      <c r="I179" s="94" t="s">
        <v>361</v>
      </c>
      <c r="J179" s="94" t="str">
        <f>VLOOKUP(I179,Presupuesto!$B$11:$C$566,2,0)</f>
        <v>ALIMENTOS B EBIDAS PARA PERSONAS</v>
      </c>
      <c r="K179" s="94" t="s">
        <v>53</v>
      </c>
      <c r="L179" s="94" t="s">
        <v>727</v>
      </c>
    </row>
    <row r="180" spans="1:12" s="422" customFormat="1">
      <c r="C180" s="95" t="s">
        <v>1321</v>
      </c>
      <c r="D180" s="613"/>
      <c r="E180" s="146">
        <v>10</v>
      </c>
      <c r="F180" s="114">
        <v>800</v>
      </c>
      <c r="G180" s="93">
        <f t="shared" si="18"/>
        <v>8000</v>
      </c>
      <c r="H180" s="155" t="s">
        <v>703</v>
      </c>
      <c r="I180" s="426" t="s">
        <v>329</v>
      </c>
      <c r="J180" s="94" t="str">
        <f>VLOOKUP(I180,Presupuesto!$B$11:$C$566,2,0)</f>
        <v>PASAJES NACIONALES</v>
      </c>
      <c r="K180" s="94" t="s">
        <v>53</v>
      </c>
      <c r="L180" s="94" t="s">
        <v>728</v>
      </c>
    </row>
    <row r="181" spans="1:12" s="422" customFormat="1">
      <c r="C181" s="95" t="s">
        <v>1322</v>
      </c>
      <c r="D181" s="613"/>
      <c r="E181" s="146">
        <v>80</v>
      </c>
      <c r="F181" s="114">
        <v>50</v>
      </c>
      <c r="G181" s="93">
        <f t="shared" si="18"/>
        <v>4000</v>
      </c>
      <c r="H181" s="155" t="s">
        <v>703</v>
      </c>
      <c r="I181" s="94" t="s">
        <v>384</v>
      </c>
      <c r="J181" s="94" t="str">
        <f>VLOOKUP(I181,Presupuesto!$B$11:$C$566,2,0)</f>
        <v>PRODUCTOS PAPEL Y CARTON</v>
      </c>
      <c r="K181" s="94" t="s">
        <v>53</v>
      </c>
      <c r="L181" s="94" t="s">
        <v>728</v>
      </c>
    </row>
    <row r="182" spans="1:12" s="422" customFormat="1">
      <c r="C182" s="95" t="s">
        <v>1323</v>
      </c>
      <c r="D182" s="613"/>
      <c r="E182" s="189">
        <v>2</v>
      </c>
      <c r="F182" s="96">
        <v>95</v>
      </c>
      <c r="G182" s="93">
        <f t="shared" si="18"/>
        <v>190</v>
      </c>
      <c r="H182" s="155" t="s">
        <v>703</v>
      </c>
      <c r="I182" s="94" t="s">
        <v>384</v>
      </c>
      <c r="J182" s="94" t="str">
        <f>VLOOKUP(I182,Presupuesto!$B$11:$C$566,2,0)</f>
        <v>PRODUCTOS PAPEL Y CARTON</v>
      </c>
      <c r="K182" s="94" t="s">
        <v>53</v>
      </c>
      <c r="L182" s="94" t="s">
        <v>728</v>
      </c>
    </row>
    <row r="183" spans="1:12" s="422" customFormat="1">
      <c r="C183" s="95" t="s">
        <v>1324</v>
      </c>
      <c r="D183" s="613"/>
      <c r="E183" s="189">
        <v>10</v>
      </c>
      <c r="F183" s="96">
        <v>38</v>
      </c>
      <c r="G183" s="93">
        <f t="shared" si="18"/>
        <v>380</v>
      </c>
      <c r="H183" s="155" t="s">
        <v>703</v>
      </c>
      <c r="I183" s="94" t="s">
        <v>451</v>
      </c>
      <c r="J183" s="94" t="str">
        <f>VLOOKUP(I183,Presupuesto!$B$11:$C$566,2,0)</f>
        <v>UTILES DE ESCRITORIO, OFICINA Y ENSE¥ANZA</v>
      </c>
      <c r="K183" s="94" t="s">
        <v>53</v>
      </c>
      <c r="L183" s="94" t="s">
        <v>729</v>
      </c>
    </row>
    <row r="184" spans="1:12" s="422" customFormat="1">
      <c r="C184" s="95" t="s">
        <v>1325</v>
      </c>
      <c r="D184" s="613"/>
      <c r="E184" s="189">
        <v>2</v>
      </c>
      <c r="F184" s="96">
        <v>130</v>
      </c>
      <c r="G184" s="93">
        <f t="shared" si="18"/>
        <v>260</v>
      </c>
      <c r="H184" s="155" t="s">
        <v>703</v>
      </c>
      <c r="I184" s="94" t="s">
        <v>451</v>
      </c>
      <c r="J184" s="94" t="str">
        <f>VLOOKUP(I184,Presupuesto!$B$11:$C$566,2,0)</f>
        <v>UTILES DE ESCRITORIO, OFICINA Y ENSE¥ANZA</v>
      </c>
      <c r="K184" s="94" t="s">
        <v>53</v>
      </c>
      <c r="L184" s="94" t="s">
        <v>729</v>
      </c>
    </row>
    <row r="185" spans="1:12" s="422" customFormat="1">
      <c r="C185" s="105" t="s">
        <v>1326</v>
      </c>
      <c r="D185" s="613"/>
      <c r="E185" s="199">
        <v>0</v>
      </c>
      <c r="F185" s="115">
        <v>0</v>
      </c>
      <c r="G185" s="93">
        <f t="shared" si="18"/>
        <v>0</v>
      </c>
      <c r="H185" s="155"/>
      <c r="I185" s="94" t="s">
        <v>451</v>
      </c>
      <c r="J185" s="94" t="str">
        <f>VLOOKUP(I185,Presupuesto!$B$11:$C$566,2,0)</f>
        <v>UTILES DE ESCRITORIO, OFICINA Y ENSE¥ANZA</v>
      </c>
      <c r="K185" s="94" t="s">
        <v>53</v>
      </c>
      <c r="L185" s="94" t="s">
        <v>729</v>
      </c>
    </row>
    <row r="186" spans="1:12" s="422" customFormat="1" ht="15.75" thickBot="1">
      <c r="C186" s="203" t="s">
        <v>1275</v>
      </c>
      <c r="D186" s="204">
        <v>8</v>
      </c>
      <c r="E186" s="310">
        <v>3</v>
      </c>
      <c r="F186" s="100">
        <v>2000</v>
      </c>
      <c r="G186" s="101">
        <f>D186*E186*F186</f>
        <v>48000</v>
      </c>
      <c r="H186" s="311" t="s">
        <v>703</v>
      </c>
      <c r="I186" s="312" t="s">
        <v>338</v>
      </c>
      <c r="J186" s="102" t="str">
        <f>VLOOKUP(I186,Presupuesto!$B$11:$C$566,2,0)</f>
        <v>VIATICOS NACIONALES</v>
      </c>
      <c r="K186" s="313" t="s">
        <v>53</v>
      </c>
      <c r="L186" s="313" t="s">
        <v>729</v>
      </c>
    </row>
    <row r="187" spans="1:12" s="422" customFormat="1" ht="15.75" thickBot="1">
      <c r="C187" s="203" t="s">
        <v>1291</v>
      </c>
      <c r="D187" s="204">
        <v>2</v>
      </c>
      <c r="E187" s="310">
        <v>3</v>
      </c>
      <c r="F187" s="100">
        <v>5625</v>
      </c>
      <c r="G187" s="101">
        <f>D187*E187*F187</f>
        <v>33750</v>
      </c>
      <c r="H187" s="311" t="s">
        <v>703</v>
      </c>
      <c r="I187" s="312" t="s">
        <v>341</v>
      </c>
      <c r="J187" s="102" t="str">
        <f>VLOOKUP(I187,Presupuesto!$B$11:$C$566,2,0)</f>
        <v>VIATICOS AL EXTERIOR</v>
      </c>
      <c r="K187" s="313" t="s">
        <v>53</v>
      </c>
      <c r="L187" s="313" t="s">
        <v>729</v>
      </c>
    </row>
    <row r="188" spans="1:12" s="489" customFormat="1">
      <c r="H188" s="548"/>
    </row>
    <row r="189" spans="1:12" s="489" customFormat="1">
      <c r="H189" s="548"/>
    </row>
    <row r="190" spans="1:12" s="489" customFormat="1">
      <c r="H190" s="548"/>
    </row>
    <row r="191" spans="1:12" s="422" customFormat="1">
      <c r="A191" s="480"/>
      <c r="B191" s="480"/>
      <c r="C191" s="480"/>
      <c r="D191" s="480"/>
      <c r="E191" s="480"/>
      <c r="F191" s="480"/>
      <c r="G191" s="480"/>
      <c r="H191" s="481"/>
      <c r="I191" s="480"/>
      <c r="J191" s="480"/>
      <c r="K191" s="480"/>
      <c r="L191" s="480"/>
    </row>
    <row r="192" spans="1:12" s="489" customFormat="1">
      <c r="H192" s="548"/>
    </row>
    <row r="193" spans="1:12" s="489" customFormat="1">
      <c r="H193" s="548"/>
    </row>
    <row r="194" spans="1:12" ht="15.75" thickBot="1">
      <c r="A194" s="422"/>
      <c r="B194" s="422"/>
      <c r="C194" s="422"/>
      <c r="D194" s="422"/>
      <c r="E194" s="422"/>
      <c r="F194" s="422"/>
      <c r="G194" s="422"/>
      <c r="H194" s="411"/>
      <c r="I194" s="422"/>
      <c r="J194" s="422"/>
      <c r="K194" s="422"/>
      <c r="L194" s="422"/>
    </row>
    <row r="195" spans="1:12" s="422" customFormat="1" ht="15.75" thickBot="1">
      <c r="C195" s="29" t="s">
        <v>1308</v>
      </c>
      <c r="D195" s="30">
        <f>SUM(G202:G211)</f>
        <v>179599</v>
      </c>
      <c r="E195" s="90"/>
      <c r="F195" s="90"/>
      <c r="G195" s="90"/>
      <c r="H195" s="74"/>
      <c r="I195" s="74"/>
      <c r="J195" s="74"/>
      <c r="K195" s="108"/>
    </row>
    <row r="196" spans="1:12" s="422" customFormat="1">
      <c r="C196" s="69"/>
      <c r="D196" s="31"/>
      <c r="E196" s="90"/>
      <c r="F196" s="90"/>
      <c r="G196" s="90"/>
      <c r="H196" s="74"/>
      <c r="I196" s="74"/>
      <c r="J196" s="74"/>
      <c r="K196" s="108"/>
    </row>
    <row r="197" spans="1:12" s="422" customFormat="1">
      <c r="C197" s="69"/>
      <c r="D197" s="31"/>
      <c r="E197" s="90"/>
      <c r="F197" s="90"/>
      <c r="G197" s="90"/>
      <c r="H197" s="74"/>
      <c r="I197" s="74"/>
      <c r="J197" s="74"/>
      <c r="K197" s="108"/>
    </row>
    <row r="198" spans="1:12" s="422" customFormat="1" ht="15.75">
      <c r="C198" s="190" t="s">
        <v>1309</v>
      </c>
      <c r="D198" s="486" t="s">
        <v>1327</v>
      </c>
      <c r="E198" s="90"/>
      <c r="F198" s="90"/>
      <c r="G198" s="90"/>
      <c r="H198" s="74"/>
      <c r="I198" s="74"/>
      <c r="J198" s="74"/>
      <c r="K198" s="108"/>
    </row>
    <row r="199" spans="1:12" s="422" customFormat="1" ht="34.5" customHeight="1">
      <c r="C199" s="614" t="str">
        <f>IFERROR(VLOOKUP(D198,'1. Desarrollo e Innov. Curricu.'!$F:$G,2,FALSE),IFERROR(VLOOKUP(D198,'2. Investigación Científica'!$E:$F,2,FALSE),IFERROR(VLOOKUP(D198,'3. Vinculación Univ. Sociedad'!$F:$G,2,FALSE),IFERROR(VLOOKUP(D198,'4. Docencia y Profesorado Univ.'!$F:$G,2,FALSE),IFERROR(VLOOKUP(D198,'5. Estudiantes y Graduados'!$E:$F,2,FALSE),IFERROR(VLOOKUP(D198,'11. Gestion Administrativa'!$F:$G,2,FALSE),IFERROR(VLOOKUP(D198,'13. Gestión Académica'!$F:$G,2,FALSE),IFERROR(VLOOKUP(D198,'8. Asegura. de la Calid. y M'!$F:$G,2,FALSE),IFERROR(VLOOKUP(D198,'6. Gestión del Conocimiento'!$F:$G,2,FALSE),IFERROR(VLOOKUP(D198,'15. Gobernabilidad y Proceso...'!$E:$F,2,FALSE),IFERROR(VLOOKUP(D198,'12. Gestión del Talento Humano'!$F:$G,2,FALSE),IFERROR(VLOOKUP(D198,'14. Internacional... de la E.S.'!$E:$F,2,FALSE),IFERROR(VLOOKUP(D198,'10. Posgrado'!$E:$F,2,FALSE),IFERROR(VLOOKUP(D198,'17. Gestión TIC'!$F:$G,2,FALSE),IFERROR(VLOOKUP(D198,'16. Desa. del Sistema Educ.Sup.'!$E:$F,2,FALSE),IFERROR(VLOOKUP(D198,'9. Cultura de Inno. Insti...'!$F:$G,2,FALSE),VLOOKUP(D198,'7. Lo Esencial de la Reforma U.'!$F:$G,2,0)))))))))))))))))</f>
        <v>Realizar 3 jornadas de capacitacion y actualizacion docente.(21 docentes capacitados)</v>
      </c>
      <c r="D199" s="614"/>
      <c r="E199" s="614"/>
      <c r="F199" s="614"/>
      <c r="G199" s="614"/>
      <c r="H199" s="614"/>
      <c r="I199" s="614"/>
      <c r="J199" s="74"/>
      <c r="K199" s="108"/>
    </row>
    <row r="200" spans="1:12" s="422" customFormat="1" ht="15.75" thickBot="1">
      <c r="C200" s="69"/>
      <c r="D200" s="31"/>
      <c r="E200" s="90"/>
      <c r="F200" s="90"/>
      <c r="G200" s="90"/>
      <c r="H200" s="74"/>
      <c r="I200" s="74"/>
      <c r="J200" s="74"/>
      <c r="K200" s="108"/>
    </row>
    <row r="201" spans="1:12" s="422" customFormat="1" ht="30.75" thickBot="1">
      <c r="C201" s="121" t="s">
        <v>1310</v>
      </c>
      <c r="D201" s="124" t="s">
        <v>1311</v>
      </c>
      <c r="E201" s="123" t="s">
        <v>99</v>
      </c>
      <c r="F201" s="123" t="s">
        <v>1312</v>
      </c>
      <c r="G201" s="122" t="s">
        <v>1313</v>
      </c>
      <c r="H201" s="128" t="s">
        <v>1314</v>
      </c>
      <c r="I201" s="123" t="s">
        <v>1315</v>
      </c>
      <c r="J201" s="123" t="s">
        <v>711</v>
      </c>
      <c r="K201" s="123" t="s">
        <v>1316</v>
      </c>
      <c r="L201" s="123" t="s">
        <v>1317</v>
      </c>
    </row>
    <row r="202" spans="1:12" s="422" customFormat="1">
      <c r="C202" s="305" t="s">
        <v>1318</v>
      </c>
      <c r="D202" s="612">
        <v>63</v>
      </c>
      <c r="E202" s="306">
        <v>0</v>
      </c>
      <c r="F202" s="111">
        <v>0</v>
      </c>
      <c r="G202" s="307">
        <f t="shared" ref="G202:G210" si="19">E202*F202</f>
        <v>0</v>
      </c>
      <c r="H202" s="308"/>
      <c r="I202" s="112" t="s">
        <v>294</v>
      </c>
      <c r="J202" s="112" t="str">
        <f>VLOOKUP(I202,Presupuesto!$B$11:$C$566,2,0)</f>
        <v>SERVICIOS DE CAPACITACION.</v>
      </c>
      <c r="K202" s="309" t="s">
        <v>63</v>
      </c>
      <c r="L202" s="112" t="s">
        <v>720</v>
      </c>
    </row>
    <row r="203" spans="1:12" s="422" customFormat="1">
      <c r="C203" s="95" t="s">
        <v>1319</v>
      </c>
      <c r="D203" s="613"/>
      <c r="E203" s="189">
        <v>21</v>
      </c>
      <c r="F203" s="96">
        <v>50</v>
      </c>
      <c r="G203" s="93">
        <f t="shared" si="19"/>
        <v>1050</v>
      </c>
      <c r="H203" s="155" t="s">
        <v>703</v>
      </c>
      <c r="I203" s="94" t="s">
        <v>307</v>
      </c>
      <c r="J203" s="94" t="str">
        <f>VLOOKUP(I203,Presupuesto!$B$11:$C$566,2,0)</f>
        <v>SERVICIOS DE IMPRENTA PUBLIC.Y REPRODUCCION</v>
      </c>
      <c r="K203" s="94" t="s">
        <v>63</v>
      </c>
      <c r="L203" s="94" t="s">
        <v>721</v>
      </c>
    </row>
    <row r="204" spans="1:12" s="422" customFormat="1">
      <c r="C204" s="95" t="s">
        <v>1320</v>
      </c>
      <c r="D204" s="613"/>
      <c r="E204" s="189">
        <f>D202</f>
        <v>63</v>
      </c>
      <c r="F204" s="96">
        <v>310</v>
      </c>
      <c r="G204" s="93">
        <f t="shared" si="19"/>
        <v>19530</v>
      </c>
      <c r="H204" s="155" t="s">
        <v>703</v>
      </c>
      <c r="I204" s="94" t="s">
        <v>361</v>
      </c>
      <c r="J204" s="94" t="str">
        <f>VLOOKUP(I204,Presupuesto!$B$11:$C$566,2,0)</f>
        <v>ALIMENTOS B EBIDAS PARA PERSONAS</v>
      </c>
      <c r="K204" s="94" t="s">
        <v>63</v>
      </c>
      <c r="L204" s="94" t="s">
        <v>723</v>
      </c>
    </row>
    <row r="205" spans="1:12" s="422" customFormat="1">
      <c r="C205" s="95" t="s">
        <v>1321</v>
      </c>
      <c r="D205" s="613"/>
      <c r="E205" s="146">
        <v>27</v>
      </c>
      <c r="F205" s="114">
        <v>800</v>
      </c>
      <c r="G205" s="93">
        <f>E205*F205</f>
        <v>21600</v>
      </c>
      <c r="H205" s="155" t="s">
        <v>703</v>
      </c>
      <c r="I205" s="301" t="s">
        <v>329</v>
      </c>
      <c r="J205" s="94" t="str">
        <f>VLOOKUP(I205,Presupuesto!$B$11:$C$566,2,0)</f>
        <v>PASAJES NACIONALES</v>
      </c>
      <c r="K205" s="94" t="s">
        <v>63</v>
      </c>
      <c r="L205" s="94" t="s">
        <v>724</v>
      </c>
    </row>
    <row r="206" spans="1:12" s="422" customFormat="1">
      <c r="C206" s="95" t="s">
        <v>1322</v>
      </c>
      <c r="D206" s="613"/>
      <c r="E206" s="146">
        <v>24</v>
      </c>
      <c r="F206" s="114">
        <v>50</v>
      </c>
      <c r="G206" s="93">
        <f t="shared" si="19"/>
        <v>1200</v>
      </c>
      <c r="H206" s="155" t="s">
        <v>703</v>
      </c>
      <c r="I206" s="94" t="s">
        <v>384</v>
      </c>
      <c r="J206" s="94" t="str">
        <f>VLOOKUP(I206,Presupuesto!$B$11:$C$566,2,0)</f>
        <v>PRODUCTOS PAPEL Y CARTON</v>
      </c>
      <c r="K206" s="94" t="s">
        <v>63</v>
      </c>
      <c r="L206" s="94" t="s">
        <v>725</v>
      </c>
    </row>
    <row r="207" spans="1:12" s="422" customFormat="1">
      <c r="C207" s="95" t="s">
        <v>1323</v>
      </c>
      <c r="D207" s="613"/>
      <c r="E207" s="189">
        <v>2</v>
      </c>
      <c r="F207" s="96">
        <v>95</v>
      </c>
      <c r="G207" s="93">
        <f t="shared" si="19"/>
        <v>190</v>
      </c>
      <c r="H207" s="155" t="s">
        <v>703</v>
      </c>
      <c r="I207" s="94" t="s">
        <v>384</v>
      </c>
      <c r="J207" s="94" t="str">
        <f>VLOOKUP(I207,Presupuesto!$B$11:$C$566,2,0)</f>
        <v>PRODUCTOS PAPEL Y CARTON</v>
      </c>
      <c r="K207" s="94" t="s">
        <v>63</v>
      </c>
      <c r="L207" s="94" t="s">
        <v>727</v>
      </c>
    </row>
    <row r="208" spans="1:12" s="422" customFormat="1">
      <c r="C208" s="95" t="s">
        <v>1324</v>
      </c>
      <c r="D208" s="613"/>
      <c r="E208" s="189">
        <v>3</v>
      </c>
      <c r="F208" s="96">
        <v>38</v>
      </c>
      <c r="G208" s="93">
        <f t="shared" si="19"/>
        <v>114</v>
      </c>
      <c r="H208" s="155" t="s">
        <v>703</v>
      </c>
      <c r="I208" s="94" t="s">
        <v>451</v>
      </c>
      <c r="J208" s="94" t="str">
        <f>VLOOKUP(I208,Presupuesto!$B$11:$C$566,2,0)</f>
        <v>UTILES DE ESCRITORIO, OFICINA Y ENSE¥ANZA</v>
      </c>
      <c r="K208" s="94" t="s">
        <v>63</v>
      </c>
      <c r="L208" s="94" t="s">
        <v>728</v>
      </c>
    </row>
    <row r="209" spans="2:14" s="422" customFormat="1">
      <c r="C209" s="95" t="s">
        <v>1325</v>
      </c>
      <c r="D209" s="613"/>
      <c r="E209" s="189">
        <v>3</v>
      </c>
      <c r="F209" s="96">
        <v>130</v>
      </c>
      <c r="G209" s="93">
        <f t="shared" si="19"/>
        <v>390</v>
      </c>
      <c r="H209" s="155" t="s">
        <v>703</v>
      </c>
      <c r="I209" s="94" t="s">
        <v>451</v>
      </c>
      <c r="J209" s="94" t="str">
        <f>VLOOKUP(I209,Presupuesto!$B$11:$C$566,2,0)</f>
        <v>UTILES DE ESCRITORIO, OFICINA Y ENSE¥ANZA</v>
      </c>
      <c r="K209" s="94" t="s">
        <v>63</v>
      </c>
      <c r="L209" s="94" t="s">
        <v>729</v>
      </c>
    </row>
    <row r="210" spans="2:14" s="422" customFormat="1">
      <c r="C210" s="105" t="s">
        <v>1326</v>
      </c>
      <c r="D210" s="613"/>
      <c r="E210" s="199">
        <v>21</v>
      </c>
      <c r="F210" s="115">
        <v>25</v>
      </c>
      <c r="G210" s="93">
        <f t="shared" si="19"/>
        <v>525</v>
      </c>
      <c r="H210" s="155" t="s">
        <v>703</v>
      </c>
      <c r="I210" s="94" t="s">
        <v>451</v>
      </c>
      <c r="J210" s="94" t="str">
        <f>VLOOKUP(I210,Presupuesto!$B$11:$C$566,2,0)</f>
        <v>UTILES DE ESCRITORIO, OFICINA Y ENSE¥ANZA</v>
      </c>
      <c r="K210" s="94" t="s">
        <v>63</v>
      </c>
      <c r="L210" s="94" t="s">
        <v>731</v>
      </c>
    </row>
    <row r="211" spans="2:14" s="422" customFormat="1" ht="15.75" thickBot="1">
      <c r="C211" s="203" t="s">
        <v>1273</v>
      </c>
      <c r="D211" s="204">
        <v>27</v>
      </c>
      <c r="E211" s="310">
        <v>2.5</v>
      </c>
      <c r="F211" s="100">
        <f>HLOOKUP(C211,$AH$2:$BU$3,2,0)</f>
        <v>2000</v>
      </c>
      <c r="G211" s="101">
        <f>D211*E211*F211</f>
        <v>135000</v>
      </c>
      <c r="H211" s="311" t="s">
        <v>703</v>
      </c>
      <c r="I211" s="312" t="s">
        <v>337</v>
      </c>
      <c r="J211" s="102" t="str">
        <f>VLOOKUP(I211,Presupuesto!$B$11:$C$566,2,0)</f>
        <v>VIATICOS NACIONALES</v>
      </c>
      <c r="K211" s="94" t="s">
        <v>63</v>
      </c>
      <c r="L211" s="313" t="s">
        <v>732</v>
      </c>
    </row>
    <row r="212" spans="2:14" ht="15.75" thickBot="1">
      <c r="B212" s="422"/>
      <c r="C212" s="422"/>
      <c r="D212" s="422"/>
      <c r="E212" s="422"/>
      <c r="F212" s="422"/>
      <c r="G212" s="422"/>
      <c r="H212" s="411"/>
      <c r="I212" s="422"/>
      <c r="J212" s="422"/>
      <c r="K212" s="422"/>
      <c r="L212" s="422"/>
      <c r="M212" s="422"/>
      <c r="N212" s="422"/>
    </row>
    <row r="213" spans="2:14" s="422" customFormat="1" ht="15.75" thickBot="1">
      <c r="C213" s="29" t="s">
        <v>1308</v>
      </c>
      <c r="D213" s="30">
        <f>SUM(G220:G230)</f>
        <v>260875</v>
      </c>
      <c r="E213" s="90"/>
      <c r="F213" s="90"/>
      <c r="G213" s="90"/>
      <c r="H213" s="74"/>
      <c r="I213" s="74"/>
      <c r="J213" s="74"/>
      <c r="K213" s="108"/>
    </row>
    <row r="214" spans="2:14" s="422" customFormat="1">
      <c r="C214" s="69"/>
      <c r="D214" s="31"/>
      <c r="E214" s="90"/>
      <c r="F214" s="90"/>
      <c r="G214" s="90"/>
      <c r="H214" s="74"/>
      <c r="I214" s="74"/>
      <c r="J214" s="74"/>
      <c r="K214" s="108"/>
    </row>
    <row r="215" spans="2:14" s="422" customFormat="1">
      <c r="C215" s="69"/>
      <c r="D215" s="31"/>
      <c r="E215" s="90"/>
      <c r="F215" s="90"/>
      <c r="G215" s="90"/>
      <c r="H215" s="74"/>
      <c r="I215" s="74"/>
      <c r="J215" s="74"/>
      <c r="K215" s="108"/>
    </row>
    <row r="216" spans="2:14" s="422" customFormat="1" ht="15.75">
      <c r="C216" s="190" t="s">
        <v>1309</v>
      </c>
      <c r="D216" s="487" t="s">
        <v>1328</v>
      </c>
      <c r="E216" s="90"/>
      <c r="F216" s="90"/>
      <c r="G216" s="90"/>
      <c r="H216" s="74"/>
      <c r="I216" s="74"/>
      <c r="J216" s="74"/>
      <c r="K216" s="108"/>
    </row>
    <row r="217" spans="2:14" s="422" customFormat="1" ht="18.75">
      <c r="C217" s="524" t="str">
        <f>IFERROR(VLOOKUP(D216,'1. Desarrollo e Innov. Curricu.'!$F:$G,2,FALSE),IFERROR(VLOOKUP(D216,'2. Investigación Científica'!$E:$F,2,FALSE),IFERROR(VLOOKUP(D216,'3. Vinculación Univ. Sociedad'!$F:$G,2,FALSE),IFERROR(VLOOKUP(D216,'4. Docencia y Profesorado Univ.'!$F:$G,2,FALSE),IFERROR(VLOOKUP(D216,'5. Estudiantes y Graduados'!$E:$F,2,FALSE),IFERROR(VLOOKUP(D216,'11. Gestion Administrativa'!$F:$G,2,FALSE),IFERROR(VLOOKUP(D216,'13. Gestión Académica'!$F:$G,2,FALSE),IFERROR(VLOOKUP(D216,'8. Asegura. de la Calid. y M'!$F:$G,2,FALSE),IFERROR(VLOOKUP(D216,'6. Gestión del Conocimiento'!$F:$G,2,FALSE),IFERROR(VLOOKUP(D216,'15. Gobernabilidad y Proceso...'!$E:$F,2,FALSE),IFERROR(VLOOKUP(D216,'12. Gestión del Talento Humano'!$F:$G,2,FALSE),IFERROR(VLOOKUP(D216,'14. Internacional... de la E.S.'!$E:$F,2,FALSE),IFERROR(VLOOKUP(D216,'10. Posgrado'!$E:$F,2,FALSE),IFERROR(VLOOKUP(D216,'17. Gestión TIC'!$F:$G,2,FALSE),IFERROR(VLOOKUP(D216,'16. Desa. del Sistema Educ.Sup.'!$E:$F,2,FALSE),IFERROR(VLOOKUP(D216,'9. Cultura de Inno. Insti...'!$F:$G,2,FALSE),VLOOKUP(D216,'7. Lo Esencial de la Reforma U.'!$F:$G,2,0)))))))))))))))))</f>
        <v>Apoyo a los coordinadores regioales de Docencia en la capacitacion de los docentes de su centro.</v>
      </c>
      <c r="D217" s="524"/>
      <c r="E217" s="524"/>
      <c r="F217" s="524"/>
      <c r="G217" s="524"/>
      <c r="H217" s="74"/>
      <c r="I217" s="74"/>
      <c r="J217" s="74"/>
      <c r="K217" s="108"/>
    </row>
    <row r="218" spans="2:14" s="422" customFormat="1" ht="15.75" thickBot="1">
      <c r="C218" s="69"/>
      <c r="D218" s="31"/>
      <c r="E218" s="90"/>
      <c r="F218" s="90"/>
      <c r="G218" s="90"/>
      <c r="H218" s="74"/>
      <c r="I218" s="74"/>
      <c r="J218" s="74"/>
      <c r="K218" s="108"/>
    </row>
    <row r="219" spans="2:14" s="422" customFormat="1" ht="30.75" thickBot="1">
      <c r="C219" s="121" t="s">
        <v>1310</v>
      </c>
      <c r="D219" s="124" t="s">
        <v>1311</v>
      </c>
      <c r="E219" s="123" t="s">
        <v>99</v>
      </c>
      <c r="F219" s="123" t="s">
        <v>1312</v>
      </c>
      <c r="G219" s="122" t="s">
        <v>1313</v>
      </c>
      <c r="H219" s="128" t="s">
        <v>1314</v>
      </c>
      <c r="I219" s="123" t="s">
        <v>1315</v>
      </c>
      <c r="J219" s="123" t="s">
        <v>711</v>
      </c>
      <c r="K219" s="123" t="s">
        <v>1316</v>
      </c>
      <c r="L219" s="123" t="s">
        <v>1317</v>
      </c>
    </row>
    <row r="220" spans="2:14" s="422" customFormat="1" ht="15.75" thickBot="1">
      <c r="C220" s="305" t="s">
        <v>1318</v>
      </c>
      <c r="D220" s="612">
        <v>228</v>
      </c>
      <c r="E220" s="306"/>
      <c r="F220" s="111">
        <v>0</v>
      </c>
      <c r="G220" s="307">
        <f t="shared" ref="G220:G228" si="20">E220*F220</f>
        <v>0</v>
      </c>
      <c r="H220" s="308"/>
      <c r="I220" s="112" t="s">
        <v>294</v>
      </c>
      <c r="J220" s="112" t="str">
        <f>VLOOKUP(I220,Presupuesto!$B$11:$C$566,2,0)</f>
        <v>SERVICIOS DE CAPACITACION.</v>
      </c>
      <c r="K220" s="309" t="s">
        <v>63</v>
      </c>
      <c r="L220" s="112" t="s">
        <v>720</v>
      </c>
    </row>
    <row r="221" spans="2:14" s="422" customFormat="1" ht="15.75" thickBot="1">
      <c r="C221" s="95" t="s">
        <v>1319</v>
      </c>
      <c r="D221" s="613"/>
      <c r="E221" s="189"/>
      <c r="F221" s="96">
        <v>0</v>
      </c>
      <c r="G221" s="93">
        <f t="shared" si="20"/>
        <v>0</v>
      </c>
      <c r="H221" s="155"/>
      <c r="I221" s="94" t="s">
        <v>307</v>
      </c>
      <c r="J221" s="94" t="str">
        <f>VLOOKUP(I221,Presupuesto!$B$11:$C$566,2,0)</f>
        <v>SERVICIOS DE IMPRENTA PUBLIC.Y REPRODUCCION</v>
      </c>
      <c r="K221" s="309" t="s">
        <v>63</v>
      </c>
      <c r="L221" s="94" t="s">
        <v>721</v>
      </c>
    </row>
    <row r="222" spans="2:14" s="422" customFormat="1" ht="15.75" thickBot="1">
      <c r="C222" s="95" t="s">
        <v>1320</v>
      </c>
      <c r="D222" s="613"/>
      <c r="E222" s="189">
        <f>D220</f>
        <v>228</v>
      </c>
      <c r="F222" s="96">
        <v>250</v>
      </c>
      <c r="G222" s="93">
        <f t="shared" si="20"/>
        <v>57000</v>
      </c>
      <c r="H222" s="155" t="s">
        <v>703</v>
      </c>
      <c r="I222" s="94" t="s">
        <v>361</v>
      </c>
      <c r="J222" s="94" t="str">
        <f>VLOOKUP(I222,Presupuesto!$B$11:$C$566,2,0)</f>
        <v>ALIMENTOS B EBIDAS PARA PERSONAS</v>
      </c>
      <c r="K222" s="309" t="s">
        <v>63</v>
      </c>
      <c r="L222" s="94" t="s">
        <v>723</v>
      </c>
    </row>
    <row r="223" spans="2:14" s="422" customFormat="1" ht="15.75" thickBot="1">
      <c r="C223" s="95" t="s">
        <v>1321</v>
      </c>
      <c r="D223" s="613"/>
      <c r="E223" s="146"/>
      <c r="F223" s="114">
        <v>0</v>
      </c>
      <c r="G223" s="93">
        <f t="shared" si="20"/>
        <v>0</v>
      </c>
      <c r="H223" s="155"/>
      <c r="I223" s="301" t="s">
        <v>327</v>
      </c>
      <c r="J223" s="94" t="str">
        <f>VLOOKUP(I223,Presupuesto!$B$11:$C$566,2,0)</f>
        <v>PASAJES (26100-00)</v>
      </c>
      <c r="K223" s="309" t="s">
        <v>63</v>
      </c>
      <c r="L223" s="94" t="s">
        <v>724</v>
      </c>
    </row>
    <row r="224" spans="2:14" s="422" customFormat="1" ht="15.75" thickBot="1">
      <c r="C224" s="95" t="s">
        <v>1322</v>
      </c>
      <c r="D224" s="613"/>
      <c r="E224" s="146"/>
      <c r="F224" s="114">
        <v>0</v>
      </c>
      <c r="G224" s="93">
        <f t="shared" si="20"/>
        <v>0</v>
      </c>
      <c r="H224" s="155"/>
      <c r="I224" s="94" t="s">
        <v>384</v>
      </c>
      <c r="J224" s="94" t="str">
        <f>VLOOKUP(I224,Presupuesto!$B$11:$C$566,2,0)</f>
        <v>PRODUCTOS PAPEL Y CARTON</v>
      </c>
      <c r="K224" s="309" t="s">
        <v>63</v>
      </c>
      <c r="L224" s="94" t="s">
        <v>725</v>
      </c>
    </row>
    <row r="225" spans="1:14" s="422" customFormat="1" ht="15.75" thickBot="1">
      <c r="C225" s="95" t="s">
        <v>1323</v>
      </c>
      <c r="D225" s="613"/>
      <c r="E225" s="189">
        <v>5</v>
      </c>
      <c r="F225" s="96">
        <v>95</v>
      </c>
      <c r="G225" s="93">
        <f t="shared" si="20"/>
        <v>475</v>
      </c>
      <c r="H225" s="155" t="s">
        <v>703</v>
      </c>
      <c r="I225" s="94" t="s">
        <v>384</v>
      </c>
      <c r="J225" s="94" t="str">
        <f>VLOOKUP(I225,Presupuesto!$B$11:$C$566,2,0)</f>
        <v>PRODUCTOS PAPEL Y CARTON</v>
      </c>
      <c r="K225" s="309" t="s">
        <v>63</v>
      </c>
      <c r="L225" s="94" t="s">
        <v>727</v>
      </c>
      <c r="N225" s="422" t="s">
        <v>1665</v>
      </c>
    </row>
    <row r="226" spans="1:14" s="422" customFormat="1" ht="15.75" thickBot="1">
      <c r="C226" s="95" t="s">
        <v>1324</v>
      </c>
      <c r="D226" s="613"/>
      <c r="E226" s="189">
        <v>10</v>
      </c>
      <c r="F226" s="96">
        <v>38</v>
      </c>
      <c r="G226" s="93">
        <f t="shared" si="20"/>
        <v>380</v>
      </c>
      <c r="H226" s="155" t="s">
        <v>703</v>
      </c>
      <c r="I226" s="94" t="s">
        <v>451</v>
      </c>
      <c r="J226" s="94" t="str">
        <f>VLOOKUP(I226,Presupuesto!$B$11:$C$566,2,0)</f>
        <v>UTILES DE ESCRITORIO, OFICINA Y ENSE¥ANZA</v>
      </c>
      <c r="K226" s="309" t="s">
        <v>63</v>
      </c>
      <c r="L226" s="94" t="s">
        <v>728</v>
      </c>
    </row>
    <row r="227" spans="1:14" s="422" customFormat="1" ht="15.75" thickBot="1">
      <c r="C227" s="95" t="s">
        <v>1325</v>
      </c>
      <c r="D227" s="613"/>
      <c r="E227" s="189">
        <v>4</v>
      </c>
      <c r="F227" s="96">
        <v>130</v>
      </c>
      <c r="G227" s="93">
        <f t="shared" si="20"/>
        <v>520</v>
      </c>
      <c r="H227" s="155" t="s">
        <v>703</v>
      </c>
      <c r="I227" s="94" t="s">
        <v>451</v>
      </c>
      <c r="J227" s="94" t="str">
        <f>VLOOKUP(I227,Presupuesto!$B$11:$C$566,2,0)</f>
        <v>UTILES DE ESCRITORIO, OFICINA Y ENSE¥ANZA</v>
      </c>
      <c r="K227" s="309" t="s">
        <v>63</v>
      </c>
      <c r="L227" s="94" t="s">
        <v>729</v>
      </c>
    </row>
    <row r="228" spans="1:14" s="422" customFormat="1" ht="15.75" thickBot="1">
      <c r="C228" s="105" t="s">
        <v>1326</v>
      </c>
      <c r="D228" s="613"/>
      <c r="E228" s="199"/>
      <c r="F228" s="115">
        <v>0</v>
      </c>
      <c r="G228" s="93">
        <f t="shared" si="20"/>
        <v>0</v>
      </c>
      <c r="H228" s="155"/>
      <c r="I228" s="94" t="s">
        <v>451</v>
      </c>
      <c r="J228" s="94" t="str">
        <f>VLOOKUP(I228,Presupuesto!$B$11:$C$566,2,0)</f>
        <v>UTILES DE ESCRITORIO, OFICINA Y ENSE¥ANZA</v>
      </c>
      <c r="K228" s="309" t="s">
        <v>63</v>
      </c>
      <c r="L228" s="94" t="s">
        <v>729</v>
      </c>
    </row>
    <row r="229" spans="1:14" s="422" customFormat="1" ht="15.75" thickBot="1">
      <c r="C229" s="203" t="s">
        <v>1273</v>
      </c>
      <c r="D229" s="204">
        <v>18</v>
      </c>
      <c r="E229" s="310">
        <v>4.5</v>
      </c>
      <c r="F229" s="100">
        <f>HLOOKUP(C229,$AH$2:$BU$3,2,0)</f>
        <v>2000</v>
      </c>
      <c r="G229" s="101">
        <f>D229*E229*F229</f>
        <v>162000</v>
      </c>
      <c r="H229" s="311" t="s">
        <v>703</v>
      </c>
      <c r="I229" s="312" t="s">
        <v>337</v>
      </c>
      <c r="J229" s="102" t="str">
        <f>VLOOKUP(I229,Presupuesto!$B$11:$C$566,2,0)</f>
        <v>VIATICOS NACIONALES</v>
      </c>
      <c r="K229" s="309" t="s">
        <v>63</v>
      </c>
      <c r="L229" s="313" t="s">
        <v>729</v>
      </c>
    </row>
    <row r="230" spans="1:14" s="489" customFormat="1" ht="15.75" thickBot="1">
      <c r="B230" s="90"/>
      <c r="C230" s="496" t="s">
        <v>1269</v>
      </c>
      <c r="D230" s="497">
        <v>4</v>
      </c>
      <c r="E230" s="498">
        <v>4.5</v>
      </c>
      <c r="F230" s="525">
        <v>2250</v>
      </c>
      <c r="G230" s="500">
        <f>D230*E230*F230</f>
        <v>40500</v>
      </c>
      <c r="H230" s="501" t="s">
        <v>703</v>
      </c>
      <c r="I230" s="312" t="s">
        <v>337</v>
      </c>
      <c r="J230" s="102" t="str">
        <f>VLOOKUP(I230,[1]Presupuesto!$B$11:$C$566,2,0)</f>
        <v>VIATICOS NACIONALES</v>
      </c>
      <c r="K230" s="313" t="s">
        <v>49</v>
      </c>
      <c r="L230" s="313" t="s">
        <v>729</v>
      </c>
      <c r="N230" s="502"/>
    </row>
    <row r="232" spans="1:14" s="422" customFormat="1">
      <c r="A232" s="480"/>
      <c r="B232" s="480"/>
      <c r="C232" s="480"/>
      <c r="D232" s="480"/>
      <c r="E232" s="480"/>
      <c r="F232" s="480"/>
      <c r="G232" s="480"/>
      <c r="H232" s="481"/>
      <c r="I232" s="480"/>
      <c r="J232" s="480"/>
      <c r="K232" s="480"/>
      <c r="L232" s="480"/>
    </row>
    <row r="233" spans="1:14" ht="15.75" thickBot="1">
      <c r="A233" s="422"/>
      <c r="B233" s="422"/>
      <c r="C233" s="422"/>
      <c r="D233" s="422"/>
      <c r="E233" s="422"/>
      <c r="F233" s="422"/>
      <c r="G233" s="422"/>
      <c r="H233" s="411"/>
      <c r="I233" s="422"/>
      <c r="J233" s="422"/>
      <c r="K233" s="422"/>
      <c r="L233" s="422"/>
      <c r="M233" s="422"/>
      <c r="N233" s="422"/>
    </row>
    <row r="234" spans="1:14" s="422" customFormat="1" ht="15.75" thickBot="1">
      <c r="C234" s="29" t="s">
        <v>1308</v>
      </c>
      <c r="D234" s="30">
        <f>SUM(G241:G252)</f>
        <v>234211</v>
      </c>
      <c r="E234" s="90"/>
      <c r="F234" s="90"/>
      <c r="G234" s="90"/>
      <c r="H234" s="74"/>
      <c r="I234" s="74"/>
      <c r="J234" s="74"/>
      <c r="K234" s="108"/>
    </row>
    <row r="235" spans="1:14" s="422" customFormat="1">
      <c r="C235" s="69"/>
      <c r="D235" s="31"/>
      <c r="E235" s="90"/>
      <c r="F235" s="90"/>
      <c r="G235" s="90"/>
      <c r="H235" s="74"/>
      <c r="I235" s="74"/>
      <c r="J235" s="74"/>
      <c r="K235" s="108"/>
    </row>
    <row r="236" spans="1:14" s="422" customFormat="1">
      <c r="C236" s="69"/>
      <c r="D236" s="31"/>
      <c r="E236" s="90"/>
      <c r="F236" s="90"/>
      <c r="G236" s="90"/>
      <c r="H236" s="74"/>
      <c r="I236" s="74"/>
      <c r="J236" s="74"/>
      <c r="K236" s="108"/>
    </row>
    <row r="237" spans="1:14" s="422" customFormat="1" ht="15.75">
      <c r="C237" s="190" t="s">
        <v>1309</v>
      </c>
      <c r="D237" s="304">
        <v>7.1</v>
      </c>
      <c r="E237" s="90"/>
      <c r="F237" s="90"/>
      <c r="G237" s="90"/>
      <c r="H237" s="74"/>
      <c r="I237" s="74"/>
      <c r="J237" s="74"/>
      <c r="K237" s="108"/>
    </row>
    <row r="238" spans="1:14" s="422" customFormat="1" ht="55.5" customHeight="1">
      <c r="C238" s="614" t="str">
        <f>IFERROR(VLOOKUP(D237,'1. Desarrollo e Innov. Curricu.'!$F:$G,2,FALSE),IFERROR(VLOOKUP(D237,'2. Investigación Científica'!$E:$F,2,FALSE),IFERROR(VLOOKUP(D237,'3. Vinculación Univ. Sociedad'!$F:$G,2,FALSE),IFERROR(VLOOKUP(D237,'4. Docencia y Profesorado Univ.'!$F:$G,2,FALSE),IFERROR(VLOOKUP(D237,'5. Estudiantes y Graduados'!$E:$F,2,FALSE),IFERROR(VLOOKUP(D237,'11. Gestion Administrativa'!$F:$G,2,FALSE),IFERROR(VLOOKUP(D237,'13. Gestión Académica'!$F:$G,2,FALSE),IFERROR(VLOOKUP(D237,'8. Asegura. de la Calid. y M'!$F:$G,2,FALSE),IFERROR(VLOOKUP(D237,'6. Gestión del Conocimiento'!$F:$G,2,FALSE),IFERROR(VLOOKUP(D237,'15. Gobernabilidad y Proceso...'!$E:$F,2,FALSE),IFERROR(VLOOKUP(D237,'12. Gestión del Talento Humano'!$F:$G,2,FALSE),IFERROR(VLOOKUP(D237,'14. Internacional... de la E.S.'!$E:$F,2,FALSE),IFERROR(VLOOKUP(D237,'10. Posgrado'!$E:$F,2,FALSE),IFERROR(VLOOKUP(D237,'17. Gestión TIC'!$F:$G,2,FALSE),IFERROR(VLOOKUP(D237,'16. Desa. del Sistema Educ.Sup.'!$E:$F,2,FALSE),IFERROR(VLOOKUP(D237,'9. Cultura de Inno. Insti...'!$F:$G,2,FALSE),VLOOKUP(D237,'7. Lo Esencial de la Reforma U.'!$F:$G,2,0)))))))))))))))))</f>
        <v xml:space="preserve"> Capacitar a traves  de 6 talleres a  las comisiones y subcomisiones curriculares y docentes de las carreras sobre la transversalizacion del eje  integrador de Etica y Bioética,  que aglutina al resto de ejes transversales, en el proyecto curricular.</v>
      </c>
      <c r="D238" s="614"/>
      <c r="E238" s="614"/>
      <c r="F238" s="614"/>
      <c r="G238" s="614"/>
      <c r="H238" s="614"/>
      <c r="I238" s="614"/>
      <c r="J238" s="74"/>
      <c r="K238" s="108"/>
    </row>
    <row r="239" spans="1:14" s="422" customFormat="1" ht="15.75" thickBot="1">
      <c r="C239" s="69"/>
      <c r="D239" s="31"/>
      <c r="E239" s="90"/>
      <c r="F239" s="90"/>
      <c r="G239" s="90"/>
      <c r="H239" s="74"/>
      <c r="I239" s="74"/>
      <c r="J239" s="74"/>
      <c r="K239" s="108"/>
    </row>
    <row r="240" spans="1:14" s="422" customFormat="1" ht="30.75" thickBot="1">
      <c r="C240" s="121" t="s">
        <v>1310</v>
      </c>
      <c r="D240" s="124" t="s">
        <v>1311</v>
      </c>
      <c r="E240" s="123" t="s">
        <v>99</v>
      </c>
      <c r="F240" s="123" t="s">
        <v>1312</v>
      </c>
      <c r="G240" s="122" t="s">
        <v>1313</v>
      </c>
      <c r="H240" s="128" t="s">
        <v>1314</v>
      </c>
      <c r="I240" s="123" t="s">
        <v>1315</v>
      </c>
      <c r="J240" s="123" t="s">
        <v>711</v>
      </c>
      <c r="K240" s="123" t="s">
        <v>1316</v>
      </c>
      <c r="L240" s="123" t="s">
        <v>1317</v>
      </c>
    </row>
    <row r="241" spans="3:12" s="422" customFormat="1">
      <c r="C241" s="305" t="s">
        <v>1318</v>
      </c>
      <c r="D241" s="612">
        <v>204</v>
      </c>
      <c r="E241" s="306"/>
      <c r="F241" s="111">
        <v>0</v>
      </c>
      <c r="G241" s="307">
        <f t="shared" ref="G241:G249" si="21">E241*F241</f>
        <v>0</v>
      </c>
      <c r="H241" s="308"/>
      <c r="I241" s="112" t="s">
        <v>294</v>
      </c>
      <c r="J241" s="112" t="str">
        <f>VLOOKUP(I241,Presupuesto!$B$11:$C$566,2,0)</f>
        <v>SERVICIOS DE CAPACITACION.</v>
      </c>
      <c r="K241" s="309" t="s">
        <v>82</v>
      </c>
      <c r="L241" s="112" t="s">
        <v>723</v>
      </c>
    </row>
    <row r="242" spans="3:12" s="422" customFormat="1">
      <c r="C242" s="95" t="s">
        <v>1319</v>
      </c>
      <c r="D242" s="613"/>
      <c r="E242" s="189"/>
      <c r="F242" s="96">
        <v>0</v>
      </c>
      <c r="G242" s="93">
        <f t="shared" si="21"/>
        <v>0</v>
      </c>
      <c r="H242" s="155"/>
      <c r="I242" s="94" t="s">
        <v>307</v>
      </c>
      <c r="J242" s="94" t="str">
        <f>VLOOKUP(I242,Presupuesto!$B$11:$C$566,2,0)</f>
        <v>SERVICIOS DE IMPRENTA PUBLIC.Y REPRODUCCION</v>
      </c>
      <c r="K242" s="94" t="str">
        <f>$K$96</f>
        <v>Desarrollo e Innovación Curricular</v>
      </c>
      <c r="L242" s="94" t="s">
        <v>723</v>
      </c>
    </row>
    <row r="243" spans="3:12" s="422" customFormat="1">
      <c r="C243" s="95" t="s">
        <v>1320</v>
      </c>
      <c r="D243" s="613"/>
      <c r="E243" s="189">
        <v>204</v>
      </c>
      <c r="F243" s="96">
        <v>310</v>
      </c>
      <c r="G243" s="93">
        <f>E243*F243</f>
        <v>63240</v>
      </c>
      <c r="H243" s="155" t="s">
        <v>703</v>
      </c>
      <c r="I243" s="94" t="s">
        <v>361</v>
      </c>
      <c r="J243" s="94" t="str">
        <f>VLOOKUP(I243,Presupuesto!$B$11:$C$566,2,0)</f>
        <v>ALIMENTOS B EBIDAS PARA PERSONAS</v>
      </c>
      <c r="K243" s="94" t="str">
        <f t="shared" ref="K243:K250" si="22">$K$96</f>
        <v>Desarrollo e Innovación Curricular</v>
      </c>
      <c r="L243" s="94" t="s">
        <v>723</v>
      </c>
    </row>
    <row r="244" spans="3:12" s="422" customFormat="1">
      <c r="C244" s="95" t="s">
        <v>1321</v>
      </c>
      <c r="D244" s="613"/>
      <c r="E244" s="146">
        <v>9</v>
      </c>
      <c r="F244" s="114">
        <v>800</v>
      </c>
      <c r="G244" s="93">
        <f t="shared" si="21"/>
        <v>7200</v>
      </c>
      <c r="H244" s="155" t="s">
        <v>703</v>
      </c>
      <c r="I244" s="301" t="s">
        <v>329</v>
      </c>
      <c r="J244" s="94" t="str">
        <f>VLOOKUP(I244,Presupuesto!$B$11:$C$566,2,0)</f>
        <v>PASAJES NACIONALES</v>
      </c>
      <c r="K244" s="94" t="str">
        <f t="shared" si="22"/>
        <v>Desarrollo e Innovación Curricular</v>
      </c>
      <c r="L244" s="94" t="s">
        <v>724</v>
      </c>
    </row>
    <row r="245" spans="3:12" s="422" customFormat="1">
      <c r="C245" s="95" t="s">
        <v>1322</v>
      </c>
      <c r="D245" s="613"/>
      <c r="E245" s="146">
        <v>9</v>
      </c>
      <c r="F245" s="114">
        <v>50</v>
      </c>
      <c r="G245" s="93">
        <f t="shared" si="21"/>
        <v>450</v>
      </c>
      <c r="H245" s="155" t="s">
        <v>703</v>
      </c>
      <c r="I245" s="94" t="s">
        <v>384</v>
      </c>
      <c r="J245" s="94" t="str">
        <f>VLOOKUP(I245,Presupuesto!$B$11:$C$566,2,0)</f>
        <v>PRODUCTOS PAPEL Y CARTON</v>
      </c>
      <c r="K245" s="94" t="str">
        <f t="shared" si="22"/>
        <v>Desarrollo e Innovación Curricular</v>
      </c>
      <c r="L245" s="94" t="s">
        <v>725</v>
      </c>
    </row>
    <row r="246" spans="3:12" s="422" customFormat="1">
      <c r="C246" s="95" t="s">
        <v>1323</v>
      </c>
      <c r="D246" s="613"/>
      <c r="E246" s="189">
        <v>8</v>
      </c>
      <c r="F246" s="96">
        <v>95</v>
      </c>
      <c r="G246" s="93">
        <f t="shared" si="21"/>
        <v>760</v>
      </c>
      <c r="H246" s="155" t="s">
        <v>703</v>
      </c>
      <c r="I246" s="94" t="s">
        <v>384</v>
      </c>
      <c r="J246" s="94" t="str">
        <f>VLOOKUP(I246,Presupuesto!$B$11:$C$566,2,0)</f>
        <v>PRODUCTOS PAPEL Y CARTON</v>
      </c>
      <c r="K246" s="94" t="str">
        <f t="shared" si="22"/>
        <v>Desarrollo e Innovación Curricular</v>
      </c>
      <c r="L246" s="94" t="s">
        <v>727</v>
      </c>
    </row>
    <row r="247" spans="3:12" s="422" customFormat="1">
      <c r="C247" s="95" t="s">
        <v>1324</v>
      </c>
      <c r="D247" s="613"/>
      <c r="E247" s="189">
        <v>2</v>
      </c>
      <c r="F247" s="96">
        <v>38</v>
      </c>
      <c r="G247" s="93">
        <f t="shared" si="21"/>
        <v>76</v>
      </c>
      <c r="H247" s="155" t="s">
        <v>703</v>
      </c>
      <c r="I247" s="94" t="s">
        <v>451</v>
      </c>
      <c r="J247" s="94" t="str">
        <f>VLOOKUP(I247,Presupuesto!$B$11:$C$566,2,0)</f>
        <v>UTILES DE ESCRITORIO, OFICINA Y ENSE¥ANZA</v>
      </c>
      <c r="K247" s="94" t="str">
        <f t="shared" si="22"/>
        <v>Desarrollo e Innovación Curricular</v>
      </c>
      <c r="L247" s="94" t="s">
        <v>728</v>
      </c>
    </row>
    <row r="248" spans="3:12" s="422" customFormat="1">
      <c r="C248" s="95" t="s">
        <v>1325</v>
      </c>
      <c r="D248" s="613"/>
      <c r="E248" s="189">
        <v>2</v>
      </c>
      <c r="F248" s="96">
        <v>130</v>
      </c>
      <c r="G248" s="93">
        <f t="shared" si="21"/>
        <v>260</v>
      </c>
      <c r="H248" s="155" t="s">
        <v>703</v>
      </c>
      <c r="I248" s="94" t="s">
        <v>451</v>
      </c>
      <c r="J248" s="94" t="str">
        <f>VLOOKUP(I248,Presupuesto!$B$11:$C$566,2,0)</f>
        <v>UTILES DE ESCRITORIO, OFICINA Y ENSE¥ANZA</v>
      </c>
      <c r="K248" s="94" t="str">
        <f t="shared" si="22"/>
        <v>Desarrollo e Innovación Curricular</v>
      </c>
      <c r="L248" s="94" t="s">
        <v>729</v>
      </c>
    </row>
    <row r="249" spans="3:12" s="422" customFormat="1">
      <c r="C249" s="105" t="s">
        <v>1326</v>
      </c>
      <c r="D249" s="613"/>
      <c r="E249" s="199"/>
      <c r="F249" s="115">
        <v>0</v>
      </c>
      <c r="G249" s="93">
        <f t="shared" si="21"/>
        <v>0</v>
      </c>
      <c r="H249" s="155"/>
      <c r="I249" s="94" t="s">
        <v>451</v>
      </c>
      <c r="J249" s="94" t="str">
        <f>VLOOKUP(I249,Presupuesto!$B$11:$C$566,2,0)</f>
        <v>UTILES DE ESCRITORIO, OFICINA Y ENSE¥ANZA</v>
      </c>
      <c r="K249" s="94" t="str">
        <f t="shared" si="22"/>
        <v>Desarrollo e Innovación Curricular</v>
      </c>
      <c r="L249" s="94" t="s">
        <v>731</v>
      </c>
    </row>
    <row r="250" spans="3:12" s="422" customFormat="1" ht="15.75" thickBot="1">
      <c r="C250" s="203" t="s">
        <v>1273</v>
      </c>
      <c r="D250" s="204">
        <v>18</v>
      </c>
      <c r="E250" s="310">
        <v>3.5</v>
      </c>
      <c r="F250" s="100">
        <f>HLOOKUP(C250,$AH$2:$BU$3,2,0)</f>
        <v>2000</v>
      </c>
      <c r="G250" s="101">
        <f>D250*E250*F250</f>
        <v>126000</v>
      </c>
      <c r="H250" s="311" t="s">
        <v>703</v>
      </c>
      <c r="I250" s="312" t="s">
        <v>337</v>
      </c>
      <c r="J250" s="102" t="str">
        <f>VLOOKUP(I250,Presupuesto!$B$11:$C$566,2,0)</f>
        <v>VIATICOS NACIONALES</v>
      </c>
      <c r="K250" s="313" t="str">
        <f t="shared" si="22"/>
        <v>Desarrollo e Innovación Curricular</v>
      </c>
      <c r="L250" s="313" t="s">
        <v>732</v>
      </c>
    </row>
    <row r="251" spans="3:12" s="422" customFormat="1" ht="15.75" thickBot="1">
      <c r="C251" s="203" t="s">
        <v>1269</v>
      </c>
      <c r="D251" s="204">
        <v>3</v>
      </c>
      <c r="E251" s="310">
        <v>3.5</v>
      </c>
      <c r="F251" s="100">
        <v>2250</v>
      </c>
      <c r="G251" s="101">
        <f>D251*E251*F251</f>
        <v>23625</v>
      </c>
      <c r="H251" s="311" t="s">
        <v>703</v>
      </c>
      <c r="I251" s="312" t="s">
        <v>337</v>
      </c>
      <c r="J251" s="102" t="str">
        <f>VLOOKUP(I251,Presupuesto!$B$11:$C$566,2,0)</f>
        <v>VIATICOS NACIONALES</v>
      </c>
      <c r="K251" s="313" t="s">
        <v>53</v>
      </c>
      <c r="L251" s="313" t="s">
        <v>733</v>
      </c>
    </row>
    <row r="252" spans="3:12" s="422" customFormat="1" ht="15.75" thickBot="1">
      <c r="C252" s="203" t="s">
        <v>1281</v>
      </c>
      <c r="D252" s="204">
        <v>3</v>
      </c>
      <c r="E252" s="310">
        <v>3.5</v>
      </c>
      <c r="F252" s="100">
        <v>1200</v>
      </c>
      <c r="G252" s="101">
        <f>D252*E252*F252</f>
        <v>12600</v>
      </c>
      <c r="H252" s="311" t="s">
        <v>703</v>
      </c>
      <c r="I252" s="312" t="s">
        <v>337</v>
      </c>
      <c r="J252" s="102" t="str">
        <f>VLOOKUP(I252,Presupuesto!$B$11:$C$566,2,0)</f>
        <v>VIATICOS NACIONALES</v>
      </c>
      <c r="K252" s="313" t="s">
        <v>53</v>
      </c>
      <c r="L252" s="313" t="s">
        <v>733</v>
      </c>
    </row>
    <row r="253" spans="3:12" s="489" customFormat="1" ht="15.75" customHeight="1">
      <c r="C253" s="490"/>
      <c r="D253" s="491"/>
      <c r="E253" s="492"/>
      <c r="F253" s="482"/>
      <c r="G253" s="482"/>
      <c r="H253" s="483"/>
      <c r="I253" s="484"/>
      <c r="J253" s="484"/>
      <c r="K253" s="484"/>
      <c r="L253" s="484"/>
    </row>
    <row r="254" spans="3:12" s="489" customFormat="1" ht="15.75" thickBot="1">
      <c r="C254" s="490"/>
      <c r="D254" s="491"/>
      <c r="E254" s="492"/>
      <c r="F254" s="482"/>
      <c r="G254" s="482"/>
      <c r="H254" s="483"/>
      <c r="I254" s="484"/>
      <c r="J254" s="484"/>
      <c r="K254" s="484"/>
      <c r="L254" s="484"/>
    </row>
    <row r="255" spans="3:12" s="422" customFormat="1" ht="15.75" thickBot="1">
      <c r="C255" s="29" t="s">
        <v>1308</v>
      </c>
      <c r="D255" s="30">
        <f>SUM(G262:G272)</f>
        <v>94390</v>
      </c>
      <c r="E255" s="90"/>
      <c r="F255" s="90"/>
      <c r="G255" s="90"/>
      <c r="H255" s="74"/>
      <c r="I255" s="74"/>
      <c r="J255" s="74"/>
      <c r="K255" s="108"/>
    </row>
    <row r="256" spans="3:12" s="422" customFormat="1">
      <c r="C256" s="69"/>
      <c r="D256" s="31"/>
      <c r="E256" s="90"/>
      <c r="F256" s="90"/>
      <c r="G256" s="90"/>
      <c r="H256" s="74"/>
      <c r="I256" s="74"/>
      <c r="J256" s="74"/>
      <c r="K256" s="108"/>
    </row>
    <row r="257" spans="3:12" s="422" customFormat="1">
      <c r="C257" s="69"/>
      <c r="D257" s="31"/>
      <c r="E257" s="90"/>
      <c r="F257" s="90"/>
      <c r="G257" s="90"/>
      <c r="H257" s="74"/>
      <c r="I257" s="74"/>
      <c r="J257" s="74"/>
      <c r="K257" s="108"/>
    </row>
    <row r="258" spans="3:12" s="422" customFormat="1" ht="15.75">
      <c r="C258" s="190" t="s">
        <v>1309</v>
      </c>
      <c r="D258" s="304">
        <v>7.2</v>
      </c>
      <c r="E258" s="90"/>
      <c r="F258" s="90"/>
      <c r="G258" s="90"/>
      <c r="H258" s="74"/>
      <c r="I258" s="74"/>
      <c r="J258" s="74"/>
      <c r="K258" s="108"/>
    </row>
    <row r="259" spans="3:12" s="422" customFormat="1" ht="55.5" customHeight="1">
      <c r="C259" s="614" t="str">
        <f>IFERROR(VLOOKUP(D258,'1. Desarrollo e Innov. Curricu.'!$F:$G,2,FALSE),IFERROR(VLOOKUP(D258,'2. Investigación Científica'!$E:$F,2,FALSE),IFERROR(VLOOKUP(D258,'3. Vinculación Univ. Sociedad'!$F:$G,2,FALSE),IFERROR(VLOOKUP(D258,'4. Docencia y Profesorado Univ.'!$F:$G,2,FALSE),IFERROR(VLOOKUP(D258,'5. Estudiantes y Graduados'!$E:$F,2,FALSE),IFERROR(VLOOKUP(D258,'11. Gestion Administrativa'!$F:$G,2,FALSE),IFERROR(VLOOKUP(D258,'13. Gestión Académica'!$F:$G,2,FALSE),IFERROR(VLOOKUP(D258,'8. Asegura. de la Calid. y M'!$F:$G,2,FALSE),IFERROR(VLOOKUP(D258,'6. Gestión del Conocimiento'!$F:$G,2,FALSE),IFERROR(VLOOKUP(D258,'15. Gobernabilidad y Proceso...'!$E:$F,2,FALSE),IFERROR(VLOOKUP(D258,'12. Gestión del Talento Humano'!$F:$G,2,FALSE),IFERROR(VLOOKUP(D258,'14. Internacional... de la E.S.'!$E:$F,2,FALSE),IFERROR(VLOOKUP(D258,'10. Posgrado'!$E:$F,2,FALSE),IFERROR(VLOOKUP(D258,'17. Gestión TIC'!$F:$G,2,FALSE),IFERROR(VLOOKUP(D258,'16. Desa. del Sistema Educ.Sup.'!$E:$F,2,FALSE),IFERROR(VLOOKUP(D258,'9. Cultura de Inno. Insti...'!$F:$G,2,FALSE),VLOOKUP(D258,'7. Lo Esencial de la Reforma U.'!$F:$G,2,0)))))))))))))))))</f>
        <v xml:space="preserve"> Asesorar a las 6 comisiones y subcomisiones curriculares encargadas del proyecto curricular para que el eje de Etica y Bioética sea incorporado y desarrollado en los disitintos elementos de los documentos del  mismo.</v>
      </c>
      <c r="D259" s="614"/>
      <c r="E259" s="614"/>
      <c r="F259" s="614"/>
      <c r="G259" s="614"/>
      <c r="H259" s="614"/>
      <c r="I259" s="614"/>
      <c r="J259" s="74"/>
      <c r="K259" s="108"/>
    </row>
    <row r="260" spans="3:12" s="422" customFormat="1" ht="15.75" thickBot="1">
      <c r="C260" s="69"/>
      <c r="D260" s="31"/>
      <c r="E260" s="90"/>
      <c r="F260" s="90"/>
      <c r="G260" s="90"/>
      <c r="H260" s="74"/>
      <c r="I260" s="74"/>
      <c r="J260" s="74"/>
      <c r="K260" s="108"/>
    </row>
    <row r="261" spans="3:12" s="422" customFormat="1" ht="30.75" thickBot="1">
      <c r="C261" s="121" t="s">
        <v>1310</v>
      </c>
      <c r="D261" s="124" t="s">
        <v>1311</v>
      </c>
      <c r="E261" s="123" t="s">
        <v>99</v>
      </c>
      <c r="F261" s="123" t="s">
        <v>1312</v>
      </c>
      <c r="G261" s="122" t="s">
        <v>1313</v>
      </c>
      <c r="H261" s="128" t="s">
        <v>1314</v>
      </c>
      <c r="I261" s="123" t="s">
        <v>1315</v>
      </c>
      <c r="J261" s="123" t="s">
        <v>711</v>
      </c>
      <c r="K261" s="123" t="s">
        <v>1316</v>
      </c>
      <c r="L261" s="123" t="s">
        <v>1317</v>
      </c>
    </row>
    <row r="262" spans="3:12" s="422" customFormat="1">
      <c r="C262" s="305" t="s">
        <v>1318</v>
      </c>
      <c r="D262" s="612">
        <v>204</v>
      </c>
      <c r="E262" s="306"/>
      <c r="F262" s="111">
        <v>0</v>
      </c>
      <c r="G262" s="307">
        <f t="shared" ref="G262:G270" si="23">E262*F262</f>
        <v>0</v>
      </c>
      <c r="H262" s="308"/>
      <c r="I262" s="112" t="s">
        <v>294</v>
      </c>
      <c r="J262" s="112" t="str">
        <f>VLOOKUP(I262,Presupuesto!$B$11:$C$566,2,0)</f>
        <v>SERVICIOS DE CAPACITACION.</v>
      </c>
      <c r="K262" s="309" t="s">
        <v>82</v>
      </c>
      <c r="L262" s="112" t="s">
        <v>723</v>
      </c>
    </row>
    <row r="263" spans="3:12" s="422" customFormat="1">
      <c r="C263" s="95" t="s">
        <v>1319</v>
      </c>
      <c r="D263" s="613"/>
      <c r="E263" s="189"/>
      <c r="F263" s="96">
        <v>0</v>
      </c>
      <c r="G263" s="93">
        <f t="shared" si="23"/>
        <v>0</v>
      </c>
      <c r="H263" s="155"/>
      <c r="I263" s="94" t="s">
        <v>307</v>
      </c>
      <c r="J263" s="94" t="str">
        <f>VLOOKUP(I263,Presupuesto!$B$11:$C$566,2,0)</f>
        <v>SERVICIOS DE IMPRENTA PUBLIC.Y REPRODUCCION</v>
      </c>
      <c r="K263" s="94" t="str">
        <f>$K$96</f>
        <v>Desarrollo e Innovación Curricular</v>
      </c>
      <c r="L263" s="94" t="s">
        <v>723</v>
      </c>
    </row>
    <row r="264" spans="3:12" s="422" customFormat="1">
      <c r="C264" s="95" t="s">
        <v>1320</v>
      </c>
      <c r="D264" s="613"/>
      <c r="E264" s="189">
        <v>165</v>
      </c>
      <c r="F264" s="96">
        <v>240</v>
      </c>
      <c r="G264" s="93">
        <f>E264*F264</f>
        <v>39600</v>
      </c>
      <c r="H264" s="155" t="s">
        <v>703</v>
      </c>
      <c r="I264" s="94" t="s">
        <v>361</v>
      </c>
      <c r="J264" s="94" t="str">
        <f>VLOOKUP(I264,Presupuesto!$B$11:$C$566,2,0)</f>
        <v>ALIMENTOS B EBIDAS PARA PERSONAS</v>
      </c>
      <c r="K264" s="94" t="str">
        <f t="shared" ref="K264:K271" si="24">$K$96</f>
        <v>Desarrollo e Innovación Curricular</v>
      </c>
      <c r="L264" s="94" t="s">
        <v>723</v>
      </c>
    </row>
    <row r="265" spans="3:12" s="422" customFormat="1">
      <c r="C265" s="95" t="s">
        <v>1321</v>
      </c>
      <c r="D265" s="613"/>
      <c r="E265" s="146"/>
      <c r="F265" s="114">
        <v>0</v>
      </c>
      <c r="G265" s="93">
        <f t="shared" si="23"/>
        <v>0</v>
      </c>
      <c r="H265" s="155"/>
      <c r="I265" s="301" t="s">
        <v>327</v>
      </c>
      <c r="J265" s="94" t="str">
        <f>VLOOKUP(I265,Presupuesto!$B$11:$C$566,2,0)</f>
        <v>PASAJES (26100-00)</v>
      </c>
      <c r="K265" s="94" t="str">
        <f t="shared" si="24"/>
        <v>Desarrollo e Innovación Curricular</v>
      </c>
      <c r="L265" s="94" t="s">
        <v>724</v>
      </c>
    </row>
    <row r="266" spans="3:12" s="422" customFormat="1">
      <c r="C266" s="95" t="s">
        <v>1322</v>
      </c>
      <c r="D266" s="613"/>
      <c r="E266" s="146"/>
      <c r="F266" s="114">
        <v>0</v>
      </c>
      <c r="G266" s="93">
        <f t="shared" si="23"/>
        <v>0</v>
      </c>
      <c r="H266" s="155"/>
      <c r="I266" s="94" t="s">
        <v>384</v>
      </c>
      <c r="J266" s="94" t="str">
        <f>VLOOKUP(I266,Presupuesto!$B$11:$C$566,2,0)</f>
        <v>PRODUCTOS PAPEL Y CARTON</v>
      </c>
      <c r="K266" s="94" t="str">
        <f t="shared" si="24"/>
        <v>Desarrollo e Innovación Curricular</v>
      </c>
      <c r="L266" s="94" t="s">
        <v>725</v>
      </c>
    </row>
    <row r="267" spans="3:12" s="422" customFormat="1">
      <c r="C267" s="95" t="s">
        <v>1323</v>
      </c>
      <c r="D267" s="613"/>
      <c r="E267" s="189">
        <v>2</v>
      </c>
      <c r="F267" s="96">
        <v>95</v>
      </c>
      <c r="G267" s="93">
        <f t="shared" si="23"/>
        <v>190</v>
      </c>
      <c r="H267" s="155" t="s">
        <v>703</v>
      </c>
      <c r="I267" s="94" t="s">
        <v>384</v>
      </c>
      <c r="J267" s="94" t="str">
        <f>VLOOKUP(I267,Presupuesto!$B$11:$C$566,2,0)</f>
        <v>PRODUCTOS PAPEL Y CARTON</v>
      </c>
      <c r="K267" s="94" t="str">
        <f t="shared" si="24"/>
        <v>Desarrollo e Innovación Curricular</v>
      </c>
      <c r="L267" s="94" t="s">
        <v>727</v>
      </c>
    </row>
    <row r="268" spans="3:12" s="422" customFormat="1">
      <c r="C268" s="95" t="s">
        <v>1324</v>
      </c>
      <c r="D268" s="613"/>
      <c r="E268" s="189"/>
      <c r="F268" s="96">
        <v>0</v>
      </c>
      <c r="G268" s="93">
        <f t="shared" si="23"/>
        <v>0</v>
      </c>
      <c r="H268" s="155"/>
      <c r="I268" s="94" t="s">
        <v>451</v>
      </c>
      <c r="J268" s="94" t="str">
        <f>VLOOKUP(I268,Presupuesto!$B$11:$C$566,2,0)</f>
        <v>UTILES DE ESCRITORIO, OFICINA Y ENSE¥ANZA</v>
      </c>
      <c r="K268" s="94" t="str">
        <f t="shared" si="24"/>
        <v>Desarrollo e Innovación Curricular</v>
      </c>
      <c r="L268" s="94" t="s">
        <v>728</v>
      </c>
    </row>
    <row r="269" spans="3:12" s="422" customFormat="1">
      <c r="C269" s="95" t="s">
        <v>1325</v>
      </c>
      <c r="D269" s="613"/>
      <c r="E269" s="189"/>
      <c r="F269" s="96">
        <v>0</v>
      </c>
      <c r="G269" s="93">
        <f t="shared" si="23"/>
        <v>0</v>
      </c>
      <c r="H269" s="155"/>
      <c r="I269" s="94" t="s">
        <v>451</v>
      </c>
      <c r="J269" s="94" t="str">
        <f>VLOOKUP(I269,Presupuesto!$B$11:$C$566,2,0)</f>
        <v>UTILES DE ESCRITORIO, OFICINA Y ENSE¥ANZA</v>
      </c>
      <c r="K269" s="94" t="str">
        <f t="shared" si="24"/>
        <v>Desarrollo e Innovación Curricular</v>
      </c>
      <c r="L269" s="94" t="s">
        <v>729</v>
      </c>
    </row>
    <row r="270" spans="3:12" s="422" customFormat="1">
      <c r="C270" s="105" t="s">
        <v>1326</v>
      </c>
      <c r="D270" s="613"/>
      <c r="E270" s="199"/>
      <c r="F270" s="115">
        <v>0</v>
      </c>
      <c r="G270" s="93">
        <f t="shared" si="23"/>
        <v>0</v>
      </c>
      <c r="H270" s="155"/>
      <c r="I270" s="94" t="s">
        <v>451</v>
      </c>
      <c r="J270" s="94" t="str">
        <f>VLOOKUP(I270,Presupuesto!$B$11:$C$566,2,0)</f>
        <v>UTILES DE ESCRITORIO, OFICINA Y ENSE¥ANZA</v>
      </c>
      <c r="K270" s="94" t="str">
        <f t="shared" si="24"/>
        <v>Desarrollo e Innovación Curricular</v>
      </c>
      <c r="L270" s="94" t="s">
        <v>731</v>
      </c>
    </row>
    <row r="271" spans="3:12" s="422" customFormat="1" ht="15.75" thickBot="1">
      <c r="C271" s="203" t="s">
        <v>1273</v>
      </c>
      <c r="D271" s="204">
        <v>6</v>
      </c>
      <c r="E271" s="310">
        <v>3.5</v>
      </c>
      <c r="F271" s="100">
        <f>HLOOKUP(C271,$AH$2:$BU$3,2,0)</f>
        <v>2000</v>
      </c>
      <c r="G271" s="101">
        <f>D271*E271*F271</f>
        <v>42000</v>
      </c>
      <c r="H271" s="311" t="s">
        <v>703</v>
      </c>
      <c r="I271" s="312" t="s">
        <v>337</v>
      </c>
      <c r="J271" s="102" t="str">
        <f>VLOOKUP(I271,Presupuesto!$B$11:$C$566,2,0)</f>
        <v>VIATICOS NACIONALES</v>
      </c>
      <c r="K271" s="313" t="str">
        <f t="shared" si="24"/>
        <v>Desarrollo e Innovación Curricular</v>
      </c>
      <c r="L271" s="313" t="s">
        <v>732</v>
      </c>
    </row>
    <row r="272" spans="3:12" s="422" customFormat="1" ht="15.75" thickBot="1">
      <c r="C272" s="203" t="s">
        <v>1281</v>
      </c>
      <c r="D272" s="204">
        <v>3</v>
      </c>
      <c r="E272" s="310">
        <v>3.5</v>
      </c>
      <c r="F272" s="100">
        <v>1200</v>
      </c>
      <c r="G272" s="101">
        <f>D272*E272*F272</f>
        <v>12600</v>
      </c>
      <c r="H272" s="311" t="s">
        <v>703</v>
      </c>
      <c r="I272" s="312" t="s">
        <v>337</v>
      </c>
      <c r="J272" s="102" t="str">
        <f>VLOOKUP(I272,Presupuesto!$B$11:$C$566,2,0)</f>
        <v>VIATICOS NACIONALES</v>
      </c>
      <c r="K272" s="313" t="s">
        <v>53</v>
      </c>
      <c r="L272" s="313" t="s">
        <v>733</v>
      </c>
    </row>
    <row r="273" spans="1:12" s="489" customFormat="1">
      <c r="C273" s="490"/>
      <c r="D273" s="491"/>
      <c r="E273" s="492"/>
      <c r="F273" s="482"/>
      <c r="G273" s="482"/>
      <c r="H273" s="483"/>
      <c r="I273" s="484"/>
      <c r="J273" s="484"/>
      <c r="K273" s="484"/>
      <c r="L273" s="484"/>
    </row>
    <row r="274" spans="1:12" s="422" customFormat="1">
      <c r="A274" s="480"/>
      <c r="B274" s="480"/>
      <c r="C274" s="480"/>
      <c r="D274" s="480"/>
      <c r="E274" s="480"/>
      <c r="F274" s="480"/>
      <c r="G274" s="480"/>
      <c r="H274" s="481"/>
      <c r="I274" s="480"/>
      <c r="J274" s="480"/>
      <c r="K274" s="480"/>
      <c r="L274" s="480"/>
    </row>
    <row r="276" spans="1:12" ht="15.75" thickBot="1">
      <c r="A276" s="422"/>
      <c r="B276" s="422"/>
      <c r="C276" s="422"/>
      <c r="D276" s="422"/>
      <c r="E276" s="422"/>
      <c r="F276" s="422"/>
      <c r="G276" s="422"/>
      <c r="H276" s="411"/>
      <c r="I276" s="422"/>
      <c r="J276" s="422"/>
      <c r="K276" s="422"/>
      <c r="L276" s="422"/>
    </row>
    <row r="277" spans="1:12" s="422" customFormat="1" ht="15.75" thickBot="1">
      <c r="C277" s="29" t="s">
        <v>1308</v>
      </c>
      <c r="D277" s="30">
        <f>SUM(G284:G295)</f>
        <v>181339</v>
      </c>
      <c r="E277" s="90"/>
      <c r="F277" s="90"/>
      <c r="G277" s="90"/>
      <c r="H277" s="74"/>
      <c r="I277" s="74"/>
      <c r="J277" s="74"/>
      <c r="K277" s="108"/>
    </row>
    <row r="278" spans="1:12" s="422" customFormat="1">
      <c r="C278" s="69"/>
      <c r="D278" s="31"/>
      <c r="E278" s="90"/>
      <c r="F278" s="90"/>
      <c r="G278" s="90"/>
      <c r="H278" s="74"/>
      <c r="I278" s="74"/>
      <c r="J278" s="74"/>
      <c r="K278" s="108"/>
    </row>
    <row r="279" spans="1:12" s="422" customFormat="1">
      <c r="C279" s="69"/>
      <c r="D279" s="31"/>
      <c r="E279" s="90"/>
      <c r="F279" s="90"/>
      <c r="G279" s="90"/>
      <c r="H279" s="74"/>
      <c r="I279" s="74"/>
      <c r="J279" s="74"/>
      <c r="K279" s="108"/>
    </row>
    <row r="280" spans="1:12" s="422" customFormat="1" ht="15.75">
      <c r="C280" s="190" t="s">
        <v>1309</v>
      </c>
      <c r="D280" s="537">
        <v>8.1999999999999993</v>
      </c>
      <c r="E280" s="90"/>
      <c r="F280" s="90"/>
      <c r="G280" s="90"/>
      <c r="H280" s="74"/>
      <c r="I280" s="74"/>
      <c r="J280" s="74"/>
      <c r="K280" s="108"/>
    </row>
    <row r="281" spans="1:12" s="422" customFormat="1" ht="45.75" customHeight="1">
      <c r="C281" s="614" t="str">
        <f>IFERROR(VLOOKUP(D280,'1. Desarrollo e Innov. Curricu.'!$F:$G,2,FALSE),IFERROR(VLOOKUP(D280,'2. Investigación Científica'!$E:$F,2,FALSE),IFERROR(VLOOKUP(D280,'3. Vinculación Univ. Sociedad'!$F:$G,2,FALSE),IFERROR(VLOOKUP(D280,'4. Docencia y Profesorado Univ.'!$F:$G,2,FALSE),IFERROR(VLOOKUP(D280,'5. Estudiantes y Graduados'!$E:$F,2,FALSE),IFERROR(VLOOKUP(D280,'11. Gestion Administrativa'!$F:$G,2,FALSE),IFERROR(VLOOKUP(D280,'13. Gestión Académica'!$F:$G,2,FALSE),IFERROR(VLOOKUP(D280,'8. Asegura. de la Calid. y M'!$F:$G,2,FALSE),IFERROR(VLOOKUP(D280,'6. Gestión del Conocimiento'!$F:$G,2,FALSE),IFERROR(VLOOKUP(D280,'15. Gobernabilidad y Proceso...'!$E:$F,2,FALSE),IFERROR(VLOOKUP(D280,'12. Gestión del Talento Humano'!$F:$G,2,FALSE),IFERROR(VLOOKUP(D280,'14. Internacional... de la E.S.'!$E:$F,2,FALSE),IFERROR(VLOOKUP(D280,'10. Posgrado'!$E:$F,2,FALSE),IFERROR(VLOOKUP(D280,'17. Gestión TIC'!$F:$G,2,FALSE),IFERROR(VLOOKUP(D280,'16. Desa. del Sistema Educ.Sup.'!$E:$F,2,FALSE),IFERROR(VLOOKUP(D280,'9. Cultura de Inno. Insti...'!$F:$G,2,FALSE),VLOOKUP(D280,'7. Lo Esencial de la Reforma U.'!$F:$G,2,0)))))))))))))))))</f>
        <v>Conversatorios para presentación de la gestión academica de  los proyectos curriculares</v>
      </c>
      <c r="D281" s="614"/>
      <c r="E281" s="614"/>
      <c r="F281" s="614"/>
      <c r="G281" s="614"/>
      <c r="H281" s="614"/>
      <c r="I281" s="614"/>
      <c r="J281" s="74"/>
      <c r="K281" s="108"/>
    </row>
    <row r="282" spans="1:12" s="422" customFormat="1" ht="15.75" thickBot="1">
      <c r="C282" s="69"/>
      <c r="D282" s="31"/>
      <c r="E282" s="90"/>
      <c r="F282" s="90"/>
      <c r="G282" s="90"/>
      <c r="H282" s="74"/>
      <c r="I282" s="74"/>
      <c r="J282" s="74"/>
      <c r="K282" s="108"/>
    </row>
    <row r="283" spans="1:12" s="422" customFormat="1" ht="30.75" thickBot="1">
      <c r="C283" s="121" t="s">
        <v>1310</v>
      </c>
      <c r="D283" s="124" t="s">
        <v>1311</v>
      </c>
      <c r="E283" s="123" t="s">
        <v>99</v>
      </c>
      <c r="F283" s="123" t="s">
        <v>1312</v>
      </c>
      <c r="G283" s="122" t="s">
        <v>1313</v>
      </c>
      <c r="H283" s="128" t="s">
        <v>1314</v>
      </c>
      <c r="I283" s="123" t="s">
        <v>1315</v>
      </c>
      <c r="J283" s="123" t="s">
        <v>711</v>
      </c>
      <c r="K283" s="123" t="s">
        <v>1316</v>
      </c>
      <c r="L283" s="123" t="s">
        <v>1317</v>
      </c>
    </row>
    <row r="284" spans="1:12" s="422" customFormat="1" ht="15.75" thickBot="1">
      <c r="C284" s="305" t="s">
        <v>1318</v>
      </c>
      <c r="D284" s="612">
        <v>60</v>
      </c>
      <c r="E284" s="306"/>
      <c r="F284" s="111">
        <v>0</v>
      </c>
      <c r="G284" s="307">
        <f t="shared" ref="G284:G292" si="25">E284*F284</f>
        <v>0</v>
      </c>
      <c r="H284" s="308"/>
      <c r="I284" s="112" t="s">
        <v>294</v>
      </c>
      <c r="J284" s="112" t="str">
        <f>VLOOKUP(I284,Presupuesto!$B$11:$C$566,2,0)</f>
        <v>SERVICIOS DE CAPACITACION.</v>
      </c>
      <c r="K284" s="309" t="s">
        <v>718</v>
      </c>
      <c r="L284" s="112" t="s">
        <v>720</v>
      </c>
    </row>
    <row r="285" spans="1:12" s="422" customFormat="1" ht="15.75" thickBot="1">
      <c r="C285" s="95" t="s">
        <v>1319</v>
      </c>
      <c r="D285" s="613"/>
      <c r="E285" s="189"/>
      <c r="F285" s="96">
        <v>0</v>
      </c>
      <c r="G285" s="93">
        <f t="shared" si="25"/>
        <v>0</v>
      </c>
      <c r="H285" s="155"/>
      <c r="I285" s="94" t="s">
        <v>307</v>
      </c>
      <c r="J285" s="94" t="str">
        <f>VLOOKUP(I285,Presupuesto!$B$11:$C$566,2,0)</f>
        <v>SERVICIOS DE IMPRENTA PUBLIC.Y REPRODUCCION</v>
      </c>
      <c r="K285" s="309" t="s">
        <v>718</v>
      </c>
      <c r="L285" s="94" t="s">
        <v>721</v>
      </c>
    </row>
    <row r="286" spans="1:12" s="422" customFormat="1" ht="15.75" thickBot="1">
      <c r="C286" s="95" t="s">
        <v>1320</v>
      </c>
      <c r="D286" s="613"/>
      <c r="E286" s="189">
        <v>60</v>
      </c>
      <c r="F286" s="96">
        <v>240</v>
      </c>
      <c r="G286" s="93">
        <f t="shared" si="25"/>
        <v>14400</v>
      </c>
      <c r="H286" s="155" t="s">
        <v>703</v>
      </c>
      <c r="I286" s="94" t="s">
        <v>361</v>
      </c>
      <c r="J286" s="94" t="str">
        <f>VLOOKUP(I286,Presupuesto!$B$11:$C$566,2,0)</f>
        <v>ALIMENTOS B EBIDAS PARA PERSONAS</v>
      </c>
      <c r="K286" s="309" t="s">
        <v>718</v>
      </c>
      <c r="L286" s="94" t="s">
        <v>723</v>
      </c>
    </row>
    <row r="287" spans="1:12" s="422" customFormat="1" ht="15.75" thickBot="1">
      <c r="C287" s="95" t="s">
        <v>1321</v>
      </c>
      <c r="D287" s="613"/>
      <c r="E287" s="146"/>
      <c r="F287" s="114">
        <v>0</v>
      </c>
      <c r="G287" s="93">
        <f t="shared" si="25"/>
        <v>0</v>
      </c>
      <c r="H287" s="155"/>
      <c r="I287" s="301" t="s">
        <v>327</v>
      </c>
      <c r="J287" s="94" t="str">
        <f>VLOOKUP(I287,Presupuesto!$B$11:$C$566,2,0)</f>
        <v>PASAJES (26100-00)</v>
      </c>
      <c r="K287" s="309" t="s">
        <v>718</v>
      </c>
      <c r="L287" s="94" t="s">
        <v>724</v>
      </c>
    </row>
    <row r="288" spans="1:12" s="422" customFormat="1" ht="15.75" thickBot="1">
      <c r="C288" s="95" t="s">
        <v>1322</v>
      </c>
      <c r="D288" s="613"/>
      <c r="E288" s="146"/>
      <c r="F288" s="114">
        <v>0</v>
      </c>
      <c r="G288" s="93">
        <f t="shared" si="25"/>
        <v>0</v>
      </c>
      <c r="H288" s="155"/>
      <c r="I288" s="94" t="s">
        <v>384</v>
      </c>
      <c r="J288" s="94" t="str">
        <f>VLOOKUP(I288,Presupuesto!$B$11:$C$566,2,0)</f>
        <v>PRODUCTOS PAPEL Y CARTON</v>
      </c>
      <c r="K288" s="309" t="s">
        <v>718</v>
      </c>
      <c r="L288" s="94" t="s">
        <v>725</v>
      </c>
    </row>
    <row r="289" spans="1:12" s="422" customFormat="1" ht="15.75" thickBot="1">
      <c r="C289" s="95" t="s">
        <v>1323</v>
      </c>
      <c r="D289" s="613"/>
      <c r="E289" s="189">
        <v>5</v>
      </c>
      <c r="F289" s="96">
        <v>95</v>
      </c>
      <c r="G289" s="93">
        <f t="shared" si="25"/>
        <v>475</v>
      </c>
      <c r="H289" s="155" t="s">
        <v>703</v>
      </c>
      <c r="I289" s="94" t="s">
        <v>384</v>
      </c>
      <c r="J289" s="94" t="str">
        <f>VLOOKUP(I289,Presupuesto!$B$11:$C$566,2,0)</f>
        <v>PRODUCTOS PAPEL Y CARTON</v>
      </c>
      <c r="K289" s="309" t="s">
        <v>718</v>
      </c>
      <c r="L289" s="94" t="s">
        <v>727</v>
      </c>
    </row>
    <row r="290" spans="1:12" s="422" customFormat="1" ht="15.75" thickBot="1">
      <c r="C290" s="95" t="s">
        <v>1324</v>
      </c>
      <c r="D290" s="613"/>
      <c r="E290" s="189">
        <v>3</v>
      </c>
      <c r="F290" s="96">
        <v>38</v>
      </c>
      <c r="G290" s="93">
        <f t="shared" si="25"/>
        <v>114</v>
      </c>
      <c r="H290" s="155" t="s">
        <v>703</v>
      </c>
      <c r="I290" s="94" t="s">
        <v>451</v>
      </c>
      <c r="J290" s="94" t="str">
        <f>VLOOKUP(I290,Presupuesto!$B$11:$C$566,2,0)</f>
        <v>UTILES DE ESCRITORIO, OFICINA Y ENSE¥ANZA</v>
      </c>
      <c r="K290" s="309" t="s">
        <v>718</v>
      </c>
      <c r="L290" s="94" t="s">
        <v>728</v>
      </c>
    </row>
    <row r="291" spans="1:12" s="422" customFormat="1" ht="15.75" thickBot="1">
      <c r="C291" s="95" t="s">
        <v>1325</v>
      </c>
      <c r="D291" s="613"/>
      <c r="E291" s="189"/>
      <c r="F291" s="96"/>
      <c r="G291" s="93">
        <f t="shared" si="25"/>
        <v>0</v>
      </c>
      <c r="H291" s="155"/>
      <c r="I291" s="94" t="s">
        <v>451</v>
      </c>
      <c r="J291" s="94" t="str">
        <f>VLOOKUP(I291,Presupuesto!$B$11:$C$566,2,0)</f>
        <v>UTILES DE ESCRITORIO, OFICINA Y ENSE¥ANZA</v>
      </c>
      <c r="K291" s="309" t="s">
        <v>718</v>
      </c>
      <c r="L291" s="94" t="s">
        <v>729</v>
      </c>
    </row>
    <row r="292" spans="1:12" s="422" customFormat="1" ht="15.75" thickBot="1">
      <c r="C292" s="105" t="s">
        <v>1326</v>
      </c>
      <c r="D292" s="613"/>
      <c r="E292" s="199"/>
      <c r="F292" s="115">
        <v>25</v>
      </c>
      <c r="G292" s="93">
        <f t="shared" si="25"/>
        <v>0</v>
      </c>
      <c r="H292" s="155"/>
      <c r="I292" s="94" t="s">
        <v>451</v>
      </c>
      <c r="J292" s="94" t="str">
        <f>VLOOKUP(I292,Presupuesto!$B$11:$C$566,2,0)</f>
        <v>UTILES DE ESCRITORIO, OFICINA Y ENSE¥ANZA</v>
      </c>
      <c r="K292" s="309" t="s">
        <v>718</v>
      </c>
      <c r="L292" s="94" t="s">
        <v>731</v>
      </c>
    </row>
    <row r="293" spans="1:12" s="422" customFormat="1" ht="15.75" thickBot="1">
      <c r="C293" s="203" t="s">
        <v>1273</v>
      </c>
      <c r="D293" s="204">
        <v>18</v>
      </c>
      <c r="E293" s="310">
        <v>3.5</v>
      </c>
      <c r="F293" s="100">
        <f>HLOOKUP(C293,$AH$2:$BU$3,2,0)</f>
        <v>2000</v>
      </c>
      <c r="G293" s="101">
        <f>D293*E293*F293</f>
        <v>126000</v>
      </c>
      <c r="H293" s="311" t="s">
        <v>703</v>
      </c>
      <c r="I293" s="312" t="s">
        <v>337</v>
      </c>
      <c r="J293" s="102" t="str">
        <f>VLOOKUP(I293,Presupuesto!$B$11:$C$566,2,0)</f>
        <v>VIATICOS NACIONALES</v>
      </c>
      <c r="K293" s="309" t="s">
        <v>718</v>
      </c>
      <c r="L293" s="313" t="s">
        <v>732</v>
      </c>
    </row>
    <row r="294" spans="1:12" s="422" customFormat="1" ht="15.75" thickBot="1">
      <c r="C294" s="203" t="s">
        <v>1277</v>
      </c>
      <c r="D294" s="204">
        <v>6</v>
      </c>
      <c r="E294" s="310">
        <v>3.5</v>
      </c>
      <c r="F294" s="100">
        <f>HLOOKUP(C294,$AH$2:$BU$3,2,0)</f>
        <v>1750</v>
      </c>
      <c r="G294" s="101">
        <f>D294*E294*F294</f>
        <v>36750</v>
      </c>
      <c r="H294" s="311" t="s">
        <v>703</v>
      </c>
      <c r="I294" s="312" t="s">
        <v>337</v>
      </c>
      <c r="J294" s="102" t="str">
        <f>VLOOKUP(I294,Presupuesto!$B$11:$C$566,2,0)</f>
        <v>VIATICOS NACIONALES</v>
      </c>
      <c r="K294" s="309" t="s">
        <v>718</v>
      </c>
      <c r="L294" s="313" t="s">
        <v>732</v>
      </c>
    </row>
    <row r="295" spans="1:12" s="422" customFormat="1" ht="15.75" thickBot="1">
      <c r="C295" s="203" t="s">
        <v>1281</v>
      </c>
      <c r="D295" s="204">
        <v>6</v>
      </c>
      <c r="E295" s="310">
        <v>0.5</v>
      </c>
      <c r="F295" s="100">
        <f>HLOOKUP(C295,$AH$2:$BU$3,2,0)</f>
        <v>1200</v>
      </c>
      <c r="G295" s="101">
        <f>D295*E295*F295</f>
        <v>3600</v>
      </c>
      <c r="H295" s="311" t="s">
        <v>703</v>
      </c>
      <c r="I295" s="312" t="s">
        <v>337</v>
      </c>
      <c r="J295" s="102" t="str">
        <f>VLOOKUP(I295,Presupuesto!$B$11:$C$566,2,0)</f>
        <v>VIATICOS NACIONALES</v>
      </c>
      <c r="K295" s="309" t="s">
        <v>718</v>
      </c>
      <c r="L295" s="313" t="s">
        <v>732</v>
      </c>
    </row>
    <row r="297" spans="1:12" s="422" customFormat="1">
      <c r="A297" s="480"/>
      <c r="B297" s="480"/>
      <c r="C297" s="480"/>
      <c r="D297" s="480"/>
      <c r="E297" s="480"/>
      <c r="F297" s="480"/>
      <c r="G297" s="480"/>
      <c r="H297" s="481"/>
      <c r="I297" s="480"/>
      <c r="J297" s="480"/>
      <c r="K297" s="480"/>
      <c r="L297" s="480"/>
    </row>
    <row r="299" spans="1:12" ht="15.75" thickBot="1">
      <c r="A299" s="422"/>
      <c r="B299" s="422"/>
      <c r="C299" s="422"/>
      <c r="D299" s="422"/>
      <c r="E299" s="422"/>
      <c r="F299" s="422"/>
      <c r="G299" s="422"/>
      <c r="H299" s="411"/>
      <c r="I299" s="422"/>
      <c r="J299" s="422"/>
      <c r="K299" s="422"/>
      <c r="L299" s="422"/>
    </row>
    <row r="300" spans="1:12" s="422" customFormat="1" ht="15.75" thickBot="1">
      <c r="C300" s="29" t="s">
        <v>1308</v>
      </c>
      <c r="D300" s="30">
        <f>SUM(G307:G316)</f>
        <v>192345</v>
      </c>
      <c r="E300" s="90"/>
      <c r="F300" s="90"/>
      <c r="G300" s="90"/>
      <c r="H300" s="74"/>
      <c r="I300" s="74"/>
      <c r="J300" s="74"/>
      <c r="K300" s="108"/>
    </row>
    <row r="301" spans="1:12" s="422" customFormat="1">
      <c r="C301" s="69"/>
      <c r="D301" s="31"/>
      <c r="E301" s="90"/>
      <c r="F301" s="90"/>
      <c r="G301" s="90"/>
      <c r="H301" s="74"/>
      <c r="I301" s="74"/>
      <c r="J301" s="74"/>
      <c r="K301" s="108"/>
    </row>
    <row r="302" spans="1:12" s="422" customFormat="1">
      <c r="C302" s="69"/>
      <c r="D302" s="31"/>
      <c r="E302" s="90"/>
      <c r="F302" s="90"/>
      <c r="G302" s="90"/>
      <c r="H302" s="74"/>
      <c r="I302" s="74"/>
      <c r="J302" s="74"/>
      <c r="K302" s="108"/>
    </row>
    <row r="303" spans="1:12" s="422" customFormat="1" ht="15.75">
      <c r="C303" s="190" t="s">
        <v>1309</v>
      </c>
      <c r="D303" s="485">
        <v>9.1</v>
      </c>
      <c r="E303" s="90"/>
      <c r="F303" s="90"/>
      <c r="G303" s="90"/>
      <c r="H303" s="74"/>
      <c r="I303" s="74"/>
      <c r="J303" s="74"/>
      <c r="K303" s="108"/>
    </row>
    <row r="304" spans="1:12" s="422" customFormat="1" ht="69" customHeight="1">
      <c r="C304" s="614" t="str">
        <f>IFERROR(VLOOKUP(D303,'1. Desarrollo e Innov. Curricu.'!$F:$G,2,FALSE),IFERROR(VLOOKUP(D303,'2. Investigación Científica'!$E:$F,2,FALSE),IFERROR(VLOOKUP(D303,'3. Vinculación Univ. Sociedad'!$F:$G,2,FALSE),IFERROR(VLOOKUP(D303,'4. Docencia y Profesorado Univ.'!$F:$G,2,FALSE),IFERROR(VLOOKUP(D303,'5. Estudiantes y Graduados'!$E:$F,2,FALSE),IFERROR(VLOOKUP(D303,'11. Gestion Administrativa'!$F:$G,2,FALSE),IFERROR(VLOOKUP(D303,'13. Gestión Académica'!$F:$G,2,FALSE),IFERROR(VLOOKUP(D303,'8. Asegura. de la Calid. y M'!$F:$G,2,FALSE),IFERROR(VLOOKUP(D303,'6. Gestión del Conocimiento'!$F:$G,2,FALSE),IFERROR(VLOOKUP(D303,'15. Gobernabilidad y Proceso...'!$E:$F,2,FALSE),IFERROR(VLOOKUP(D303,'12. Gestión del Talento Humano'!$F:$G,2,FALSE),IFERROR(VLOOKUP(D303,'14. Internacional... de la E.S.'!$E:$F,2,FALSE),IFERROR(VLOOKUP(D303,'10. Posgrado'!$E:$F,2,FALSE),IFERROR(VLOOKUP(D303,'17. Gestión TIC'!$F:$G,2,FALSE),IFERROR(VLOOKUP(D303,'16. Desa. del Sistema Educ.Sup.'!$E:$F,2,FALSE),IFERROR(VLOOKUP(D303,'9. Cultura de Inno. Insti...'!$F:$G,2,FALSE),VLOOKUP(D303,'7. Lo Esencial de la Reforma U.'!$F:$G,2,0)))))))))))))))))</f>
        <v>Al menos 6 Capacitaciones de comisiones y sub comisiones curriculares de al menos 156 docentes a efectos de manejar el Modelo Educativo dentro del marco de entrega del proceso formativo desde una concepción bimodal, con el apoyo de la Direccion de Innovacion Educativa.</v>
      </c>
      <c r="D304" s="614"/>
      <c r="E304" s="614"/>
      <c r="F304" s="614"/>
      <c r="G304" s="614"/>
      <c r="H304" s="614"/>
      <c r="I304" s="614"/>
      <c r="J304" s="74"/>
      <c r="K304" s="108"/>
    </row>
    <row r="305" spans="3:12" s="422" customFormat="1" ht="15.75" thickBot="1">
      <c r="C305" s="69"/>
      <c r="D305" s="31"/>
      <c r="E305" s="90"/>
      <c r="F305" s="90"/>
      <c r="G305" s="90"/>
      <c r="H305" s="74"/>
      <c r="I305" s="74"/>
      <c r="J305" s="74"/>
      <c r="K305" s="108"/>
    </row>
    <row r="306" spans="3:12" s="422" customFormat="1" ht="30.75" thickBot="1">
      <c r="C306" s="121" t="s">
        <v>1310</v>
      </c>
      <c r="D306" s="124" t="s">
        <v>1311</v>
      </c>
      <c r="E306" s="123" t="s">
        <v>99</v>
      </c>
      <c r="F306" s="123" t="s">
        <v>1312</v>
      </c>
      <c r="G306" s="122" t="s">
        <v>1313</v>
      </c>
      <c r="H306" s="128" t="s">
        <v>1314</v>
      </c>
      <c r="I306" s="123" t="s">
        <v>1315</v>
      </c>
      <c r="J306" s="123" t="s">
        <v>711</v>
      </c>
      <c r="K306" s="123" t="s">
        <v>1316</v>
      </c>
      <c r="L306" s="123" t="s">
        <v>1317</v>
      </c>
    </row>
    <row r="307" spans="3:12" s="422" customFormat="1" ht="15.75" thickBot="1">
      <c r="C307" s="305" t="s">
        <v>1318</v>
      </c>
      <c r="D307" s="612">
        <v>156</v>
      </c>
      <c r="E307" s="306"/>
      <c r="F307" s="111"/>
      <c r="G307" s="307">
        <f t="shared" ref="G307:G315" si="26">E307*F307</f>
        <v>0</v>
      </c>
      <c r="H307" s="308"/>
      <c r="I307" s="112" t="s">
        <v>294</v>
      </c>
      <c r="J307" s="112" t="str">
        <f>VLOOKUP(I307,Presupuesto!$B$11:$C$566,2,0)</f>
        <v>SERVICIOS DE CAPACITACION.</v>
      </c>
      <c r="K307" s="309" t="s">
        <v>70</v>
      </c>
      <c r="L307" s="112" t="s">
        <v>720</v>
      </c>
    </row>
    <row r="308" spans="3:12" s="422" customFormat="1" ht="15.75" thickBot="1">
      <c r="C308" s="95" t="s">
        <v>1319</v>
      </c>
      <c r="D308" s="613"/>
      <c r="E308" s="189">
        <v>6</v>
      </c>
      <c r="F308" s="96">
        <v>35</v>
      </c>
      <c r="G308" s="93">
        <f t="shared" si="26"/>
        <v>210</v>
      </c>
      <c r="H308" s="155" t="s">
        <v>703</v>
      </c>
      <c r="I308" s="94" t="s">
        <v>307</v>
      </c>
      <c r="J308" s="94" t="str">
        <f>VLOOKUP(I308,Presupuesto!$B$11:$C$566,2,0)</f>
        <v>SERVICIOS DE IMPRENTA PUBLIC.Y REPRODUCCION</v>
      </c>
      <c r="K308" s="309" t="s">
        <v>70</v>
      </c>
      <c r="L308" s="94" t="s">
        <v>721</v>
      </c>
    </row>
    <row r="309" spans="3:12" s="422" customFormat="1" ht="15.75" thickBot="1">
      <c r="C309" s="95" t="s">
        <v>1320</v>
      </c>
      <c r="D309" s="613"/>
      <c r="E309" s="189">
        <v>50</v>
      </c>
      <c r="F309" s="96">
        <v>240</v>
      </c>
      <c r="G309" s="93">
        <f>E309*F309</f>
        <v>12000</v>
      </c>
      <c r="H309" s="155" t="s">
        <v>703</v>
      </c>
      <c r="I309" s="94" t="s">
        <v>361</v>
      </c>
      <c r="J309" s="94" t="str">
        <f>VLOOKUP(I309,Presupuesto!$B$11:$C$566,2,0)</f>
        <v>ALIMENTOS B EBIDAS PARA PERSONAS</v>
      </c>
      <c r="K309" s="309" t="s">
        <v>70</v>
      </c>
      <c r="L309" s="94" t="s">
        <v>723</v>
      </c>
    </row>
    <row r="310" spans="3:12" s="422" customFormat="1" ht="15.75" thickBot="1">
      <c r="C310" s="95" t="s">
        <v>1321</v>
      </c>
      <c r="D310" s="613"/>
      <c r="E310" s="146">
        <v>12</v>
      </c>
      <c r="F310" s="114">
        <v>800</v>
      </c>
      <c r="G310" s="93">
        <f>E310*F310</f>
        <v>9600</v>
      </c>
      <c r="H310" s="155" t="s">
        <v>703</v>
      </c>
      <c r="I310" s="426" t="s">
        <v>329</v>
      </c>
      <c r="J310" s="94" t="str">
        <f>VLOOKUP(I310,Presupuesto!$B$11:$C$566,2,0)</f>
        <v>PASAJES NACIONALES</v>
      </c>
      <c r="K310" s="309" t="s">
        <v>70</v>
      </c>
      <c r="L310" s="94" t="s">
        <v>724</v>
      </c>
    </row>
    <row r="311" spans="3:12" s="422" customFormat="1" ht="15.75" thickBot="1">
      <c r="C311" s="95" t="s">
        <v>1322</v>
      </c>
      <c r="D311" s="613"/>
      <c r="E311" s="146">
        <v>45</v>
      </c>
      <c r="F311" s="114">
        <v>50</v>
      </c>
      <c r="G311" s="93">
        <f t="shared" si="26"/>
        <v>2250</v>
      </c>
      <c r="H311" s="155" t="s">
        <v>703</v>
      </c>
      <c r="I311" s="94" t="s">
        <v>384</v>
      </c>
      <c r="J311" s="94" t="str">
        <f>VLOOKUP(I311,Presupuesto!$B$11:$C$566,2,0)</f>
        <v>PRODUCTOS PAPEL Y CARTON</v>
      </c>
      <c r="K311" s="309" t="s">
        <v>70</v>
      </c>
      <c r="L311" s="94" t="s">
        <v>725</v>
      </c>
    </row>
    <row r="312" spans="3:12" s="422" customFormat="1" ht="15.75" thickBot="1">
      <c r="C312" s="95" t="s">
        <v>1323</v>
      </c>
      <c r="D312" s="613"/>
      <c r="E312" s="189">
        <v>3</v>
      </c>
      <c r="F312" s="96">
        <v>95</v>
      </c>
      <c r="G312" s="93">
        <f t="shared" si="26"/>
        <v>285</v>
      </c>
      <c r="H312" s="155" t="s">
        <v>703</v>
      </c>
      <c r="I312" s="94" t="s">
        <v>384</v>
      </c>
      <c r="J312" s="94" t="str">
        <f>VLOOKUP(I312,Presupuesto!$B$11:$C$566,2,0)</f>
        <v>PRODUCTOS PAPEL Y CARTON</v>
      </c>
      <c r="K312" s="309" t="s">
        <v>70</v>
      </c>
      <c r="L312" s="94" t="s">
        <v>727</v>
      </c>
    </row>
    <row r="313" spans="3:12" s="422" customFormat="1" ht="15.75" thickBot="1">
      <c r="C313" s="95" t="s">
        <v>1324</v>
      </c>
      <c r="D313" s="613"/>
      <c r="E313" s="189"/>
      <c r="F313" s="96"/>
      <c r="G313" s="93">
        <f t="shared" si="26"/>
        <v>0</v>
      </c>
      <c r="H313" s="155"/>
      <c r="I313" s="94" t="s">
        <v>451</v>
      </c>
      <c r="J313" s="94" t="str">
        <f>VLOOKUP(I313,Presupuesto!$B$11:$C$566,2,0)</f>
        <v>UTILES DE ESCRITORIO, OFICINA Y ENSE¥ANZA</v>
      </c>
      <c r="K313" s="309" t="s">
        <v>70</v>
      </c>
      <c r="L313" s="94" t="s">
        <v>728</v>
      </c>
    </row>
    <row r="314" spans="3:12" s="422" customFormat="1" ht="15.75" thickBot="1">
      <c r="C314" s="95" t="s">
        <v>1325</v>
      </c>
      <c r="D314" s="613"/>
      <c r="E314" s="189"/>
      <c r="F314" s="96"/>
      <c r="G314" s="93">
        <f t="shared" si="26"/>
        <v>0</v>
      </c>
      <c r="H314" s="155"/>
      <c r="I314" s="94" t="s">
        <v>451</v>
      </c>
      <c r="J314" s="94" t="str">
        <f>VLOOKUP(I314,Presupuesto!$B$11:$C$566,2,0)</f>
        <v>UTILES DE ESCRITORIO, OFICINA Y ENSE¥ANZA</v>
      </c>
      <c r="K314" s="309" t="s">
        <v>70</v>
      </c>
      <c r="L314" s="94" t="s">
        <v>729</v>
      </c>
    </row>
    <row r="315" spans="3:12" s="422" customFormat="1" ht="15.75" thickBot="1">
      <c r="C315" s="105" t="s">
        <v>1326</v>
      </c>
      <c r="D315" s="613"/>
      <c r="E315" s="199">
        <v>0</v>
      </c>
      <c r="F315" s="115"/>
      <c r="G315" s="93">
        <f t="shared" si="26"/>
        <v>0</v>
      </c>
      <c r="H315" s="155"/>
      <c r="I315" s="94" t="s">
        <v>451</v>
      </c>
      <c r="J315" s="94" t="str">
        <f>VLOOKUP(I315,Presupuesto!$B$11:$C$566,2,0)</f>
        <v>UTILES DE ESCRITORIO, OFICINA Y ENSE¥ANZA</v>
      </c>
      <c r="K315" s="309" t="s">
        <v>70</v>
      </c>
      <c r="L315" s="94" t="s">
        <v>731</v>
      </c>
    </row>
    <row r="316" spans="3:12" s="422" customFormat="1" ht="15.75" thickBot="1">
      <c r="C316" s="203" t="s">
        <v>1275</v>
      </c>
      <c r="D316" s="204">
        <v>24</v>
      </c>
      <c r="E316" s="310">
        <v>3.5</v>
      </c>
      <c r="F316" s="100">
        <v>2000</v>
      </c>
      <c r="G316" s="101">
        <f>D316*E316*F316</f>
        <v>168000</v>
      </c>
      <c r="H316" s="311" t="s">
        <v>703</v>
      </c>
      <c r="I316" s="426" t="s">
        <v>337</v>
      </c>
      <c r="J316" s="102" t="str">
        <f>VLOOKUP(I316,Presupuesto!$B$11:$C$566,2,0)</f>
        <v>VIATICOS NACIONALES</v>
      </c>
      <c r="K316" s="309" t="s">
        <v>70</v>
      </c>
      <c r="L316" s="313" t="s">
        <v>732</v>
      </c>
    </row>
    <row r="318" spans="3:12" ht="15.75" thickBot="1">
      <c r="C318" s="422"/>
      <c r="D318" s="422"/>
      <c r="E318" s="422"/>
      <c r="F318" s="422"/>
      <c r="G318" s="422"/>
      <c r="H318" s="411"/>
      <c r="I318" s="422"/>
      <c r="J318" s="422"/>
      <c r="K318" s="422"/>
      <c r="L318" s="422"/>
    </row>
    <row r="319" spans="3:12" s="422" customFormat="1" ht="15.75" thickBot="1">
      <c r="C319" s="29" t="s">
        <v>1308</v>
      </c>
      <c r="D319" s="30">
        <f>SUM(G326:G335)</f>
        <v>24000</v>
      </c>
      <c r="E319" s="90"/>
      <c r="F319" s="90"/>
      <c r="G319" s="90"/>
      <c r="H319" s="74"/>
      <c r="I319" s="74"/>
      <c r="J319" s="74"/>
      <c r="K319" s="108"/>
    </row>
    <row r="320" spans="3:12" s="422" customFormat="1">
      <c r="C320" s="69"/>
      <c r="D320" s="31"/>
      <c r="E320" s="90"/>
      <c r="F320" s="90"/>
      <c r="G320" s="90"/>
      <c r="H320" s="74"/>
      <c r="I320" s="74"/>
      <c r="J320" s="74"/>
      <c r="K320" s="108"/>
    </row>
    <row r="321" spans="3:12" s="422" customFormat="1">
      <c r="C321" s="69"/>
      <c r="D321" s="31"/>
      <c r="E321" s="90"/>
      <c r="F321" s="90"/>
      <c r="G321" s="90"/>
      <c r="H321" s="74"/>
      <c r="I321" s="74"/>
      <c r="J321" s="74"/>
      <c r="K321" s="108"/>
    </row>
    <row r="322" spans="3:12" s="422" customFormat="1" ht="15.75">
      <c r="C322" s="190" t="s">
        <v>1309</v>
      </c>
      <c r="D322" s="485">
        <v>9.1999999999999993</v>
      </c>
      <c r="E322" s="90"/>
      <c r="F322" s="90"/>
      <c r="G322" s="90"/>
      <c r="H322" s="74"/>
      <c r="I322" s="74"/>
      <c r="J322" s="74"/>
      <c r="K322" s="108"/>
    </row>
    <row r="323" spans="3:12" s="422" customFormat="1" ht="65.25" customHeight="1">
      <c r="C323" s="614" t="str">
        <f>IFERROR(VLOOKUP(D322,'1. Desarrollo e Innov. Curricu.'!$F:$G,2,FALSE),IFERROR(VLOOKUP(D322,'2. Investigación Científica'!$E:$F,2,FALSE),IFERROR(VLOOKUP(D322,'3. Vinculación Univ. Sociedad'!$F:$G,2,FALSE),IFERROR(VLOOKUP(D322,'4. Docencia y Profesorado Univ.'!$F:$G,2,FALSE),IFERROR(VLOOKUP(D322,'5. Estudiantes y Graduados'!$E:$F,2,FALSE),IFERROR(VLOOKUP(D322,'11. Gestion Administrativa'!$F:$G,2,FALSE),IFERROR(VLOOKUP(D322,'13. Gestión Académica'!$F:$G,2,FALSE),IFERROR(VLOOKUP(D322,'8. Asegura. de la Calid. y M'!$F:$G,2,FALSE),IFERROR(VLOOKUP(D322,'6. Gestión del Conocimiento'!$F:$G,2,FALSE),IFERROR(VLOOKUP(D322,'15. Gobernabilidad y Proceso...'!$E:$F,2,FALSE),IFERROR(VLOOKUP(D322,'12. Gestión del Talento Humano'!$F:$G,2,FALSE),IFERROR(VLOOKUP(D322,'14. Internacional... de la E.S.'!$E:$F,2,FALSE),IFERROR(VLOOKUP(D322,'10. Posgrado'!$E:$F,2,FALSE),IFERROR(VLOOKUP(D322,'17. Gestión TIC'!$F:$G,2,FALSE),IFERROR(VLOOKUP(D322,'16. Desa. del Sistema Educ.Sup.'!$E:$F,2,FALSE),IFERROR(VLOOKUP(D322,'9. Cultura de Inno. Insti...'!$F:$G,2,FALSE),VLOOKUP(D322,'7. Lo Esencial de la Reforma U.'!$F:$G,2,0)))))))))))))))))</f>
        <v>Inducción al uso de las TIC en la plataforma de la UNAH</v>
      </c>
      <c r="D323" s="614"/>
      <c r="E323" s="614"/>
      <c r="F323" s="614"/>
      <c r="G323" s="614"/>
      <c r="H323" s="614"/>
      <c r="I323" s="614"/>
      <c r="J323" s="74"/>
      <c r="K323" s="108"/>
    </row>
    <row r="324" spans="3:12" s="422" customFormat="1" ht="15.75" thickBot="1">
      <c r="C324" s="69"/>
      <c r="D324" s="31"/>
      <c r="E324" s="90"/>
      <c r="F324" s="90"/>
      <c r="G324" s="90"/>
      <c r="H324" s="74"/>
      <c r="I324" s="74"/>
      <c r="J324" s="74"/>
      <c r="K324" s="108"/>
    </row>
    <row r="325" spans="3:12" s="422" customFormat="1" ht="30.75" thickBot="1">
      <c r="C325" s="121" t="s">
        <v>1310</v>
      </c>
      <c r="D325" s="124" t="s">
        <v>1311</v>
      </c>
      <c r="E325" s="123" t="s">
        <v>99</v>
      </c>
      <c r="F325" s="123" t="s">
        <v>1312</v>
      </c>
      <c r="G325" s="122" t="s">
        <v>1313</v>
      </c>
      <c r="H325" s="128" t="s">
        <v>1314</v>
      </c>
      <c r="I325" s="123" t="s">
        <v>1315</v>
      </c>
      <c r="J325" s="123" t="s">
        <v>711</v>
      </c>
      <c r="K325" s="123" t="s">
        <v>1316</v>
      </c>
      <c r="L325" s="123" t="s">
        <v>1317</v>
      </c>
    </row>
    <row r="326" spans="3:12" s="422" customFormat="1" ht="15.75" thickBot="1">
      <c r="C326" s="305" t="s">
        <v>1318</v>
      </c>
      <c r="D326" s="612">
        <v>100</v>
      </c>
      <c r="E326" s="306"/>
      <c r="F326" s="111">
        <v>0</v>
      </c>
      <c r="G326" s="307">
        <f t="shared" ref="G326:G334" si="27">E326*F326</f>
        <v>0</v>
      </c>
      <c r="H326" s="308"/>
      <c r="I326" s="112" t="s">
        <v>294</v>
      </c>
      <c r="J326" s="112" t="str">
        <f>VLOOKUP(I326,Presupuesto!$B$11:$C$566,2,0)</f>
        <v>SERVICIOS DE CAPACITACION.</v>
      </c>
      <c r="K326" s="309" t="s">
        <v>70</v>
      </c>
      <c r="L326" s="112" t="s">
        <v>720</v>
      </c>
    </row>
    <row r="327" spans="3:12" s="422" customFormat="1" ht="15.75" thickBot="1">
      <c r="C327" s="95" t="s">
        <v>1319</v>
      </c>
      <c r="D327" s="613"/>
      <c r="E327" s="189"/>
      <c r="F327" s="96">
        <v>0</v>
      </c>
      <c r="G327" s="93">
        <f t="shared" si="27"/>
        <v>0</v>
      </c>
      <c r="H327" s="155"/>
      <c r="I327" s="94" t="s">
        <v>307</v>
      </c>
      <c r="J327" s="94" t="str">
        <f>VLOOKUP(I327,Presupuesto!$B$11:$C$566,2,0)</f>
        <v>SERVICIOS DE IMPRENTA PUBLIC.Y REPRODUCCION</v>
      </c>
      <c r="K327" s="309" t="s">
        <v>70</v>
      </c>
      <c r="L327" s="94" t="s">
        <v>721</v>
      </c>
    </row>
    <row r="328" spans="3:12" s="422" customFormat="1" ht="15.75" thickBot="1">
      <c r="C328" s="95" t="s">
        <v>1320</v>
      </c>
      <c r="D328" s="613"/>
      <c r="E328" s="189">
        <v>100</v>
      </c>
      <c r="F328" s="96">
        <v>240</v>
      </c>
      <c r="G328" s="93">
        <f>E328*F328</f>
        <v>24000</v>
      </c>
      <c r="H328" s="155" t="s">
        <v>703</v>
      </c>
      <c r="I328" s="94" t="s">
        <v>361</v>
      </c>
      <c r="J328" s="94" t="str">
        <f>VLOOKUP(I328,Presupuesto!$B$11:$C$566,2,0)</f>
        <v>ALIMENTOS B EBIDAS PARA PERSONAS</v>
      </c>
      <c r="K328" s="309" t="s">
        <v>70</v>
      </c>
      <c r="L328" s="94" t="s">
        <v>723</v>
      </c>
    </row>
    <row r="329" spans="3:12" s="422" customFormat="1" ht="15.75" thickBot="1">
      <c r="C329" s="95" t="s">
        <v>1321</v>
      </c>
      <c r="D329" s="613"/>
      <c r="E329" s="146"/>
      <c r="F329" s="114">
        <v>0</v>
      </c>
      <c r="G329" s="93">
        <f t="shared" si="27"/>
        <v>0</v>
      </c>
      <c r="H329" s="155"/>
      <c r="I329" s="301" t="s">
        <v>327</v>
      </c>
      <c r="J329" s="94" t="str">
        <f>VLOOKUP(I329,Presupuesto!$B$11:$C$566,2,0)</f>
        <v>PASAJES (26100-00)</v>
      </c>
      <c r="K329" s="309" t="s">
        <v>70</v>
      </c>
      <c r="L329" s="94" t="s">
        <v>724</v>
      </c>
    </row>
    <row r="330" spans="3:12" s="422" customFormat="1" ht="15.75" thickBot="1">
      <c r="C330" s="95" t="s">
        <v>1322</v>
      </c>
      <c r="D330" s="613"/>
      <c r="E330" s="146">
        <v>0</v>
      </c>
      <c r="F330" s="114">
        <v>0</v>
      </c>
      <c r="G330" s="93">
        <f t="shared" si="27"/>
        <v>0</v>
      </c>
      <c r="H330" s="155"/>
      <c r="I330" s="94" t="s">
        <v>384</v>
      </c>
      <c r="J330" s="94" t="str">
        <f>VLOOKUP(I330,Presupuesto!$B$11:$C$566,2,0)</f>
        <v>PRODUCTOS PAPEL Y CARTON</v>
      </c>
      <c r="K330" s="309" t="s">
        <v>70</v>
      </c>
      <c r="L330" s="94" t="s">
        <v>725</v>
      </c>
    </row>
    <row r="331" spans="3:12" s="422" customFormat="1" ht="15.75" thickBot="1">
      <c r="C331" s="95" t="s">
        <v>1323</v>
      </c>
      <c r="D331" s="613"/>
      <c r="E331" s="189">
        <v>0</v>
      </c>
      <c r="F331" s="96">
        <v>0</v>
      </c>
      <c r="G331" s="93">
        <v>0</v>
      </c>
      <c r="H331" s="155"/>
      <c r="I331" s="94" t="s">
        <v>384</v>
      </c>
      <c r="J331" s="94" t="str">
        <f>VLOOKUP(I331,Presupuesto!$B$11:$C$566,2,0)</f>
        <v>PRODUCTOS PAPEL Y CARTON</v>
      </c>
      <c r="K331" s="309" t="s">
        <v>70</v>
      </c>
      <c r="L331" s="94" t="s">
        <v>727</v>
      </c>
    </row>
    <row r="332" spans="3:12" s="422" customFormat="1" ht="15.75" thickBot="1">
      <c r="C332" s="95" t="s">
        <v>1324</v>
      </c>
      <c r="D332" s="613"/>
      <c r="E332" s="189"/>
      <c r="F332" s="96">
        <v>0</v>
      </c>
      <c r="G332" s="93">
        <f t="shared" si="27"/>
        <v>0</v>
      </c>
      <c r="H332" s="155"/>
      <c r="I332" s="94" t="s">
        <v>451</v>
      </c>
      <c r="J332" s="94" t="str">
        <f>VLOOKUP(I332,Presupuesto!$B$11:$C$566,2,0)</f>
        <v>UTILES DE ESCRITORIO, OFICINA Y ENSE¥ANZA</v>
      </c>
      <c r="K332" s="309" t="s">
        <v>70</v>
      </c>
      <c r="L332" s="94" t="s">
        <v>728</v>
      </c>
    </row>
    <row r="333" spans="3:12" s="422" customFormat="1" ht="15.75" thickBot="1">
      <c r="C333" s="95" t="s">
        <v>1325</v>
      </c>
      <c r="D333" s="613"/>
      <c r="E333" s="189"/>
      <c r="F333" s="96">
        <v>0</v>
      </c>
      <c r="G333" s="93">
        <f t="shared" si="27"/>
        <v>0</v>
      </c>
      <c r="H333" s="155"/>
      <c r="I333" s="94" t="s">
        <v>451</v>
      </c>
      <c r="J333" s="94" t="str">
        <f>VLOOKUP(I333,Presupuesto!$B$11:$C$566,2,0)</f>
        <v>UTILES DE ESCRITORIO, OFICINA Y ENSE¥ANZA</v>
      </c>
      <c r="K333" s="309" t="s">
        <v>70</v>
      </c>
      <c r="L333" s="94" t="s">
        <v>729</v>
      </c>
    </row>
    <row r="334" spans="3:12" s="422" customFormat="1" ht="15.75" thickBot="1">
      <c r="C334" s="105" t="s">
        <v>1326</v>
      </c>
      <c r="D334" s="613"/>
      <c r="E334" s="199"/>
      <c r="F334" s="114">
        <v>0</v>
      </c>
      <c r="G334" s="93">
        <f t="shared" si="27"/>
        <v>0</v>
      </c>
      <c r="H334" s="155"/>
      <c r="I334" s="94" t="s">
        <v>451</v>
      </c>
      <c r="J334" s="94" t="str">
        <f>VLOOKUP(I334,Presupuesto!$B$11:$C$566,2,0)</f>
        <v>UTILES DE ESCRITORIO, OFICINA Y ENSE¥ANZA</v>
      </c>
      <c r="K334" s="309" t="s">
        <v>70</v>
      </c>
      <c r="L334" s="94" t="s">
        <v>731</v>
      </c>
    </row>
    <row r="335" spans="3:12" s="422" customFormat="1" ht="15.75" thickBot="1">
      <c r="C335" s="203" t="s">
        <v>1275</v>
      </c>
      <c r="D335" s="204">
        <v>0</v>
      </c>
      <c r="E335" s="310">
        <v>0</v>
      </c>
      <c r="F335" s="100">
        <v>0</v>
      </c>
      <c r="G335" s="101">
        <f>D335*E335*F335</f>
        <v>0</v>
      </c>
      <c r="H335" s="311"/>
      <c r="I335" s="312" t="s">
        <v>335</v>
      </c>
      <c r="J335" s="102" t="str">
        <f>VLOOKUP(I335,Presupuesto!$B$11:$C$566,2,0)</f>
        <v>VIATICOS (26200-00)</v>
      </c>
      <c r="K335" s="309" t="s">
        <v>70</v>
      </c>
      <c r="L335" s="313" t="s">
        <v>732</v>
      </c>
    </row>
    <row r="336" spans="3:12" s="489" customFormat="1">
      <c r="C336" s="490"/>
      <c r="D336" s="491"/>
      <c r="E336" s="492"/>
      <c r="F336" s="482"/>
      <c r="G336" s="482"/>
      <c r="H336" s="483"/>
      <c r="I336" s="484"/>
      <c r="J336" s="484"/>
      <c r="K336" s="539"/>
      <c r="L336" s="484"/>
    </row>
    <row r="337" spans="3:12" s="489" customFormat="1" ht="15.75" thickBot="1">
      <c r="C337" s="490"/>
      <c r="D337" s="491"/>
      <c r="E337" s="492"/>
      <c r="F337" s="482"/>
      <c r="G337" s="482"/>
      <c r="H337" s="483"/>
      <c r="I337" s="484"/>
      <c r="J337" s="484"/>
      <c r="K337" s="539"/>
      <c r="L337" s="484"/>
    </row>
    <row r="338" spans="3:12" s="422" customFormat="1" ht="15.75" thickBot="1">
      <c r="C338" s="29" t="s">
        <v>1308</v>
      </c>
      <c r="D338" s="30">
        <f>SUM(G345:G354)</f>
        <v>2535</v>
      </c>
      <c r="E338" s="90"/>
      <c r="F338" s="90"/>
      <c r="G338" s="90"/>
      <c r="H338" s="74"/>
      <c r="I338" s="74"/>
      <c r="J338" s="74"/>
      <c r="K338" s="108"/>
    </row>
    <row r="339" spans="3:12" s="422" customFormat="1">
      <c r="C339" s="69"/>
      <c r="D339" s="31"/>
      <c r="E339" s="90"/>
      <c r="F339" s="90"/>
      <c r="G339" s="90"/>
      <c r="H339" s="74"/>
      <c r="I339" s="74"/>
      <c r="J339" s="74"/>
      <c r="K339" s="108"/>
    </row>
    <row r="340" spans="3:12" s="422" customFormat="1">
      <c r="C340" s="69"/>
      <c r="D340" s="31"/>
      <c r="E340" s="90"/>
      <c r="F340" s="90"/>
      <c r="G340" s="90"/>
      <c r="H340" s="74"/>
      <c r="I340" s="74"/>
      <c r="J340" s="74"/>
      <c r="K340" s="108"/>
    </row>
    <row r="341" spans="3:12" s="422" customFormat="1" ht="15.75">
      <c r="C341" s="190" t="s">
        <v>1309</v>
      </c>
      <c r="D341" s="485">
        <v>9.3000000000000007</v>
      </c>
      <c r="E341" s="90"/>
      <c r="F341" s="90"/>
      <c r="G341" s="90"/>
      <c r="H341" s="74"/>
      <c r="I341" s="74"/>
      <c r="J341" s="74"/>
      <c r="K341" s="108"/>
    </row>
    <row r="342" spans="3:12" s="422" customFormat="1" ht="65.25" customHeight="1">
      <c r="C342" s="614" t="str">
        <f>IFERROR(VLOOKUP(D341,'1. Desarrollo e Innov. Curricu.'!$F:$G,2,FALSE),IFERROR(VLOOKUP(D341,'2. Investigación Científica'!$E:$F,2,FALSE),IFERROR(VLOOKUP(D341,'3. Vinculación Univ. Sociedad'!$F:$G,2,FALSE),IFERROR(VLOOKUP(D341,'4. Docencia y Profesorado Univ.'!$F:$G,2,FALSE),IFERROR(VLOOKUP(D341,'5. Estudiantes y Graduados'!$E:$F,2,FALSE),IFERROR(VLOOKUP(D341,'11. Gestion Administrativa'!$F:$G,2,FALSE),IFERROR(VLOOKUP(D341,'13. Gestión Académica'!$F:$G,2,FALSE),IFERROR(VLOOKUP(D341,'8. Asegura. de la Calid. y M'!$F:$G,2,FALSE),IFERROR(VLOOKUP(D341,'6. Gestión del Conocimiento'!$F:$G,2,FALSE),IFERROR(VLOOKUP(D341,'15. Gobernabilidad y Proceso...'!$E:$F,2,FALSE),IFERROR(VLOOKUP(D341,'12. Gestión del Talento Humano'!$F:$G,2,FALSE),IFERROR(VLOOKUP(D341,'14. Internacional... de la E.S.'!$E:$F,2,FALSE),IFERROR(VLOOKUP(D341,'10. Posgrado'!$E:$F,2,FALSE),IFERROR(VLOOKUP(D341,'17. Gestión TIC'!$F:$G,2,FALSE),IFERROR(VLOOKUP(D341,'16. Desa. del Sistema Educ.Sup.'!$E:$F,2,FALSE),IFERROR(VLOOKUP(D341,'9. Cultura de Inno. Insti...'!$F:$G,2,FALSE),VLOOKUP(D341,'7. Lo Esencial de la Reforma U.'!$F:$G,2,0)))))))))))))))))</f>
        <v>Creación y actualización de  repositorio de los instrumentos didácticos para operacionlizar el  modelo educativo, guias didacticas y procedimientos necesarios en el proceso de diseño y rediseño curricular.</v>
      </c>
      <c r="D342" s="614"/>
      <c r="E342" s="614"/>
      <c r="F342" s="614"/>
      <c r="G342" s="614"/>
      <c r="H342" s="614"/>
      <c r="I342" s="614"/>
      <c r="J342" s="74"/>
      <c r="K342" s="108"/>
    </row>
    <row r="343" spans="3:12" s="422" customFormat="1" ht="15.75" thickBot="1">
      <c r="C343" s="69"/>
      <c r="D343" s="31"/>
      <c r="E343" s="90"/>
      <c r="F343" s="90"/>
      <c r="G343" s="90"/>
      <c r="H343" s="74"/>
      <c r="I343" s="74"/>
      <c r="J343" s="74"/>
      <c r="K343" s="108"/>
    </row>
    <row r="344" spans="3:12" s="422" customFormat="1" ht="30.75" thickBot="1">
      <c r="C344" s="121" t="s">
        <v>1310</v>
      </c>
      <c r="D344" s="124" t="s">
        <v>1311</v>
      </c>
      <c r="E344" s="123" t="s">
        <v>99</v>
      </c>
      <c r="F344" s="123" t="s">
        <v>1312</v>
      </c>
      <c r="G344" s="122" t="s">
        <v>1313</v>
      </c>
      <c r="H344" s="128" t="s">
        <v>1314</v>
      </c>
      <c r="I344" s="123" t="s">
        <v>1315</v>
      </c>
      <c r="J344" s="123" t="s">
        <v>711</v>
      </c>
      <c r="K344" s="123" t="s">
        <v>1316</v>
      </c>
      <c r="L344" s="123" t="s">
        <v>1317</v>
      </c>
    </row>
    <row r="345" spans="3:12" s="422" customFormat="1" ht="15.75" thickBot="1">
      <c r="C345" s="305" t="s">
        <v>1318</v>
      </c>
      <c r="D345" s="612">
        <v>15</v>
      </c>
      <c r="E345" s="306"/>
      <c r="F345" s="111">
        <v>0</v>
      </c>
      <c r="G345" s="307">
        <f t="shared" ref="G345:G353" si="28">E345*F345</f>
        <v>0</v>
      </c>
      <c r="H345" s="308"/>
      <c r="I345" s="112" t="s">
        <v>294</v>
      </c>
      <c r="J345" s="112" t="str">
        <f>VLOOKUP(I345,Presupuesto!$B$11:$C$566,2,0)</f>
        <v>SERVICIOS DE CAPACITACION.</v>
      </c>
      <c r="K345" s="309" t="s">
        <v>70</v>
      </c>
      <c r="L345" s="112" t="s">
        <v>720</v>
      </c>
    </row>
    <row r="346" spans="3:12" s="422" customFormat="1" ht="15.75" thickBot="1">
      <c r="C346" s="95" t="s">
        <v>1319</v>
      </c>
      <c r="D346" s="613"/>
      <c r="E346" s="189"/>
      <c r="F346" s="96">
        <v>0</v>
      </c>
      <c r="G346" s="93">
        <f t="shared" si="28"/>
        <v>0</v>
      </c>
      <c r="H346" s="155"/>
      <c r="I346" s="94" t="s">
        <v>307</v>
      </c>
      <c r="J346" s="94" t="str">
        <f>VLOOKUP(I346,Presupuesto!$B$11:$C$566,2,0)</f>
        <v>SERVICIOS DE IMPRENTA PUBLIC.Y REPRODUCCION</v>
      </c>
      <c r="K346" s="309" t="s">
        <v>70</v>
      </c>
      <c r="L346" s="94" t="s">
        <v>721</v>
      </c>
    </row>
    <row r="347" spans="3:12" s="422" customFormat="1" ht="15.75" thickBot="1">
      <c r="C347" s="95" t="s">
        <v>1320</v>
      </c>
      <c r="D347" s="613"/>
      <c r="E347" s="189"/>
      <c r="F347" s="96">
        <v>0</v>
      </c>
      <c r="G347" s="93">
        <f t="shared" si="28"/>
        <v>0</v>
      </c>
      <c r="H347" s="155"/>
      <c r="I347" s="94" t="s">
        <v>361</v>
      </c>
      <c r="J347" s="94" t="str">
        <f>VLOOKUP(I347,Presupuesto!$B$11:$C$566,2,0)</f>
        <v>ALIMENTOS B EBIDAS PARA PERSONAS</v>
      </c>
      <c r="K347" s="309" t="s">
        <v>70</v>
      </c>
      <c r="L347" s="94" t="s">
        <v>723</v>
      </c>
    </row>
    <row r="348" spans="3:12" s="422" customFormat="1" ht="15.75" thickBot="1">
      <c r="C348" s="95" t="s">
        <v>1321</v>
      </c>
      <c r="D348" s="613"/>
      <c r="E348" s="146"/>
      <c r="F348" s="114">
        <v>0</v>
      </c>
      <c r="G348" s="93">
        <f t="shared" si="28"/>
        <v>0</v>
      </c>
      <c r="H348" s="155"/>
      <c r="I348" s="301" t="s">
        <v>327</v>
      </c>
      <c r="J348" s="94" t="str">
        <f>VLOOKUP(I348,Presupuesto!$B$11:$C$566,2,0)</f>
        <v>PASAJES (26100-00)</v>
      </c>
      <c r="K348" s="309" t="s">
        <v>70</v>
      </c>
      <c r="L348" s="94" t="s">
        <v>724</v>
      </c>
    </row>
    <row r="349" spans="3:12" s="422" customFormat="1" ht="15.75" thickBot="1">
      <c r="C349" s="95" t="s">
        <v>1322</v>
      </c>
      <c r="D349" s="613"/>
      <c r="E349" s="146">
        <v>45</v>
      </c>
      <c r="F349" s="114">
        <v>50</v>
      </c>
      <c r="G349" s="93">
        <f t="shared" si="28"/>
        <v>2250</v>
      </c>
      <c r="H349" s="155" t="s">
        <v>703</v>
      </c>
      <c r="I349" s="94" t="s">
        <v>384</v>
      </c>
      <c r="J349" s="94" t="str">
        <f>VLOOKUP(I349,Presupuesto!$B$11:$C$566,2,0)</f>
        <v>PRODUCTOS PAPEL Y CARTON</v>
      </c>
      <c r="K349" s="309" t="s">
        <v>70</v>
      </c>
      <c r="L349" s="94" t="s">
        <v>725</v>
      </c>
    </row>
    <row r="350" spans="3:12" s="422" customFormat="1" ht="15.75" thickBot="1">
      <c r="C350" s="95" t="s">
        <v>1323</v>
      </c>
      <c r="D350" s="613"/>
      <c r="E350" s="189">
        <v>3</v>
      </c>
      <c r="F350" s="96">
        <v>95</v>
      </c>
      <c r="G350" s="93">
        <f t="shared" si="28"/>
        <v>285</v>
      </c>
      <c r="H350" s="155" t="s">
        <v>703</v>
      </c>
      <c r="I350" s="94" t="s">
        <v>384</v>
      </c>
      <c r="J350" s="94" t="str">
        <f>VLOOKUP(I350,Presupuesto!$B$11:$C$566,2,0)</f>
        <v>PRODUCTOS PAPEL Y CARTON</v>
      </c>
      <c r="K350" s="309" t="s">
        <v>70</v>
      </c>
      <c r="L350" s="94" t="s">
        <v>727</v>
      </c>
    </row>
    <row r="351" spans="3:12" s="422" customFormat="1" ht="15.75" thickBot="1">
      <c r="C351" s="95" t="s">
        <v>1324</v>
      </c>
      <c r="D351" s="613"/>
      <c r="E351" s="189"/>
      <c r="F351" s="96">
        <v>0</v>
      </c>
      <c r="G351" s="93">
        <f t="shared" si="28"/>
        <v>0</v>
      </c>
      <c r="H351" s="155"/>
      <c r="I351" s="94" t="s">
        <v>451</v>
      </c>
      <c r="J351" s="94" t="str">
        <f>VLOOKUP(I351,Presupuesto!$B$11:$C$566,2,0)</f>
        <v>UTILES DE ESCRITORIO, OFICINA Y ENSE¥ANZA</v>
      </c>
      <c r="K351" s="309" t="s">
        <v>70</v>
      </c>
      <c r="L351" s="94" t="s">
        <v>728</v>
      </c>
    </row>
    <row r="352" spans="3:12" s="422" customFormat="1" ht="15.75" thickBot="1">
      <c r="C352" s="95" t="s">
        <v>1325</v>
      </c>
      <c r="D352" s="613"/>
      <c r="E352" s="189"/>
      <c r="F352" s="96">
        <v>0</v>
      </c>
      <c r="G352" s="93">
        <f t="shared" si="28"/>
        <v>0</v>
      </c>
      <c r="H352" s="155"/>
      <c r="I352" s="94" t="s">
        <v>451</v>
      </c>
      <c r="J352" s="94" t="str">
        <f>VLOOKUP(I352,Presupuesto!$B$11:$C$566,2,0)</f>
        <v>UTILES DE ESCRITORIO, OFICINA Y ENSE¥ANZA</v>
      </c>
      <c r="K352" s="309" t="s">
        <v>70</v>
      </c>
      <c r="L352" s="94" t="s">
        <v>729</v>
      </c>
    </row>
    <row r="353" spans="1:12" s="422" customFormat="1" ht="15.75" thickBot="1">
      <c r="C353" s="105" t="s">
        <v>1326</v>
      </c>
      <c r="D353" s="613"/>
      <c r="E353" s="199"/>
      <c r="F353" s="114">
        <v>0</v>
      </c>
      <c r="G353" s="93">
        <f t="shared" si="28"/>
        <v>0</v>
      </c>
      <c r="H353" s="155"/>
      <c r="I353" s="94" t="s">
        <v>451</v>
      </c>
      <c r="J353" s="94" t="str">
        <f>VLOOKUP(I353,Presupuesto!$B$11:$C$566,2,0)</f>
        <v>UTILES DE ESCRITORIO, OFICINA Y ENSE¥ANZA</v>
      </c>
      <c r="K353" s="309" t="s">
        <v>70</v>
      </c>
      <c r="L353" s="94" t="s">
        <v>731</v>
      </c>
    </row>
    <row r="354" spans="1:12" s="422" customFormat="1" ht="15.75" thickBot="1">
      <c r="C354" s="203" t="s">
        <v>1275</v>
      </c>
      <c r="D354" s="204">
        <v>0</v>
      </c>
      <c r="E354" s="310">
        <v>0</v>
      </c>
      <c r="F354" s="100">
        <v>0</v>
      </c>
      <c r="G354" s="101">
        <f>D354*E354*F354</f>
        <v>0</v>
      </c>
      <c r="H354" s="311"/>
      <c r="I354" s="312" t="s">
        <v>335</v>
      </c>
      <c r="J354" s="102" t="str">
        <f>VLOOKUP(I354,Presupuesto!$B$11:$C$566,2,0)</f>
        <v>VIATICOS (26200-00)</v>
      </c>
      <c r="K354" s="309" t="s">
        <v>70</v>
      </c>
      <c r="L354" s="313" t="s">
        <v>732</v>
      </c>
    </row>
    <row r="355" spans="1:12" s="489" customFormat="1">
      <c r="C355" s="490"/>
      <c r="D355" s="491"/>
      <c r="E355" s="492"/>
      <c r="F355" s="482"/>
      <c r="G355" s="482"/>
      <c r="H355" s="483"/>
      <c r="I355" s="484"/>
      <c r="J355" s="484"/>
      <c r="K355" s="539"/>
      <c r="L355" s="484"/>
    </row>
    <row r="356" spans="1:12" s="489" customFormat="1">
      <c r="C356" s="490"/>
      <c r="D356" s="491"/>
      <c r="E356" s="492"/>
      <c r="F356" s="482"/>
      <c r="G356" s="482"/>
      <c r="H356" s="483"/>
      <c r="I356" s="484"/>
      <c r="J356" s="484"/>
      <c r="K356" s="539"/>
      <c r="L356" s="484"/>
    </row>
    <row r="359" spans="1:12" s="422" customFormat="1">
      <c r="A359" s="480"/>
      <c r="B359" s="480"/>
      <c r="C359" s="480"/>
      <c r="D359" s="480"/>
      <c r="E359" s="480"/>
      <c r="F359" s="480"/>
      <c r="G359" s="480"/>
      <c r="H359" s="481"/>
      <c r="I359" s="480"/>
      <c r="J359" s="480"/>
      <c r="K359" s="480"/>
      <c r="L359" s="480"/>
    </row>
    <row r="360" spans="1:12" ht="15.75" thickBot="1">
      <c r="A360" s="422"/>
      <c r="B360" s="422"/>
      <c r="C360" s="422"/>
      <c r="D360" s="422"/>
      <c r="E360" s="422"/>
      <c r="F360" s="422"/>
      <c r="G360" s="422"/>
      <c r="H360" s="411"/>
      <c r="I360" s="422"/>
      <c r="J360" s="422"/>
      <c r="K360" s="422"/>
      <c r="L360" s="422"/>
    </row>
    <row r="361" spans="1:12" ht="15.75" thickBot="1">
      <c r="A361" s="422"/>
      <c r="B361" s="422"/>
      <c r="C361" s="29" t="s">
        <v>1308</v>
      </c>
      <c r="D361" s="30">
        <f>SUM(G368:G377)</f>
        <v>456</v>
      </c>
      <c r="E361" s="90"/>
      <c r="F361" s="90"/>
      <c r="G361" s="90"/>
      <c r="H361" s="74"/>
      <c r="I361" s="74"/>
      <c r="J361" s="74"/>
      <c r="K361" s="108"/>
      <c r="L361" s="422"/>
    </row>
    <row r="362" spans="1:12">
      <c r="A362" s="422"/>
      <c r="B362" s="422"/>
      <c r="C362" s="69"/>
      <c r="D362" s="31"/>
      <c r="E362" s="90"/>
      <c r="F362" s="90"/>
      <c r="G362" s="90"/>
      <c r="H362" s="74"/>
      <c r="I362" s="74"/>
      <c r="J362" s="74"/>
      <c r="K362" s="108"/>
      <c r="L362" s="422"/>
    </row>
    <row r="363" spans="1:12">
      <c r="A363" s="422"/>
      <c r="B363" s="422"/>
      <c r="C363" s="69"/>
      <c r="D363" s="31"/>
      <c r="E363" s="90"/>
      <c r="F363" s="90"/>
      <c r="G363" s="90"/>
      <c r="H363" s="74"/>
      <c r="I363" s="74"/>
      <c r="J363" s="74"/>
      <c r="K363" s="108"/>
      <c r="L363" s="422"/>
    </row>
    <row r="364" spans="1:12" ht="15.75">
      <c r="A364" s="422"/>
      <c r="B364" s="422"/>
      <c r="C364" s="190" t="s">
        <v>1309</v>
      </c>
      <c r="D364" s="258">
        <v>11.1</v>
      </c>
      <c r="E364" s="90"/>
      <c r="F364" s="90"/>
      <c r="G364" s="90"/>
      <c r="H364" s="74"/>
      <c r="I364" s="74"/>
      <c r="J364" s="74"/>
      <c r="K364" s="108"/>
      <c r="L364" s="422"/>
    </row>
    <row r="365" spans="1:12" ht="57" customHeight="1">
      <c r="A365" s="422"/>
      <c r="B365" s="422"/>
      <c r="C365" s="614" t="str">
        <f>IFERROR(VLOOKUP(D364,'1. Desarrollo e Innov. Curricu.'!$F:$G,2,FALSE),IFERROR(VLOOKUP(D364,'2. Investigación Científica'!$E:$F,2,FALSE),IFERROR(VLOOKUP(D364,'3. Vinculación Univ. Sociedad'!$F:$G,2,FALSE),IFERROR(VLOOKUP(D364,'4. Docencia y Profesorado Univ.'!$F:$G,2,FALSE),IFERROR(VLOOKUP(D364,'5. Estudiantes y Graduados'!$E:$F,2,FALSE),IFERROR(VLOOKUP(D364,'11. Gestion Administrativa'!$F:$G,2,FALSE),IFERROR(VLOOKUP(D364,'13. Gestión Académica'!$F:$G,2,FALSE),IFERROR(VLOOKUP(D364,'8. Asegura. de la Calid. y M'!$F:$G,2,FALSE),IFERROR(VLOOKUP(D364,'6. Gestión del Conocimiento'!$F:$G,2,FALSE),IFERROR(VLOOKUP(D364,'15. Gobernabilidad y Proceso...'!$E:$F,2,FALSE),IFERROR(VLOOKUP(D364,'12. Gestión del Talento Humano'!$F:$G,2,FALSE),IFERROR(VLOOKUP(D364,'14. Internacional... de la E.S.'!$E:$F,2,FALSE),IFERROR(VLOOKUP(D364,'10. Posgrado'!$E:$F,2,FALSE),IFERROR(VLOOKUP(D364,'17. Gestión TIC'!$F:$G,2,FALSE),IFERROR(VLOOKUP(D364,'16. Desa. del Sistema Educ.Sup.'!$E:$F,2,FALSE),IFERROR(VLOOKUP(D364,'9. Cultura de Inno. Insti...'!$F:$G,2,FALSE),VLOOKUP(D364,'7. Lo Esencial de la Reforma U.'!$F:$G,2,0)))))))))))))))))</f>
        <v xml:space="preserve"> Planificación, y organización del sistema Administrativo y financiero para una mejor gestión administrativa y financiera de la Dirección de Docencia, en cada uno de los trimestres.</v>
      </c>
      <c r="D365" s="614"/>
      <c r="E365" s="614"/>
      <c r="F365" s="614"/>
      <c r="G365" s="614"/>
      <c r="H365" s="614"/>
      <c r="I365" s="614"/>
      <c r="J365" s="74"/>
      <c r="K365" s="108"/>
      <c r="L365" s="422"/>
    </row>
    <row r="366" spans="1:12" ht="15.75" thickBot="1">
      <c r="A366" s="422"/>
      <c r="B366" s="422"/>
      <c r="C366" s="69"/>
      <c r="D366" s="31"/>
      <c r="E366" s="90"/>
      <c r="F366" s="90"/>
      <c r="G366" s="90"/>
      <c r="H366" s="74"/>
      <c r="I366" s="74"/>
      <c r="J366" s="74"/>
      <c r="K366" s="108"/>
      <c r="L366" s="422"/>
    </row>
    <row r="367" spans="1:12" ht="30.75" thickBot="1">
      <c r="A367" s="422"/>
      <c r="B367" s="422"/>
      <c r="C367" s="121" t="s">
        <v>1310</v>
      </c>
      <c r="D367" s="124" t="s">
        <v>1311</v>
      </c>
      <c r="E367" s="123" t="s">
        <v>99</v>
      </c>
      <c r="F367" s="123" t="s">
        <v>1312</v>
      </c>
      <c r="G367" s="122" t="s">
        <v>1313</v>
      </c>
      <c r="H367" s="128" t="s">
        <v>1314</v>
      </c>
      <c r="I367" s="123" t="s">
        <v>1315</v>
      </c>
      <c r="J367" s="123" t="s">
        <v>711</v>
      </c>
      <c r="K367" s="123" t="s">
        <v>1316</v>
      </c>
      <c r="L367" s="123" t="s">
        <v>1317</v>
      </c>
    </row>
    <row r="368" spans="1:12">
      <c r="A368" s="422"/>
      <c r="B368" s="422"/>
      <c r="C368" s="305" t="s">
        <v>1318</v>
      </c>
      <c r="D368" s="612"/>
      <c r="E368" s="306"/>
      <c r="F368" s="111">
        <v>0</v>
      </c>
      <c r="G368" s="307">
        <f t="shared" ref="G368:G376" si="29">E368*F368</f>
        <v>0</v>
      </c>
      <c r="H368" s="308"/>
      <c r="I368" s="112" t="s">
        <v>294</v>
      </c>
      <c r="J368" s="112" t="str">
        <f>VLOOKUP(I368,Presupuesto!$B$11:$C$566,2,0)</f>
        <v>SERVICIOS DE CAPACITACION.</v>
      </c>
      <c r="K368" s="309" t="s">
        <v>82</v>
      </c>
      <c r="L368" s="112" t="s">
        <v>720</v>
      </c>
    </row>
    <row r="369" spans="1:12">
      <c r="A369" s="422"/>
      <c r="B369" s="422"/>
      <c r="C369" s="95" t="s">
        <v>1319</v>
      </c>
      <c r="D369" s="613"/>
      <c r="E369" s="189"/>
      <c r="F369" s="96">
        <v>0</v>
      </c>
      <c r="G369" s="93">
        <f t="shared" si="29"/>
        <v>0</v>
      </c>
      <c r="H369" s="155"/>
      <c r="I369" s="94" t="s">
        <v>307</v>
      </c>
      <c r="J369" s="94" t="str">
        <f>VLOOKUP(I369,Presupuesto!$B$11:$C$566,2,0)</f>
        <v>SERVICIOS DE IMPRENTA PUBLIC.Y REPRODUCCION</v>
      </c>
      <c r="K369" s="94" t="str">
        <f>$K$96</f>
        <v>Desarrollo e Innovación Curricular</v>
      </c>
      <c r="L369" s="94" t="s">
        <v>721</v>
      </c>
    </row>
    <row r="370" spans="1:12">
      <c r="A370" s="422"/>
      <c r="B370" s="422"/>
      <c r="C370" s="95" t="s">
        <v>1320</v>
      </c>
      <c r="D370" s="613"/>
      <c r="E370" s="189"/>
      <c r="F370" s="96">
        <v>0</v>
      </c>
      <c r="G370" s="93">
        <f t="shared" si="29"/>
        <v>0</v>
      </c>
      <c r="H370" s="155"/>
      <c r="I370" s="94" t="s">
        <v>361</v>
      </c>
      <c r="J370" s="94" t="str">
        <f>VLOOKUP(I370,Presupuesto!$B$11:$C$566,2,0)</f>
        <v>ALIMENTOS B EBIDAS PARA PERSONAS</v>
      </c>
      <c r="K370" s="94" t="str">
        <f t="shared" ref="K370:K377" si="30">$K$96</f>
        <v>Desarrollo e Innovación Curricular</v>
      </c>
      <c r="L370" s="94" t="s">
        <v>723</v>
      </c>
    </row>
    <row r="371" spans="1:12">
      <c r="A371" s="422"/>
      <c r="B371" s="422"/>
      <c r="C371" s="95" t="s">
        <v>1321</v>
      </c>
      <c r="D371" s="613"/>
      <c r="E371" s="146"/>
      <c r="F371" s="114">
        <v>0</v>
      </c>
      <c r="G371" s="93">
        <f t="shared" si="29"/>
        <v>0</v>
      </c>
      <c r="H371" s="155"/>
      <c r="I371" s="301" t="s">
        <v>327</v>
      </c>
      <c r="J371" s="94" t="str">
        <f>VLOOKUP(I371,Presupuesto!$B$11:$C$566,2,0)</f>
        <v>PASAJES (26100-00)</v>
      </c>
      <c r="K371" s="94" t="str">
        <f t="shared" si="30"/>
        <v>Desarrollo e Innovación Curricular</v>
      </c>
      <c r="L371" s="94" t="s">
        <v>724</v>
      </c>
    </row>
    <row r="372" spans="1:12">
      <c r="C372" s="95" t="s">
        <v>1322</v>
      </c>
      <c r="D372" s="613"/>
      <c r="E372" s="146"/>
      <c r="F372" s="114">
        <v>0</v>
      </c>
      <c r="G372" s="93">
        <f t="shared" si="29"/>
        <v>0</v>
      </c>
      <c r="H372" s="155"/>
      <c r="I372" s="94" t="s">
        <v>384</v>
      </c>
      <c r="J372" s="94" t="str">
        <f>VLOOKUP(I372,Presupuesto!$B$11:$C$566,2,0)</f>
        <v>PRODUCTOS PAPEL Y CARTON</v>
      </c>
      <c r="K372" s="94" t="str">
        <f t="shared" si="30"/>
        <v>Desarrollo e Innovación Curricular</v>
      </c>
      <c r="L372" s="94" t="s">
        <v>725</v>
      </c>
    </row>
    <row r="373" spans="1:12">
      <c r="C373" s="95" t="s">
        <v>1323</v>
      </c>
      <c r="D373" s="613"/>
      <c r="E373" s="189">
        <v>4</v>
      </c>
      <c r="F373" s="96">
        <v>95</v>
      </c>
      <c r="G373" s="93">
        <f t="shared" si="29"/>
        <v>380</v>
      </c>
      <c r="H373" s="155" t="s">
        <v>703</v>
      </c>
      <c r="I373" s="94" t="s">
        <v>384</v>
      </c>
      <c r="J373" s="94" t="str">
        <f>VLOOKUP(I373,Presupuesto!$B$11:$C$566,2,0)</f>
        <v>PRODUCTOS PAPEL Y CARTON</v>
      </c>
      <c r="K373" s="94" t="str">
        <f t="shared" si="30"/>
        <v>Desarrollo e Innovación Curricular</v>
      </c>
      <c r="L373" s="94" t="s">
        <v>727</v>
      </c>
    </row>
    <row r="374" spans="1:12">
      <c r="C374" s="95" t="s">
        <v>1324</v>
      </c>
      <c r="D374" s="613"/>
      <c r="E374" s="189">
        <v>2</v>
      </c>
      <c r="F374" s="96">
        <v>38</v>
      </c>
      <c r="G374" s="93">
        <f t="shared" si="29"/>
        <v>76</v>
      </c>
      <c r="H374" s="155" t="s">
        <v>703</v>
      </c>
      <c r="I374" s="94" t="s">
        <v>451</v>
      </c>
      <c r="J374" s="94" t="str">
        <f>VLOOKUP(I374,Presupuesto!$B$11:$C$566,2,0)</f>
        <v>UTILES DE ESCRITORIO, OFICINA Y ENSE¥ANZA</v>
      </c>
      <c r="K374" s="94" t="str">
        <f t="shared" si="30"/>
        <v>Desarrollo e Innovación Curricular</v>
      </c>
      <c r="L374" s="94" t="s">
        <v>728</v>
      </c>
    </row>
    <row r="375" spans="1:12">
      <c r="C375" s="95" t="s">
        <v>1325</v>
      </c>
      <c r="D375" s="613"/>
      <c r="E375" s="189"/>
      <c r="F375" s="96">
        <v>0</v>
      </c>
      <c r="G375" s="93">
        <f t="shared" si="29"/>
        <v>0</v>
      </c>
      <c r="H375" s="155"/>
      <c r="I375" s="94" t="s">
        <v>451</v>
      </c>
      <c r="J375" s="94" t="str">
        <f>VLOOKUP(I375,Presupuesto!$B$11:$C$566,2,0)</f>
        <v>UTILES DE ESCRITORIO, OFICINA Y ENSE¥ANZA</v>
      </c>
      <c r="K375" s="94" t="str">
        <f t="shared" si="30"/>
        <v>Desarrollo e Innovación Curricular</v>
      </c>
      <c r="L375" s="94" t="s">
        <v>729</v>
      </c>
    </row>
    <row r="376" spans="1:12">
      <c r="C376" s="105" t="s">
        <v>1326</v>
      </c>
      <c r="D376" s="613"/>
      <c r="E376" s="199"/>
      <c r="F376" s="115">
        <v>0</v>
      </c>
      <c r="G376" s="93">
        <f t="shared" si="29"/>
        <v>0</v>
      </c>
      <c r="H376" s="155"/>
      <c r="I376" s="94" t="s">
        <v>451</v>
      </c>
      <c r="J376" s="94" t="str">
        <f>VLOOKUP(I376,Presupuesto!$B$11:$C$566,2,0)</f>
        <v>UTILES DE ESCRITORIO, OFICINA Y ENSE¥ANZA</v>
      </c>
      <c r="K376" s="94" t="str">
        <f t="shared" si="30"/>
        <v>Desarrollo e Innovación Curricular</v>
      </c>
      <c r="L376" s="94" t="s">
        <v>731</v>
      </c>
    </row>
    <row r="377" spans="1:12" ht="15.75" thickBot="1">
      <c r="C377" s="203" t="s">
        <v>1275</v>
      </c>
      <c r="D377" s="204">
        <v>0</v>
      </c>
      <c r="E377" s="310">
        <v>0</v>
      </c>
      <c r="F377" s="100">
        <v>0</v>
      </c>
      <c r="G377" s="101">
        <f>D377*E377*F377</f>
        <v>0</v>
      </c>
      <c r="H377" s="311"/>
      <c r="I377" s="312" t="s">
        <v>335</v>
      </c>
      <c r="J377" s="102" t="str">
        <f>VLOOKUP(I377,Presupuesto!$B$11:$C$566,2,0)</f>
        <v>VIATICOS (26200-00)</v>
      </c>
      <c r="K377" s="313" t="str">
        <f t="shared" si="30"/>
        <v>Desarrollo e Innovación Curricular</v>
      </c>
      <c r="L377" s="313" t="s">
        <v>732</v>
      </c>
    </row>
    <row r="379" spans="1:12" ht="15.75" thickBot="1">
      <c r="C379" s="422"/>
      <c r="D379" s="422"/>
      <c r="E379" s="422"/>
      <c r="F379" s="422"/>
      <c r="G379" s="422"/>
      <c r="H379" s="411"/>
      <c r="I379" s="422"/>
      <c r="J379" s="422"/>
      <c r="K379" s="422"/>
      <c r="L379" s="422"/>
    </row>
    <row r="380" spans="1:12" s="422" customFormat="1" ht="15.75" thickBot="1">
      <c r="C380" s="29" t="s">
        <v>1308</v>
      </c>
      <c r="D380" s="30">
        <f>SUM(G387:G396)</f>
        <v>14533</v>
      </c>
      <c r="E380" s="90"/>
      <c r="F380" s="90"/>
      <c r="G380" s="90"/>
      <c r="H380" s="74"/>
      <c r="I380" s="74"/>
      <c r="J380" s="74"/>
      <c r="K380" s="108"/>
    </row>
    <row r="381" spans="1:12" s="422" customFormat="1">
      <c r="C381" s="69"/>
      <c r="D381" s="31"/>
      <c r="E381" s="90"/>
      <c r="F381" s="90"/>
      <c r="G381" s="90"/>
      <c r="H381" s="74"/>
      <c r="I381" s="74"/>
      <c r="J381" s="74"/>
      <c r="K381" s="108"/>
    </row>
    <row r="382" spans="1:12" s="422" customFormat="1">
      <c r="C382" s="69"/>
      <c r="D382" s="31"/>
      <c r="E382" s="90"/>
      <c r="F382" s="90"/>
      <c r="G382" s="90"/>
      <c r="H382" s="74"/>
      <c r="I382" s="74"/>
      <c r="J382" s="74"/>
      <c r="K382" s="108"/>
    </row>
    <row r="383" spans="1:12" s="422" customFormat="1" ht="15.75">
      <c r="C383" s="190" t="s">
        <v>1309</v>
      </c>
      <c r="D383" s="258">
        <v>11.2</v>
      </c>
      <c r="E383" s="90"/>
      <c r="F383" s="90"/>
      <c r="G383" s="90"/>
      <c r="H383" s="74"/>
      <c r="I383" s="74"/>
      <c r="J383" s="74"/>
      <c r="K383" s="108"/>
    </row>
    <row r="384" spans="1:12" s="422" customFormat="1" ht="18.75">
      <c r="C384" s="197" t="str">
        <f>IFERROR(VLOOKUP(D383,'1. Desarrollo e Innov. Curricu.'!$F:$G,2,FALSE),IFERROR(VLOOKUP(D383,'2. Investigación Científica'!$E:$F,2,FALSE),IFERROR(VLOOKUP(D383,'3. Vinculación Univ. Sociedad'!$F:$G,2,FALSE),IFERROR(VLOOKUP(D383,'4. Docencia y Profesorado Univ.'!$F:$G,2,FALSE),IFERROR(VLOOKUP(D383,'5. Estudiantes y Graduados'!$E:$F,2,FALSE),IFERROR(VLOOKUP(D383,'11. Gestion Administrativa'!$F:$G,2,FALSE),IFERROR(VLOOKUP(D383,'13. Gestión Académica'!$F:$G,2,FALSE),IFERROR(VLOOKUP(D383,'8. Asegura. de la Calid. y M'!$F:$G,2,FALSE),IFERROR(VLOOKUP(D383,'6. Gestión del Conocimiento'!$F:$G,2,FALSE),IFERROR(VLOOKUP(D383,'15. Gobernabilidad y Proceso...'!$E:$F,2,FALSE),IFERROR(VLOOKUP(D383,'12. Gestión del Talento Humano'!$F:$G,2,FALSE),IFERROR(VLOOKUP(D383,'14. Internacional... de la E.S.'!$E:$F,2,FALSE),IFERROR(VLOOKUP(D383,'10. Posgrado'!$E:$F,2,FALSE),IFERROR(VLOOKUP(D383,'17. Gestión TIC'!$F:$G,2,FALSE),IFERROR(VLOOKUP(D383,'16. Desa. del Sistema Educ.Sup.'!$E:$F,2,FALSE),IFERROR(VLOOKUP(D383,'9. Cultura de Inno. Insti...'!$F:$G,2,FALSE),VLOOKUP(D383,'7. Lo Esencial de la Reforma U.'!$F:$G,2,0)))))))))))))))))</f>
        <v xml:space="preserve">  Elaboración, ejecución y seguimiento del POA-Presupuesto  2017, en cada uno de los trimestres.</v>
      </c>
      <c r="D384" s="31"/>
      <c r="E384" s="90"/>
      <c r="F384" s="90"/>
      <c r="G384" s="90"/>
      <c r="H384" s="74"/>
      <c r="I384" s="74"/>
      <c r="J384" s="74"/>
      <c r="K384" s="108"/>
    </row>
    <row r="385" spans="3:12" s="422" customFormat="1" ht="15.75" thickBot="1">
      <c r="C385" s="69"/>
      <c r="D385" s="31"/>
      <c r="E385" s="90"/>
      <c r="F385" s="90"/>
      <c r="G385" s="90"/>
      <c r="H385" s="74"/>
      <c r="I385" s="74"/>
      <c r="J385" s="74"/>
      <c r="K385" s="108"/>
    </row>
    <row r="386" spans="3:12" s="422" customFormat="1" ht="30.75" thickBot="1">
      <c r="C386" s="121" t="s">
        <v>1310</v>
      </c>
      <c r="D386" s="124" t="s">
        <v>1311</v>
      </c>
      <c r="E386" s="123" t="s">
        <v>99</v>
      </c>
      <c r="F386" s="123" t="s">
        <v>1312</v>
      </c>
      <c r="G386" s="122" t="s">
        <v>1313</v>
      </c>
      <c r="H386" s="128" t="s">
        <v>1314</v>
      </c>
      <c r="I386" s="123" t="s">
        <v>1315</v>
      </c>
      <c r="J386" s="123" t="s">
        <v>711</v>
      </c>
      <c r="K386" s="123" t="s">
        <v>1316</v>
      </c>
      <c r="L386" s="123" t="s">
        <v>1317</v>
      </c>
    </row>
    <row r="387" spans="3:12" s="422" customFormat="1" ht="15.75" thickBot="1">
      <c r="C387" s="305" t="s">
        <v>1318</v>
      </c>
      <c r="D387" s="612">
        <v>4</v>
      </c>
      <c r="E387" s="306"/>
      <c r="F387" s="111">
        <v>0</v>
      </c>
      <c r="G387" s="307">
        <f t="shared" ref="G387:G395" si="31">E387*F387</f>
        <v>0</v>
      </c>
      <c r="H387" s="308"/>
      <c r="I387" s="112" t="s">
        <v>294</v>
      </c>
      <c r="J387" s="112" t="str">
        <f>VLOOKUP(I387,Presupuesto!$B$11:$C$566,2,0)</f>
        <v>SERVICIOS DE CAPACITACION.</v>
      </c>
      <c r="K387" s="309" t="s">
        <v>74</v>
      </c>
      <c r="L387" s="112" t="s">
        <v>720</v>
      </c>
    </row>
    <row r="388" spans="3:12" s="422" customFormat="1" ht="15.75" thickBot="1">
      <c r="C388" s="95" t="s">
        <v>1319</v>
      </c>
      <c r="D388" s="613"/>
      <c r="E388" s="189"/>
      <c r="F388" s="96">
        <v>0</v>
      </c>
      <c r="G388" s="93">
        <f t="shared" si="31"/>
        <v>0</v>
      </c>
      <c r="H388" s="155"/>
      <c r="I388" s="94" t="s">
        <v>307</v>
      </c>
      <c r="J388" s="94" t="str">
        <f>VLOOKUP(I388,Presupuesto!$B$11:$C$566,2,0)</f>
        <v>SERVICIOS DE IMPRENTA PUBLIC.Y REPRODUCCION</v>
      </c>
      <c r="K388" s="309" t="s">
        <v>74</v>
      </c>
      <c r="L388" s="94" t="s">
        <v>721</v>
      </c>
    </row>
    <row r="389" spans="3:12" s="422" customFormat="1" ht="15.75" thickBot="1">
      <c r="C389" s="95" t="s">
        <v>1320</v>
      </c>
      <c r="D389" s="613"/>
      <c r="E389" s="189">
        <v>15</v>
      </c>
      <c r="F389" s="96">
        <v>240</v>
      </c>
      <c r="G389" s="93">
        <f>D387*E389*F389</f>
        <v>14400</v>
      </c>
      <c r="H389" s="155" t="s">
        <v>703</v>
      </c>
      <c r="I389" s="94" t="s">
        <v>361</v>
      </c>
      <c r="J389" s="94" t="str">
        <f>VLOOKUP(I389,Presupuesto!$B$11:$C$566,2,0)</f>
        <v>ALIMENTOS B EBIDAS PARA PERSONAS</v>
      </c>
      <c r="K389" s="309" t="s">
        <v>74</v>
      </c>
      <c r="L389" s="94" t="s">
        <v>723</v>
      </c>
    </row>
    <row r="390" spans="3:12" s="422" customFormat="1" ht="15.75" thickBot="1">
      <c r="C390" s="95" t="s">
        <v>1321</v>
      </c>
      <c r="D390" s="613"/>
      <c r="E390" s="146"/>
      <c r="F390" s="114">
        <v>0</v>
      </c>
      <c r="G390" s="93">
        <f t="shared" si="31"/>
        <v>0</v>
      </c>
      <c r="H390" s="155"/>
      <c r="I390" s="301" t="s">
        <v>327</v>
      </c>
      <c r="J390" s="94" t="str">
        <f>VLOOKUP(I390,Presupuesto!$B$11:$C$566,2,0)</f>
        <v>PASAJES (26100-00)</v>
      </c>
      <c r="K390" s="309" t="s">
        <v>74</v>
      </c>
      <c r="L390" s="94" t="s">
        <v>724</v>
      </c>
    </row>
    <row r="391" spans="3:12" s="422" customFormat="1" ht="15.75" thickBot="1">
      <c r="C391" s="95" t="s">
        <v>1322</v>
      </c>
      <c r="D391" s="613"/>
      <c r="E391" s="146"/>
      <c r="F391" s="114">
        <v>0</v>
      </c>
      <c r="G391" s="93">
        <f t="shared" si="31"/>
        <v>0</v>
      </c>
      <c r="H391" s="155"/>
      <c r="I391" s="94" t="s">
        <v>384</v>
      </c>
      <c r="J391" s="94" t="str">
        <f>VLOOKUP(I391,Presupuesto!$B$11:$C$566,2,0)</f>
        <v>PRODUCTOS PAPEL Y CARTON</v>
      </c>
      <c r="K391" s="309" t="s">
        <v>74</v>
      </c>
      <c r="L391" s="94" t="s">
        <v>725</v>
      </c>
    </row>
    <row r="392" spans="3:12" s="422" customFormat="1" ht="15.75" thickBot="1">
      <c r="C392" s="95" t="s">
        <v>1323</v>
      </c>
      <c r="D392" s="613"/>
      <c r="E392" s="189">
        <v>1</v>
      </c>
      <c r="F392" s="96">
        <v>95</v>
      </c>
      <c r="G392" s="93">
        <f t="shared" si="31"/>
        <v>95</v>
      </c>
      <c r="H392" s="155" t="s">
        <v>703</v>
      </c>
      <c r="I392" s="94" t="s">
        <v>384</v>
      </c>
      <c r="J392" s="94" t="str">
        <f>VLOOKUP(I392,Presupuesto!$B$11:$C$566,2,0)</f>
        <v>PRODUCTOS PAPEL Y CARTON</v>
      </c>
      <c r="K392" s="309" t="s">
        <v>74</v>
      </c>
      <c r="L392" s="94" t="s">
        <v>727</v>
      </c>
    </row>
    <row r="393" spans="3:12" s="422" customFormat="1" ht="15.75" thickBot="1">
      <c r="C393" s="95" t="s">
        <v>1324</v>
      </c>
      <c r="D393" s="613"/>
      <c r="E393" s="189">
        <v>1</v>
      </c>
      <c r="F393" s="96">
        <v>38</v>
      </c>
      <c r="G393" s="93">
        <f t="shared" si="31"/>
        <v>38</v>
      </c>
      <c r="H393" s="155" t="s">
        <v>703</v>
      </c>
      <c r="I393" s="94" t="s">
        <v>451</v>
      </c>
      <c r="J393" s="94" t="str">
        <f>VLOOKUP(I393,Presupuesto!$B$11:$C$566,2,0)</f>
        <v>UTILES DE ESCRITORIO, OFICINA Y ENSE¥ANZA</v>
      </c>
      <c r="K393" s="309" t="s">
        <v>74</v>
      </c>
      <c r="L393" s="94" t="s">
        <v>728</v>
      </c>
    </row>
    <row r="394" spans="3:12" s="422" customFormat="1" ht="15.75" thickBot="1">
      <c r="C394" s="95" t="s">
        <v>1325</v>
      </c>
      <c r="D394" s="613"/>
      <c r="E394" s="189"/>
      <c r="F394" s="96">
        <v>0</v>
      </c>
      <c r="G394" s="93">
        <f t="shared" si="31"/>
        <v>0</v>
      </c>
      <c r="H394" s="155"/>
      <c r="I394" s="94" t="s">
        <v>451</v>
      </c>
      <c r="J394" s="94" t="str">
        <f>VLOOKUP(I394,Presupuesto!$B$11:$C$566,2,0)</f>
        <v>UTILES DE ESCRITORIO, OFICINA Y ENSE¥ANZA</v>
      </c>
      <c r="K394" s="309" t="s">
        <v>74</v>
      </c>
      <c r="L394" s="94" t="s">
        <v>729</v>
      </c>
    </row>
    <row r="395" spans="3:12" s="422" customFormat="1" ht="15.75" thickBot="1">
      <c r="C395" s="105" t="s">
        <v>1326</v>
      </c>
      <c r="D395" s="613"/>
      <c r="E395" s="199"/>
      <c r="F395" s="115">
        <v>0</v>
      </c>
      <c r="G395" s="93">
        <f t="shared" si="31"/>
        <v>0</v>
      </c>
      <c r="H395" s="155"/>
      <c r="I395" s="94" t="s">
        <v>451</v>
      </c>
      <c r="J395" s="94" t="str">
        <f>VLOOKUP(I395,Presupuesto!$B$11:$C$566,2,0)</f>
        <v>UTILES DE ESCRITORIO, OFICINA Y ENSE¥ANZA</v>
      </c>
      <c r="K395" s="309" t="s">
        <v>74</v>
      </c>
      <c r="L395" s="94" t="s">
        <v>731</v>
      </c>
    </row>
    <row r="396" spans="3:12" s="422" customFormat="1" ht="15.75" thickBot="1">
      <c r="C396" s="203" t="s">
        <v>1275</v>
      </c>
      <c r="D396" s="204">
        <v>0</v>
      </c>
      <c r="E396" s="310">
        <v>0</v>
      </c>
      <c r="F396" s="100">
        <v>0</v>
      </c>
      <c r="G396" s="101">
        <f>D396*E396*F396</f>
        <v>0</v>
      </c>
      <c r="H396" s="311"/>
      <c r="I396" s="312" t="s">
        <v>335</v>
      </c>
      <c r="J396" s="102" t="str">
        <f>VLOOKUP(I396,Presupuesto!$B$11:$C$566,2,0)</f>
        <v>VIATICOS (26200-00)</v>
      </c>
      <c r="K396" s="309" t="s">
        <v>74</v>
      </c>
      <c r="L396" s="313" t="s">
        <v>732</v>
      </c>
    </row>
    <row r="397" spans="3:12" s="489" customFormat="1">
      <c r="C397" s="490"/>
      <c r="D397" s="491"/>
      <c r="E397" s="492"/>
      <c r="F397" s="482"/>
      <c r="G397" s="482"/>
      <c r="H397" s="483"/>
      <c r="I397" s="484"/>
      <c r="J397" s="484"/>
      <c r="K397" s="484"/>
      <c r="L397" s="484"/>
    </row>
    <row r="398" spans="3:12" s="489" customFormat="1">
      <c r="C398" s="490"/>
      <c r="D398" s="491"/>
      <c r="E398" s="492"/>
      <c r="F398" s="482"/>
      <c r="G398" s="482"/>
      <c r="H398" s="483"/>
      <c r="I398" s="484"/>
      <c r="J398" s="484"/>
      <c r="K398" s="484"/>
      <c r="L398" s="484"/>
    </row>
    <row r="399" spans="3:12" ht="15.75" thickBot="1">
      <c r="C399" s="422"/>
      <c r="D399" s="422"/>
      <c r="E399" s="422"/>
      <c r="F399" s="422"/>
      <c r="G399" s="422"/>
      <c r="H399" s="411"/>
      <c r="I399" s="422"/>
      <c r="J399" s="422"/>
      <c r="K399" s="422"/>
      <c r="L399" s="422"/>
    </row>
    <row r="400" spans="3:12" s="422" customFormat="1" ht="15.75" thickBot="1">
      <c r="C400" s="29" t="s">
        <v>1308</v>
      </c>
      <c r="D400" s="30">
        <f>SUM(G406:G415)</f>
        <v>2589</v>
      </c>
      <c r="E400" s="90"/>
      <c r="F400" s="90"/>
      <c r="G400" s="90"/>
      <c r="H400" s="74"/>
      <c r="I400" s="74"/>
      <c r="J400" s="74"/>
      <c r="K400" s="108"/>
    </row>
    <row r="402" spans="3:12" s="422" customFormat="1" ht="15.75">
      <c r="C402" s="190" t="s">
        <v>1309</v>
      </c>
      <c r="D402" s="258">
        <v>11.3</v>
      </c>
      <c r="E402" s="90"/>
      <c r="F402" s="90"/>
      <c r="G402" s="90"/>
      <c r="H402" s="74"/>
      <c r="I402" s="74"/>
      <c r="J402" s="74"/>
      <c r="K402" s="108"/>
    </row>
    <row r="403" spans="3:12" s="422" customFormat="1" ht="73.5" customHeight="1">
      <c r="C403" s="614" t="str">
        <f>IFERROR(VLOOKUP(D402,'1. Desarrollo e Innov. Curricu.'!$F:$G,2,FALSE),IFERROR(VLOOKUP(D402,'2. Investigación Científica'!$E:$F,2,FALSE),IFERROR(VLOOKUP(D402,'3. Vinculación Univ. Sociedad'!$F:$G,2,FALSE),IFERROR(VLOOKUP(D402,'4. Docencia y Profesorado Univ.'!$F:$G,2,FALSE),IFERROR(VLOOKUP(D402,'5. Estudiantes y Graduados'!$E:$F,2,FALSE),IFERROR(VLOOKUP(D402,'11. Gestion Administrativa'!$F:$G,2,FALSE),IFERROR(VLOOKUP(D402,'13. Gestión Académica'!$F:$G,2,FALSE),IFERROR(VLOOKUP(D402,'8. Asegura. de la Calid. y M'!$F:$G,2,FALSE),IFERROR(VLOOKUP(D402,'6. Gestión del Conocimiento'!$F:$G,2,FALSE),IFERROR(VLOOKUP(D402,'15. Gobernabilidad y Proceso...'!$E:$F,2,FALSE),IFERROR(VLOOKUP(D402,'12. Gestión del Talento Humano'!$F:$G,2,FALSE),IFERROR(VLOOKUP(D402,'14. Internacional... de la E.S.'!$E:$F,2,FALSE),IFERROR(VLOOKUP(D402,'10. Posgrado'!$E:$F,2,FALSE),IFERROR(VLOOKUP(D402,'17. Gestión TIC'!$F:$G,2,FALSE),IFERROR(VLOOKUP(D402,'16. Desa. del Sistema Educ.Sup.'!$E:$F,2,FALSE),IFERROR(VLOOKUP(D402,'9. Cultura de Inno. Insti...'!$F:$G,2,FALSE),VLOOKUP(D402,'7. Lo Esencial de la Reforma U.'!$F:$G,2,0)))))))))))))))))</f>
        <v>Dictámenes, opiniones técnicas, oficios, planes anuales de trabajo, informes, comisiomes de trabajo, acciones de investigacion  sobre  distintas problemáticas relacionadas en la gestión del proyecto currículo en las unidades académicas de la UNAH, de al menos 400 documentos.</v>
      </c>
      <c r="D403" s="614"/>
      <c r="E403" s="614"/>
      <c r="F403" s="614"/>
      <c r="G403" s="614"/>
      <c r="H403" s="614"/>
      <c r="I403" s="614"/>
      <c r="J403" s="74"/>
      <c r="K403" s="108"/>
    </row>
    <row r="404" spans="3:12" s="422" customFormat="1" ht="15.75" customHeight="1" thickBot="1">
      <c r="C404" s="69"/>
      <c r="D404" s="31"/>
      <c r="E404" s="90"/>
      <c r="F404" s="90"/>
      <c r="G404" s="90"/>
      <c r="H404" s="74"/>
      <c r="I404" s="74"/>
      <c r="J404" s="74"/>
      <c r="K404" s="108"/>
    </row>
    <row r="405" spans="3:12" s="422" customFormat="1" ht="30.75" thickBot="1">
      <c r="C405" s="121" t="s">
        <v>1310</v>
      </c>
      <c r="D405" s="124" t="s">
        <v>1311</v>
      </c>
      <c r="E405" s="123" t="s">
        <v>99</v>
      </c>
      <c r="F405" s="123" t="s">
        <v>1312</v>
      </c>
      <c r="G405" s="122" t="s">
        <v>1313</v>
      </c>
      <c r="H405" s="128" t="s">
        <v>1314</v>
      </c>
      <c r="I405" s="123" t="s">
        <v>1315</v>
      </c>
      <c r="J405" s="123" t="s">
        <v>711</v>
      </c>
      <c r="K405" s="123" t="s">
        <v>1316</v>
      </c>
      <c r="L405" s="123" t="s">
        <v>1317</v>
      </c>
    </row>
    <row r="406" spans="3:12" s="422" customFormat="1">
      <c r="C406" s="305" t="s">
        <v>1318</v>
      </c>
      <c r="D406" s="612"/>
      <c r="E406" s="306"/>
      <c r="F406" s="111">
        <v>0</v>
      </c>
      <c r="G406" s="307">
        <f t="shared" ref="G406:G414" si="32">E406*F406</f>
        <v>0</v>
      </c>
      <c r="H406" s="308"/>
      <c r="I406" s="112" t="s">
        <v>294</v>
      </c>
      <c r="J406" s="112" t="str">
        <f>VLOOKUP(I406,Presupuesto!$B$11:$C$566,2,0)</f>
        <v>SERVICIOS DE CAPACITACION.</v>
      </c>
      <c r="K406" s="309" t="s">
        <v>82</v>
      </c>
      <c r="L406" s="112" t="s">
        <v>720</v>
      </c>
    </row>
    <row r="407" spans="3:12" s="422" customFormat="1">
      <c r="C407" s="95" t="s">
        <v>1319</v>
      </c>
      <c r="D407" s="613"/>
      <c r="E407" s="189"/>
      <c r="F407" s="96">
        <v>0</v>
      </c>
      <c r="G407" s="93">
        <f t="shared" si="32"/>
        <v>0</v>
      </c>
      <c r="H407" s="155"/>
      <c r="I407" s="94" t="s">
        <v>307</v>
      </c>
      <c r="J407" s="94" t="str">
        <f>VLOOKUP(I407,Presupuesto!$B$11:$C$566,2,0)</f>
        <v>SERVICIOS DE IMPRENTA PUBLIC.Y REPRODUCCION</v>
      </c>
      <c r="K407" s="94" t="str">
        <f>$K$96</f>
        <v>Desarrollo e Innovación Curricular</v>
      </c>
      <c r="L407" s="94" t="s">
        <v>721</v>
      </c>
    </row>
    <row r="408" spans="3:12" s="422" customFormat="1">
      <c r="C408" s="95" t="s">
        <v>1320</v>
      </c>
      <c r="D408" s="613"/>
      <c r="E408" s="189"/>
      <c r="F408" s="96">
        <v>0</v>
      </c>
      <c r="G408" s="93">
        <f t="shared" si="32"/>
        <v>0</v>
      </c>
      <c r="H408" s="155"/>
      <c r="I408" s="94" t="s">
        <v>361</v>
      </c>
      <c r="J408" s="94" t="str">
        <f>VLOOKUP(I408,Presupuesto!$B$11:$C$566,2,0)</f>
        <v>ALIMENTOS B EBIDAS PARA PERSONAS</v>
      </c>
      <c r="K408" s="94" t="str">
        <f t="shared" ref="K408:K415" si="33">$K$96</f>
        <v>Desarrollo e Innovación Curricular</v>
      </c>
      <c r="L408" s="94" t="s">
        <v>723</v>
      </c>
    </row>
    <row r="409" spans="3:12" s="422" customFormat="1">
      <c r="C409" s="95" t="s">
        <v>1321</v>
      </c>
      <c r="D409" s="613"/>
      <c r="E409" s="146"/>
      <c r="F409" s="114">
        <v>0</v>
      </c>
      <c r="G409" s="93">
        <f t="shared" si="32"/>
        <v>0</v>
      </c>
      <c r="H409" s="155"/>
      <c r="I409" s="301" t="s">
        <v>327</v>
      </c>
      <c r="J409" s="94" t="str">
        <f>VLOOKUP(I409,Presupuesto!$B$11:$C$566,2,0)</f>
        <v>PASAJES (26100-00)</v>
      </c>
      <c r="K409" s="94" t="str">
        <f t="shared" si="33"/>
        <v>Desarrollo e Innovación Curricular</v>
      </c>
      <c r="L409" s="94" t="s">
        <v>724</v>
      </c>
    </row>
    <row r="410" spans="3:12" s="422" customFormat="1">
      <c r="C410" s="95" t="s">
        <v>1322</v>
      </c>
      <c r="D410" s="613"/>
      <c r="E410" s="146"/>
      <c r="F410" s="114">
        <v>0</v>
      </c>
      <c r="G410" s="93">
        <f t="shared" si="32"/>
        <v>0</v>
      </c>
      <c r="H410" s="155"/>
      <c r="I410" s="94" t="s">
        <v>384</v>
      </c>
      <c r="J410" s="94" t="str">
        <f>VLOOKUP(I410,Presupuesto!$B$11:$C$566,2,0)</f>
        <v>PRODUCTOS PAPEL Y CARTON</v>
      </c>
      <c r="K410" s="94" t="str">
        <f t="shared" si="33"/>
        <v>Desarrollo e Innovación Curricular</v>
      </c>
      <c r="L410" s="94" t="s">
        <v>725</v>
      </c>
    </row>
    <row r="411" spans="3:12" s="422" customFormat="1">
      <c r="C411" s="95" t="s">
        <v>1323</v>
      </c>
      <c r="D411" s="613"/>
      <c r="E411" s="189">
        <v>25</v>
      </c>
      <c r="F411" s="96">
        <v>95</v>
      </c>
      <c r="G411" s="93">
        <f t="shared" si="32"/>
        <v>2375</v>
      </c>
      <c r="H411" s="155" t="s">
        <v>703</v>
      </c>
      <c r="I411" s="94" t="s">
        <v>384</v>
      </c>
      <c r="J411" s="94" t="str">
        <f>VLOOKUP(I411,Presupuesto!$B$11:$C$566,2,0)</f>
        <v>PRODUCTOS PAPEL Y CARTON</v>
      </c>
      <c r="K411" s="94" t="str">
        <f t="shared" si="33"/>
        <v>Desarrollo e Innovación Curricular</v>
      </c>
      <c r="L411" s="94" t="s">
        <v>727</v>
      </c>
    </row>
    <row r="412" spans="3:12" s="422" customFormat="1">
      <c r="C412" s="95" t="s">
        <v>1324</v>
      </c>
      <c r="D412" s="613"/>
      <c r="E412" s="189">
        <v>3</v>
      </c>
      <c r="F412" s="96">
        <v>38</v>
      </c>
      <c r="G412" s="93">
        <f t="shared" si="32"/>
        <v>114</v>
      </c>
      <c r="H412" s="155" t="s">
        <v>703</v>
      </c>
      <c r="I412" s="94" t="s">
        <v>451</v>
      </c>
      <c r="J412" s="94" t="str">
        <f>VLOOKUP(I412,Presupuesto!$B$11:$C$566,2,0)</f>
        <v>UTILES DE ESCRITORIO, OFICINA Y ENSE¥ANZA</v>
      </c>
      <c r="K412" s="94" t="str">
        <f t="shared" si="33"/>
        <v>Desarrollo e Innovación Curricular</v>
      </c>
      <c r="L412" s="94" t="s">
        <v>728</v>
      </c>
    </row>
    <row r="413" spans="3:12" s="422" customFormat="1">
      <c r="C413" s="95" t="s">
        <v>1325</v>
      </c>
      <c r="D413" s="613"/>
      <c r="E413" s="189"/>
      <c r="F413" s="96">
        <v>0</v>
      </c>
      <c r="G413" s="93">
        <f t="shared" si="32"/>
        <v>0</v>
      </c>
      <c r="H413" s="155"/>
      <c r="I413" s="94" t="s">
        <v>451</v>
      </c>
      <c r="J413" s="94" t="str">
        <f>VLOOKUP(I413,Presupuesto!$B$11:$C$566,2,0)</f>
        <v>UTILES DE ESCRITORIO, OFICINA Y ENSE¥ANZA</v>
      </c>
      <c r="K413" s="94" t="str">
        <f t="shared" si="33"/>
        <v>Desarrollo e Innovación Curricular</v>
      </c>
      <c r="L413" s="94" t="s">
        <v>729</v>
      </c>
    </row>
    <row r="414" spans="3:12" s="422" customFormat="1">
      <c r="C414" s="105" t="s">
        <v>1326</v>
      </c>
      <c r="D414" s="613"/>
      <c r="E414" s="199">
        <v>4</v>
      </c>
      <c r="F414" s="115">
        <v>25</v>
      </c>
      <c r="G414" s="93">
        <f t="shared" si="32"/>
        <v>100</v>
      </c>
      <c r="H414" s="155" t="s">
        <v>703</v>
      </c>
      <c r="I414" s="94" t="s">
        <v>451</v>
      </c>
      <c r="J414" s="94" t="str">
        <f>VLOOKUP(I414,Presupuesto!$B$11:$C$566,2,0)</f>
        <v>UTILES DE ESCRITORIO, OFICINA Y ENSE¥ANZA</v>
      </c>
      <c r="K414" s="94" t="str">
        <f t="shared" si="33"/>
        <v>Desarrollo e Innovación Curricular</v>
      </c>
      <c r="L414" s="94" t="s">
        <v>731</v>
      </c>
    </row>
    <row r="415" spans="3:12" s="422" customFormat="1" ht="15.75" thickBot="1">
      <c r="C415" s="203" t="s">
        <v>1275</v>
      </c>
      <c r="D415" s="204">
        <v>0</v>
      </c>
      <c r="E415" s="310">
        <v>0</v>
      </c>
      <c r="F415" s="100">
        <v>0</v>
      </c>
      <c r="G415" s="101">
        <f>D415*E415*F415</f>
        <v>0</v>
      </c>
      <c r="H415" s="311"/>
      <c r="I415" s="312" t="s">
        <v>335</v>
      </c>
      <c r="J415" s="102" t="str">
        <f>VLOOKUP(I415,Presupuesto!$B$11:$C$566,2,0)</f>
        <v>VIATICOS (26200-00)</v>
      </c>
      <c r="K415" s="313" t="str">
        <f t="shared" si="33"/>
        <v>Desarrollo e Innovación Curricular</v>
      </c>
      <c r="L415" s="313" t="s">
        <v>732</v>
      </c>
    </row>
    <row r="418" spans="1:12" s="422" customFormat="1">
      <c r="A418" s="480"/>
      <c r="B418" s="480"/>
      <c r="C418" s="480"/>
      <c r="D418" s="480"/>
      <c r="E418" s="480"/>
      <c r="F418" s="480"/>
      <c r="G418" s="480"/>
      <c r="H418" s="481"/>
      <c r="I418" s="480"/>
      <c r="J418" s="480"/>
      <c r="K418" s="480"/>
      <c r="L418" s="480"/>
    </row>
    <row r="421" spans="1:12" ht="15.75" thickBot="1">
      <c r="C421" s="422"/>
      <c r="D421" s="422"/>
      <c r="E421" s="422"/>
      <c r="F421" s="422"/>
      <c r="G421" s="422"/>
      <c r="H421" s="411"/>
      <c r="I421" s="422"/>
      <c r="J421" s="422"/>
      <c r="K421" s="422"/>
      <c r="L421" s="422"/>
    </row>
    <row r="422" spans="1:12" s="422" customFormat="1" ht="15.75" thickBot="1">
      <c r="C422" s="29" t="s">
        <v>1308</v>
      </c>
      <c r="D422" s="30">
        <f>SUM(G429:G438)</f>
        <v>0</v>
      </c>
      <c r="E422" s="90"/>
      <c r="F422" s="90"/>
      <c r="G422" s="90"/>
      <c r="H422" s="74"/>
      <c r="I422" s="74"/>
      <c r="J422" s="74"/>
      <c r="K422" s="108"/>
    </row>
    <row r="423" spans="1:12" s="422" customFormat="1">
      <c r="H423" s="411"/>
    </row>
    <row r="424" spans="1:12" s="422" customFormat="1" ht="15.75">
      <c r="C424" s="190" t="s">
        <v>1309</v>
      </c>
      <c r="D424" s="304">
        <v>13.1</v>
      </c>
      <c r="E424" s="90"/>
      <c r="F424" s="90"/>
      <c r="G424" s="90"/>
      <c r="H424" s="74"/>
      <c r="I424" s="74"/>
      <c r="J424" s="74"/>
      <c r="K424" s="108"/>
    </row>
    <row r="425" spans="1:12" s="422" customFormat="1" ht="18.75">
      <c r="C425" s="197" t="str">
        <f>IFERROR(VLOOKUP(D424,'1. Desarrollo e Innov. Curricu.'!$F:$G,2,FALSE),IFERROR(VLOOKUP(D424,'2. Investigación Científica'!$E:$F,2,FALSE),IFERROR(VLOOKUP(D424,'3. Vinculación Univ. Sociedad'!$F:$G,2,FALSE),IFERROR(VLOOKUP(D424,'4. Docencia y Profesorado Univ.'!$F:$G,2,FALSE),IFERROR(VLOOKUP(D424,'5. Estudiantes y Graduados'!$E:$F,2,FALSE),IFERROR(VLOOKUP(D424,'11. Gestion Administrativa'!$F:$G,2,FALSE),IFERROR(VLOOKUP(D424,'13. Gestión Académica'!$F:$G,2,FALSE),IFERROR(VLOOKUP(D424,'8. Asegura. de la Calid. y M'!$F:$G,2,FALSE),IFERROR(VLOOKUP(D424,'6. Gestión del Conocimiento'!$F:$G,2,FALSE),IFERROR(VLOOKUP(D424,'15. Gobernabilidad y Proceso...'!$E:$F,2,FALSE),IFERROR(VLOOKUP(D424,'12. Gestión del Talento Humano'!$F:$G,2,FALSE),IFERROR(VLOOKUP(D424,'14. Internacional... de la E.S.'!$E:$F,2,FALSE),IFERROR(VLOOKUP(D424,'10. Posgrado'!$E:$F,2,FALSE),IFERROR(VLOOKUP(D424,'17. Gestión TIC'!$F:$G,2,FALSE),IFERROR(VLOOKUP(D424,'16. Desa. del Sistema Educ.Sup.'!$E:$F,2,FALSE),IFERROR(VLOOKUP(D424,'9. Cultura de Inno. Insti...'!$F:$G,2,FALSE),VLOOKUP(D424,'7. Lo Esencial de la Reforma U.'!$F:$G,2,0)))))))))))))))))</f>
        <v xml:space="preserve"> Seguimiento, monitoreo (supervisión) y evaluación de las acciones de gestión académica de la Dirección de Docencia. </v>
      </c>
      <c r="D425" s="31"/>
      <c r="E425" s="90"/>
      <c r="F425" s="90"/>
      <c r="G425" s="90"/>
      <c r="H425" s="74"/>
      <c r="I425" s="74"/>
      <c r="J425" s="74"/>
      <c r="K425" s="108"/>
    </row>
    <row r="426" spans="1:12" s="422" customFormat="1" ht="15.75" thickBot="1">
      <c r="C426" s="69"/>
      <c r="D426" s="31"/>
      <c r="E426" s="90"/>
      <c r="F426" s="90"/>
      <c r="G426" s="90"/>
      <c r="H426" s="74"/>
      <c r="I426" s="74"/>
      <c r="J426" s="74"/>
      <c r="K426" s="108"/>
    </row>
    <row r="427" spans="1:12" s="422" customFormat="1" ht="30.75" thickBot="1">
      <c r="C427" s="121" t="s">
        <v>1310</v>
      </c>
      <c r="D427" s="124" t="s">
        <v>1311</v>
      </c>
      <c r="E427" s="123" t="s">
        <v>99</v>
      </c>
      <c r="F427" s="123" t="s">
        <v>1312</v>
      </c>
      <c r="G427" s="122" t="s">
        <v>1313</v>
      </c>
      <c r="H427" s="128" t="s">
        <v>1314</v>
      </c>
      <c r="I427" s="123" t="s">
        <v>1315</v>
      </c>
      <c r="J427" s="123" t="s">
        <v>711</v>
      </c>
      <c r="K427" s="123" t="s">
        <v>1316</v>
      </c>
      <c r="L427" s="123" t="s">
        <v>1317</v>
      </c>
    </row>
    <row r="428" spans="1:12" s="422" customFormat="1">
      <c r="C428" s="305" t="s">
        <v>1318</v>
      </c>
      <c r="D428" s="612"/>
      <c r="E428" s="306"/>
      <c r="F428" s="111">
        <v>0</v>
      </c>
      <c r="G428" s="307">
        <f t="shared" ref="G428:G436" si="34">E428*F428</f>
        <v>0</v>
      </c>
      <c r="H428" s="308"/>
      <c r="I428" s="112" t="s">
        <v>294</v>
      </c>
      <c r="J428" s="112" t="str">
        <f>VLOOKUP(I428,Presupuesto!$B$11:$C$566,2,0)</f>
        <v>SERVICIOS DE CAPACITACION.</v>
      </c>
      <c r="K428" s="309" t="s">
        <v>82</v>
      </c>
      <c r="L428" s="112" t="s">
        <v>720</v>
      </c>
    </row>
    <row r="429" spans="1:12" s="422" customFormat="1">
      <c r="C429" s="95" t="s">
        <v>1319</v>
      </c>
      <c r="D429" s="613"/>
      <c r="E429" s="189"/>
      <c r="F429" s="96">
        <v>0</v>
      </c>
      <c r="G429" s="93">
        <f t="shared" si="34"/>
        <v>0</v>
      </c>
      <c r="H429" s="155"/>
      <c r="I429" s="94" t="s">
        <v>307</v>
      </c>
      <c r="J429" s="94" t="str">
        <f>VLOOKUP(I429,Presupuesto!$B$11:$C$566,2,0)</f>
        <v>SERVICIOS DE IMPRENTA PUBLIC.Y REPRODUCCION</v>
      </c>
      <c r="K429" s="94" t="str">
        <f>$K$96</f>
        <v>Desarrollo e Innovación Curricular</v>
      </c>
      <c r="L429" s="94" t="s">
        <v>721</v>
      </c>
    </row>
    <row r="430" spans="1:12" s="422" customFormat="1">
      <c r="C430" s="95" t="s">
        <v>1320</v>
      </c>
      <c r="D430" s="613"/>
      <c r="E430" s="189"/>
      <c r="F430" s="96">
        <v>0</v>
      </c>
      <c r="G430" s="93">
        <f t="shared" si="34"/>
        <v>0</v>
      </c>
      <c r="H430" s="155"/>
      <c r="I430" s="94" t="s">
        <v>361</v>
      </c>
      <c r="J430" s="94" t="str">
        <f>VLOOKUP(I430,Presupuesto!$B$11:$C$566,2,0)</f>
        <v>ALIMENTOS B EBIDAS PARA PERSONAS</v>
      </c>
      <c r="K430" s="94" t="str">
        <f t="shared" ref="K430:K437" si="35">$K$96</f>
        <v>Desarrollo e Innovación Curricular</v>
      </c>
      <c r="L430" s="94" t="s">
        <v>723</v>
      </c>
    </row>
    <row r="431" spans="1:12" s="422" customFormat="1">
      <c r="C431" s="95" t="s">
        <v>1321</v>
      </c>
      <c r="D431" s="613"/>
      <c r="E431" s="146"/>
      <c r="F431" s="114">
        <v>0</v>
      </c>
      <c r="G431" s="93">
        <f t="shared" si="34"/>
        <v>0</v>
      </c>
      <c r="H431" s="155"/>
      <c r="I431" s="301" t="s">
        <v>327</v>
      </c>
      <c r="J431" s="94" t="str">
        <f>VLOOKUP(I431,Presupuesto!$B$11:$C$566,2,0)</f>
        <v>PASAJES (26100-00)</v>
      </c>
      <c r="K431" s="94" t="str">
        <f t="shared" si="35"/>
        <v>Desarrollo e Innovación Curricular</v>
      </c>
      <c r="L431" s="94" t="s">
        <v>724</v>
      </c>
    </row>
    <row r="432" spans="1:12" s="422" customFormat="1">
      <c r="C432" s="95" t="s">
        <v>1322</v>
      </c>
      <c r="D432" s="613"/>
      <c r="E432" s="146"/>
      <c r="F432" s="114">
        <v>0</v>
      </c>
      <c r="G432" s="93">
        <f t="shared" si="34"/>
        <v>0</v>
      </c>
      <c r="H432" s="155"/>
      <c r="I432" s="94" t="s">
        <v>384</v>
      </c>
      <c r="J432" s="94" t="str">
        <f>VLOOKUP(I432,Presupuesto!$B$11:$C$566,2,0)</f>
        <v>PRODUCTOS PAPEL Y CARTON</v>
      </c>
      <c r="K432" s="94" t="str">
        <f t="shared" si="35"/>
        <v>Desarrollo e Innovación Curricular</v>
      </c>
      <c r="L432" s="94" t="s">
        <v>725</v>
      </c>
    </row>
    <row r="433" spans="1:12" s="422" customFormat="1">
      <c r="C433" s="95" t="s">
        <v>1323</v>
      </c>
      <c r="D433" s="613"/>
      <c r="E433" s="189"/>
      <c r="F433" s="96">
        <v>0</v>
      </c>
      <c r="G433" s="93">
        <f t="shared" si="34"/>
        <v>0</v>
      </c>
      <c r="H433" s="155"/>
      <c r="I433" s="94" t="s">
        <v>384</v>
      </c>
      <c r="J433" s="94" t="str">
        <f>VLOOKUP(I433,Presupuesto!$B$11:$C$566,2,0)</f>
        <v>PRODUCTOS PAPEL Y CARTON</v>
      </c>
      <c r="K433" s="94" t="str">
        <f t="shared" si="35"/>
        <v>Desarrollo e Innovación Curricular</v>
      </c>
      <c r="L433" s="94" t="s">
        <v>727</v>
      </c>
    </row>
    <row r="434" spans="1:12" s="422" customFormat="1">
      <c r="C434" s="95" t="s">
        <v>1324</v>
      </c>
      <c r="D434" s="613"/>
      <c r="E434" s="189"/>
      <c r="F434" s="96">
        <v>0</v>
      </c>
      <c r="G434" s="93">
        <f t="shared" si="34"/>
        <v>0</v>
      </c>
      <c r="H434" s="155"/>
      <c r="I434" s="94" t="s">
        <v>451</v>
      </c>
      <c r="J434" s="94" t="str">
        <f>VLOOKUP(I434,Presupuesto!$B$11:$C$566,2,0)</f>
        <v>UTILES DE ESCRITORIO, OFICINA Y ENSE¥ANZA</v>
      </c>
      <c r="K434" s="94" t="str">
        <f t="shared" si="35"/>
        <v>Desarrollo e Innovación Curricular</v>
      </c>
      <c r="L434" s="94" t="s">
        <v>728</v>
      </c>
    </row>
    <row r="435" spans="1:12" s="422" customFormat="1">
      <c r="C435" s="95" t="s">
        <v>1325</v>
      </c>
      <c r="D435" s="613"/>
      <c r="E435" s="189"/>
      <c r="F435" s="96">
        <v>0</v>
      </c>
      <c r="G435" s="93">
        <f t="shared" si="34"/>
        <v>0</v>
      </c>
      <c r="H435" s="155"/>
      <c r="I435" s="94" t="s">
        <v>451</v>
      </c>
      <c r="J435" s="94" t="str">
        <f>VLOOKUP(I435,Presupuesto!$B$11:$C$566,2,0)</f>
        <v>UTILES DE ESCRITORIO, OFICINA Y ENSE¥ANZA</v>
      </c>
      <c r="K435" s="94" t="str">
        <f t="shared" si="35"/>
        <v>Desarrollo e Innovación Curricular</v>
      </c>
      <c r="L435" s="94" t="s">
        <v>729</v>
      </c>
    </row>
    <row r="436" spans="1:12" s="422" customFormat="1">
      <c r="C436" s="105" t="s">
        <v>1326</v>
      </c>
      <c r="D436" s="613"/>
      <c r="E436" s="199"/>
      <c r="F436" s="115">
        <v>0</v>
      </c>
      <c r="G436" s="93">
        <f t="shared" si="34"/>
        <v>0</v>
      </c>
      <c r="H436" s="155"/>
      <c r="I436" s="94" t="s">
        <v>451</v>
      </c>
      <c r="J436" s="94" t="str">
        <f>VLOOKUP(I436,Presupuesto!$B$11:$C$566,2,0)</f>
        <v>UTILES DE ESCRITORIO, OFICINA Y ENSE¥ANZA</v>
      </c>
      <c r="K436" s="94" t="str">
        <f t="shared" si="35"/>
        <v>Desarrollo e Innovación Curricular</v>
      </c>
      <c r="L436" s="94" t="s">
        <v>731</v>
      </c>
    </row>
    <row r="437" spans="1:12" s="422" customFormat="1" ht="15.75" thickBot="1">
      <c r="C437" s="203" t="s">
        <v>1275</v>
      </c>
      <c r="D437" s="204">
        <v>0</v>
      </c>
      <c r="E437" s="310">
        <v>0</v>
      </c>
      <c r="F437" s="100">
        <v>0</v>
      </c>
      <c r="G437" s="101">
        <f>D437*E437*F437</f>
        <v>0</v>
      </c>
      <c r="H437" s="311"/>
      <c r="I437" s="312" t="s">
        <v>335</v>
      </c>
      <c r="J437" s="102" t="str">
        <f>VLOOKUP(I437,Presupuesto!$B$11:$C$566,2,0)</f>
        <v>VIATICOS (26200-00)</v>
      </c>
      <c r="K437" s="313" t="str">
        <f t="shared" si="35"/>
        <v>Desarrollo e Innovación Curricular</v>
      </c>
      <c r="L437" s="313" t="s">
        <v>732</v>
      </c>
    </row>
    <row r="441" spans="1:12" s="422" customFormat="1">
      <c r="A441" s="480"/>
      <c r="B441" s="480"/>
      <c r="C441" s="480"/>
      <c r="D441" s="480"/>
      <c r="E441" s="480"/>
      <c r="F441" s="480"/>
      <c r="G441" s="480"/>
      <c r="H441" s="481"/>
      <c r="I441" s="480"/>
      <c r="J441" s="480"/>
      <c r="K441" s="480"/>
      <c r="L441" s="480"/>
    </row>
    <row r="443" spans="1:12" ht="15.75" thickBot="1">
      <c r="A443" s="422"/>
      <c r="B443" s="422"/>
      <c r="C443" s="422"/>
      <c r="D443" s="422"/>
      <c r="E443" s="422"/>
      <c r="F443" s="422"/>
      <c r="G443" s="422"/>
      <c r="H443" s="411"/>
      <c r="I443" s="422"/>
      <c r="J443" s="422"/>
      <c r="K443" s="422"/>
      <c r="L443" s="422"/>
    </row>
    <row r="444" spans="1:12" s="422" customFormat="1" ht="15.75" thickBot="1">
      <c r="C444" s="29" t="s">
        <v>1308</v>
      </c>
      <c r="D444" s="30">
        <f>SUM(G451:G460)</f>
        <v>0</v>
      </c>
      <c r="E444" s="90"/>
      <c r="F444" s="90"/>
      <c r="G444" s="90"/>
      <c r="H444" s="74"/>
      <c r="I444" s="74"/>
      <c r="J444" s="74"/>
      <c r="K444" s="108"/>
    </row>
    <row r="445" spans="1:12" s="422" customFormat="1">
      <c r="H445" s="411"/>
    </row>
    <row r="446" spans="1:12" s="422" customFormat="1" ht="15.75">
      <c r="C446" s="190" t="s">
        <v>1309</v>
      </c>
      <c r="D446" s="493">
        <v>17.100000000000001</v>
      </c>
      <c r="E446" s="90"/>
      <c r="F446" s="90"/>
      <c r="G446" s="90"/>
      <c r="H446" s="74"/>
      <c r="I446" s="74"/>
      <c r="J446" s="74"/>
      <c r="K446" s="108"/>
    </row>
    <row r="447" spans="1:12" s="422" customFormat="1" ht="18.75">
      <c r="C447" s="197" t="str">
        <f>IFERROR(VLOOKUP(D446,'1. Desarrollo e Innov. Curricu.'!$F:$G,2,FALSE),IFERROR(VLOOKUP(D446,'2. Investigación Científica'!$E:$F,2,FALSE),IFERROR(VLOOKUP(D446,'3. Vinculación Univ. Sociedad'!$F:$G,2,FALSE),IFERROR(VLOOKUP(D446,'4. Docencia y Profesorado Univ.'!$F:$G,2,FALSE),IFERROR(VLOOKUP(D446,'5. Estudiantes y Graduados'!$E:$F,2,FALSE),IFERROR(VLOOKUP(D446,'11. Gestion Administrativa'!$F:$G,2,FALSE),IFERROR(VLOOKUP(D446,'13. Gestión Académica'!$F:$G,2,FALSE),IFERROR(VLOOKUP(D446,'8. Asegura. de la Calid. y M'!$F:$G,2,FALSE),IFERROR(VLOOKUP(D446,'6. Gestión del Conocimiento'!$F:$G,2,FALSE),IFERROR(VLOOKUP(D446,'15. Gobernabilidad y Proceso...'!$E:$F,2,FALSE),IFERROR(VLOOKUP(D446,'12. Gestión del Talento Humano'!$F:$G,2,FALSE),IFERROR(VLOOKUP(D446,'14. Internacional... de la E.S.'!$E:$F,2,FALSE),IFERROR(VLOOKUP(D446,'10. Posgrado'!$E:$F,2,FALSE),IFERROR(VLOOKUP(D446,'17. Gestión TIC'!$F:$G,2,FALSE),IFERROR(VLOOKUP(D446,'16. Desa. del Sistema Educ.Sup.'!$E:$F,2,FALSE),IFERROR(VLOOKUP(D446,'9. Cultura de Inno. Insti...'!$F:$G,2,FALSE),VLOOKUP(D446,'7. Lo Esencial de la Reforma U.'!$F:$G,2,0)))))))))))))))))</f>
        <v xml:space="preserve">Capacitacion del personal de la Direccion de Docencia y Coordinacion de Regionales (8 docentes)  por parte de la DEGT  en el manejo de las TIC (office, manejo en el correo electronico institucional y la plataforma) y por parte de la DIE en el uso de las TIC aplicadas  a la educacion. </v>
      </c>
      <c r="D447" s="31"/>
      <c r="E447" s="90"/>
      <c r="F447" s="90"/>
      <c r="G447" s="90"/>
      <c r="H447" s="74"/>
      <c r="I447" s="74"/>
      <c r="J447" s="74"/>
      <c r="K447" s="108"/>
    </row>
    <row r="448" spans="1:12" s="422" customFormat="1" ht="15.75" thickBot="1">
      <c r="C448" s="69"/>
      <c r="D448" s="31"/>
      <c r="E448" s="90"/>
      <c r="F448" s="90"/>
      <c r="G448" s="90"/>
      <c r="H448" s="74"/>
      <c r="I448" s="74"/>
      <c r="J448" s="74"/>
      <c r="K448" s="108"/>
    </row>
    <row r="449" spans="3:12" s="422" customFormat="1" ht="30.75" thickBot="1">
      <c r="C449" s="121" t="s">
        <v>1310</v>
      </c>
      <c r="D449" s="124" t="s">
        <v>1311</v>
      </c>
      <c r="E449" s="123" t="s">
        <v>99</v>
      </c>
      <c r="F449" s="123" t="s">
        <v>1312</v>
      </c>
      <c r="G449" s="122" t="s">
        <v>1313</v>
      </c>
      <c r="H449" s="128" t="s">
        <v>1314</v>
      </c>
      <c r="I449" s="123" t="s">
        <v>1315</v>
      </c>
      <c r="J449" s="123" t="s">
        <v>711</v>
      </c>
      <c r="K449" s="123" t="s">
        <v>1316</v>
      </c>
      <c r="L449" s="123" t="s">
        <v>1317</v>
      </c>
    </row>
    <row r="450" spans="3:12" s="422" customFormat="1">
      <c r="C450" s="305" t="s">
        <v>1318</v>
      </c>
      <c r="D450" s="612"/>
      <c r="E450" s="306"/>
      <c r="F450" s="111">
        <v>30000</v>
      </c>
      <c r="G450" s="307">
        <f t="shared" ref="G450:G458" si="36">E450*F450</f>
        <v>0</v>
      </c>
      <c r="H450" s="308"/>
      <c r="I450" s="112" t="s">
        <v>294</v>
      </c>
      <c r="J450" s="112" t="str">
        <f>VLOOKUP(I450,Presupuesto!$B$11:$C$566,2,0)</f>
        <v>SERVICIOS DE CAPACITACION.</v>
      </c>
      <c r="K450" s="309" t="s">
        <v>82</v>
      </c>
      <c r="L450" s="112" t="s">
        <v>720</v>
      </c>
    </row>
    <row r="451" spans="3:12" s="422" customFormat="1">
      <c r="C451" s="95" t="s">
        <v>1319</v>
      </c>
      <c r="D451" s="613"/>
      <c r="E451" s="189">
        <f>D450</f>
        <v>0</v>
      </c>
      <c r="F451" s="96">
        <v>50</v>
      </c>
      <c r="G451" s="93">
        <f t="shared" si="36"/>
        <v>0</v>
      </c>
      <c r="H451" s="155"/>
      <c r="I451" s="94" t="s">
        <v>307</v>
      </c>
      <c r="J451" s="94" t="str">
        <f>VLOOKUP(I451,Presupuesto!$B$11:$C$566,2,0)</f>
        <v>SERVICIOS DE IMPRENTA PUBLIC.Y REPRODUCCION</v>
      </c>
      <c r="K451" s="94" t="str">
        <f>$K$96</f>
        <v>Desarrollo e Innovación Curricular</v>
      </c>
      <c r="L451" s="94" t="s">
        <v>721</v>
      </c>
    </row>
    <row r="452" spans="3:12" s="422" customFormat="1">
      <c r="C452" s="95" t="s">
        <v>1320</v>
      </c>
      <c r="D452" s="613"/>
      <c r="E452" s="189">
        <f>D450</f>
        <v>0</v>
      </c>
      <c r="F452" s="96">
        <v>150</v>
      </c>
      <c r="G452" s="93">
        <f t="shared" si="36"/>
        <v>0</v>
      </c>
      <c r="H452" s="155"/>
      <c r="I452" s="94" t="s">
        <v>361</v>
      </c>
      <c r="J452" s="94" t="str">
        <f>VLOOKUP(I452,Presupuesto!$B$11:$C$566,2,0)</f>
        <v>ALIMENTOS B EBIDAS PARA PERSONAS</v>
      </c>
      <c r="K452" s="94" t="str">
        <f t="shared" ref="K452:K459" si="37">$K$96</f>
        <v>Desarrollo e Innovación Curricular</v>
      </c>
      <c r="L452" s="94" t="s">
        <v>723</v>
      </c>
    </row>
    <row r="453" spans="3:12" s="422" customFormat="1">
      <c r="C453" s="95" t="s">
        <v>1321</v>
      </c>
      <c r="D453" s="613"/>
      <c r="E453" s="146">
        <v>0</v>
      </c>
      <c r="F453" s="114">
        <v>10000</v>
      </c>
      <c r="G453" s="93">
        <f t="shared" si="36"/>
        <v>0</v>
      </c>
      <c r="H453" s="155"/>
      <c r="I453" s="301" t="s">
        <v>327</v>
      </c>
      <c r="J453" s="94" t="str">
        <f>VLOOKUP(I453,Presupuesto!$B$11:$C$566,2,0)</f>
        <v>PASAJES (26100-00)</v>
      </c>
      <c r="K453" s="94" t="str">
        <f t="shared" si="37"/>
        <v>Desarrollo e Innovación Curricular</v>
      </c>
      <c r="L453" s="94" t="s">
        <v>724</v>
      </c>
    </row>
    <row r="454" spans="3:12" s="422" customFormat="1">
      <c r="C454" s="95" t="s">
        <v>1322</v>
      </c>
      <c r="D454" s="613"/>
      <c r="E454" s="146">
        <v>0</v>
      </c>
      <c r="F454" s="114">
        <v>250</v>
      </c>
      <c r="G454" s="93">
        <f t="shared" si="36"/>
        <v>0</v>
      </c>
      <c r="H454" s="155"/>
      <c r="I454" s="94" t="s">
        <v>384</v>
      </c>
      <c r="J454" s="94" t="str">
        <f>VLOOKUP(I454,Presupuesto!$B$11:$C$566,2,0)</f>
        <v>PRODUCTOS PAPEL Y CARTON</v>
      </c>
      <c r="K454" s="94" t="str">
        <f t="shared" si="37"/>
        <v>Desarrollo e Innovación Curricular</v>
      </c>
      <c r="L454" s="94" t="s">
        <v>725</v>
      </c>
    </row>
    <row r="455" spans="3:12" s="422" customFormat="1">
      <c r="C455" s="95" t="s">
        <v>1323</v>
      </c>
      <c r="D455" s="613"/>
      <c r="E455" s="189">
        <f>(D450*25)/500</f>
        <v>0</v>
      </c>
      <c r="F455" s="96">
        <v>85</v>
      </c>
      <c r="G455" s="93">
        <f t="shared" si="36"/>
        <v>0</v>
      </c>
      <c r="H455" s="155"/>
      <c r="I455" s="94" t="s">
        <v>384</v>
      </c>
      <c r="J455" s="94" t="str">
        <f>VLOOKUP(I455,Presupuesto!$B$11:$C$566,2,0)</f>
        <v>PRODUCTOS PAPEL Y CARTON</v>
      </c>
      <c r="K455" s="94" t="str">
        <f t="shared" si="37"/>
        <v>Desarrollo e Innovación Curricular</v>
      </c>
      <c r="L455" s="94" t="s">
        <v>727</v>
      </c>
    </row>
    <row r="456" spans="3:12" s="422" customFormat="1">
      <c r="C456" s="95" t="s">
        <v>1324</v>
      </c>
      <c r="D456" s="613"/>
      <c r="E456" s="189">
        <f>D450/12</f>
        <v>0</v>
      </c>
      <c r="F456" s="96">
        <v>36</v>
      </c>
      <c r="G456" s="93">
        <f t="shared" si="36"/>
        <v>0</v>
      </c>
      <c r="H456" s="155"/>
      <c r="I456" s="94" t="s">
        <v>451</v>
      </c>
      <c r="J456" s="94" t="str">
        <f>VLOOKUP(I456,Presupuesto!$B$11:$C$566,2,0)</f>
        <v>UTILES DE ESCRITORIO, OFICINA Y ENSE¥ANZA</v>
      </c>
      <c r="K456" s="94" t="str">
        <f t="shared" si="37"/>
        <v>Desarrollo e Innovación Curricular</v>
      </c>
      <c r="L456" s="94" t="s">
        <v>728</v>
      </c>
    </row>
    <row r="457" spans="3:12" s="422" customFormat="1">
      <c r="C457" s="95" t="s">
        <v>1325</v>
      </c>
      <c r="D457" s="613"/>
      <c r="E457" s="189">
        <f>D450/12</f>
        <v>0</v>
      </c>
      <c r="F457" s="96">
        <v>80</v>
      </c>
      <c r="G457" s="93">
        <f t="shared" si="36"/>
        <v>0</v>
      </c>
      <c r="H457" s="155"/>
      <c r="I457" s="94" t="s">
        <v>451</v>
      </c>
      <c r="J457" s="94" t="str">
        <f>VLOOKUP(I457,Presupuesto!$B$11:$C$566,2,0)</f>
        <v>UTILES DE ESCRITORIO, OFICINA Y ENSE¥ANZA</v>
      </c>
      <c r="K457" s="94" t="str">
        <f t="shared" si="37"/>
        <v>Desarrollo e Innovación Curricular</v>
      </c>
      <c r="L457" s="94" t="s">
        <v>729</v>
      </c>
    </row>
    <row r="458" spans="3:12" s="422" customFormat="1">
      <c r="C458" s="105" t="s">
        <v>1326</v>
      </c>
      <c r="D458" s="613"/>
      <c r="E458" s="199">
        <v>0</v>
      </c>
      <c r="F458" s="115">
        <v>25</v>
      </c>
      <c r="G458" s="93">
        <f t="shared" si="36"/>
        <v>0</v>
      </c>
      <c r="H458" s="155"/>
      <c r="I458" s="94" t="s">
        <v>451</v>
      </c>
      <c r="J458" s="94" t="str">
        <f>VLOOKUP(I458,Presupuesto!$B$11:$C$566,2,0)</f>
        <v>UTILES DE ESCRITORIO, OFICINA Y ENSE¥ANZA</v>
      </c>
      <c r="K458" s="94" t="str">
        <f t="shared" si="37"/>
        <v>Desarrollo e Innovación Curricular</v>
      </c>
      <c r="L458" s="94" t="s">
        <v>731</v>
      </c>
    </row>
    <row r="459" spans="3:12" s="422" customFormat="1" ht="15.75" thickBot="1">
      <c r="C459" s="203" t="s">
        <v>1275</v>
      </c>
      <c r="D459" s="204">
        <v>0</v>
      </c>
      <c r="E459" s="310">
        <v>0</v>
      </c>
      <c r="F459" s="100">
        <f>HLOOKUP(C459,$AH$2:$BU$3,2,0)</f>
        <v>1150</v>
      </c>
      <c r="G459" s="101">
        <f>D459*E459*F459</f>
        <v>0</v>
      </c>
      <c r="H459" s="311"/>
      <c r="I459" s="312" t="s">
        <v>335</v>
      </c>
      <c r="J459" s="102" t="str">
        <f>VLOOKUP(I459,Presupuesto!$B$11:$C$566,2,0)</f>
        <v>VIATICOS (26200-00)</v>
      </c>
      <c r="K459" s="313" t="str">
        <f t="shared" si="37"/>
        <v>Desarrollo e Innovación Curricular</v>
      </c>
      <c r="L459" s="313" t="s">
        <v>732</v>
      </c>
    </row>
    <row r="461" spans="3:12" ht="15.75" thickBot="1">
      <c r="C461" s="422"/>
      <c r="D461" s="422"/>
      <c r="E461" s="422"/>
      <c r="F461" s="422"/>
      <c r="G461" s="422"/>
      <c r="H461" s="411"/>
      <c r="I461" s="422"/>
      <c r="J461" s="422"/>
      <c r="K461" s="422"/>
      <c r="L461" s="422"/>
    </row>
    <row r="462" spans="3:12" s="422" customFormat="1" ht="15.75" thickBot="1">
      <c r="C462" s="29" t="s">
        <v>1308</v>
      </c>
      <c r="D462" s="30">
        <f>SUM(G469:G478)</f>
        <v>0</v>
      </c>
      <c r="E462" s="90"/>
      <c r="F462" s="90"/>
      <c r="G462" s="90"/>
      <c r="H462" s="74"/>
      <c r="I462" s="74"/>
      <c r="J462" s="74"/>
      <c r="K462" s="108"/>
    </row>
    <row r="463" spans="3:12" s="422" customFormat="1">
      <c r="H463" s="411"/>
    </row>
    <row r="464" spans="3:12" s="422" customFormat="1" ht="15.75">
      <c r="C464" s="190" t="s">
        <v>1309</v>
      </c>
      <c r="D464" s="487">
        <v>17.2</v>
      </c>
      <c r="E464" s="90"/>
      <c r="F464" s="90"/>
      <c r="G464" s="90"/>
      <c r="H464" s="74"/>
      <c r="I464" s="74"/>
      <c r="J464" s="74"/>
      <c r="K464" s="108"/>
    </row>
    <row r="465" spans="3:12" s="422" customFormat="1" ht="18.75">
      <c r="C465" s="197" t="str">
        <f>IFERROR(VLOOKUP(D464,'1. Desarrollo e Innov. Curricu.'!$F:$G,2,FALSE),IFERROR(VLOOKUP(D464,'2. Investigación Científica'!$E:$F,2,FALSE),IFERROR(VLOOKUP(D464,'3. Vinculación Univ. Sociedad'!$F:$G,2,FALSE),IFERROR(VLOOKUP(D464,'4. Docencia y Profesorado Univ.'!$F:$G,2,FALSE),IFERROR(VLOOKUP(D464,'5. Estudiantes y Graduados'!$E:$F,2,FALSE),IFERROR(VLOOKUP(D464,'11. Gestion Administrativa'!$F:$G,2,FALSE),IFERROR(VLOOKUP(D464,'13. Gestión Académica'!$F:$G,2,FALSE),IFERROR(VLOOKUP(D464,'8. Asegura. de la Calid. y M'!$F:$G,2,FALSE),IFERROR(VLOOKUP(D464,'6. Gestión del Conocimiento'!$F:$G,2,FALSE),IFERROR(VLOOKUP(D464,'15. Gobernabilidad y Proceso...'!$E:$F,2,FALSE),IFERROR(VLOOKUP(D464,'12. Gestión del Talento Humano'!$F:$G,2,FALSE),IFERROR(VLOOKUP(D464,'14. Internacional... de la E.S.'!$E:$F,2,FALSE),IFERROR(VLOOKUP(D464,'10. Posgrado'!$E:$F,2,FALSE),IFERROR(VLOOKUP(D464,'17. Gestión TIC'!$F:$G,2,FALSE),IFERROR(VLOOKUP(D464,'16. Desa. del Sistema Educ.Sup.'!$E:$F,2,FALSE),IFERROR(VLOOKUP(D464,'9. Cultura de Inno. Insti...'!$F:$G,2,FALSE),VLOOKUP(D464,'7. Lo Esencial de la Reforma U.'!$F:$G,2,0)))))))))))))))))</f>
        <v>Actualización continua de la pagina web.</v>
      </c>
      <c r="D465" s="31"/>
      <c r="E465" s="90"/>
      <c r="F465" s="90"/>
      <c r="G465" s="90"/>
      <c r="H465" s="74"/>
      <c r="I465" s="74"/>
      <c r="J465" s="74"/>
      <c r="K465" s="108"/>
    </row>
    <row r="466" spans="3:12" s="422" customFormat="1" ht="15.75" thickBot="1">
      <c r="C466" s="69"/>
      <c r="D466" s="31"/>
      <c r="E466" s="90"/>
      <c r="F466" s="90"/>
      <c r="G466" s="90"/>
      <c r="H466" s="74"/>
      <c r="I466" s="74"/>
      <c r="J466" s="74"/>
      <c r="K466" s="108"/>
    </row>
    <row r="467" spans="3:12" s="422" customFormat="1" ht="30.75" thickBot="1">
      <c r="C467" s="121" t="s">
        <v>1310</v>
      </c>
      <c r="D467" s="124" t="s">
        <v>1311</v>
      </c>
      <c r="E467" s="123" t="s">
        <v>99</v>
      </c>
      <c r="F467" s="123" t="s">
        <v>1312</v>
      </c>
      <c r="G467" s="122" t="s">
        <v>1313</v>
      </c>
      <c r="H467" s="128" t="s">
        <v>1314</v>
      </c>
      <c r="I467" s="123" t="s">
        <v>1315</v>
      </c>
      <c r="J467" s="123" t="s">
        <v>711</v>
      </c>
      <c r="K467" s="123" t="s">
        <v>1316</v>
      </c>
      <c r="L467" s="123" t="s">
        <v>1317</v>
      </c>
    </row>
    <row r="468" spans="3:12" s="422" customFormat="1">
      <c r="C468" s="305" t="s">
        <v>1318</v>
      </c>
      <c r="D468" s="612"/>
      <c r="E468" s="306"/>
      <c r="F468" s="111">
        <v>30000</v>
      </c>
      <c r="G468" s="307">
        <f t="shared" ref="G468:G476" si="38">E468*F468</f>
        <v>0</v>
      </c>
      <c r="H468" s="308"/>
      <c r="I468" s="112" t="s">
        <v>294</v>
      </c>
      <c r="J468" s="112" t="str">
        <f>VLOOKUP(I468,Presupuesto!$B$11:$C$566,2,0)</f>
        <v>SERVICIOS DE CAPACITACION.</v>
      </c>
      <c r="K468" s="309" t="s">
        <v>82</v>
      </c>
      <c r="L468" s="112" t="s">
        <v>720</v>
      </c>
    </row>
    <row r="469" spans="3:12" s="422" customFormat="1">
      <c r="C469" s="95" t="s">
        <v>1319</v>
      </c>
      <c r="D469" s="613"/>
      <c r="E469" s="189">
        <f>D468</f>
        <v>0</v>
      </c>
      <c r="F469" s="96">
        <v>50</v>
      </c>
      <c r="G469" s="93">
        <f t="shared" si="38"/>
        <v>0</v>
      </c>
      <c r="H469" s="155"/>
      <c r="I469" s="94" t="s">
        <v>307</v>
      </c>
      <c r="J469" s="94" t="str">
        <f>VLOOKUP(I469,Presupuesto!$B$11:$C$566,2,0)</f>
        <v>SERVICIOS DE IMPRENTA PUBLIC.Y REPRODUCCION</v>
      </c>
      <c r="K469" s="94" t="str">
        <f>$K$96</f>
        <v>Desarrollo e Innovación Curricular</v>
      </c>
      <c r="L469" s="94" t="s">
        <v>721</v>
      </c>
    </row>
    <row r="470" spans="3:12" s="422" customFormat="1">
      <c r="C470" s="95" t="s">
        <v>1320</v>
      </c>
      <c r="D470" s="613"/>
      <c r="E470" s="189">
        <f>D468</f>
        <v>0</v>
      </c>
      <c r="F470" s="96">
        <v>150</v>
      </c>
      <c r="G470" s="93">
        <f t="shared" si="38"/>
        <v>0</v>
      </c>
      <c r="H470" s="155"/>
      <c r="I470" s="94" t="s">
        <v>361</v>
      </c>
      <c r="J470" s="94" t="str">
        <f>VLOOKUP(I470,Presupuesto!$B$11:$C$566,2,0)</f>
        <v>ALIMENTOS B EBIDAS PARA PERSONAS</v>
      </c>
      <c r="K470" s="94" t="str">
        <f t="shared" ref="K470:K477" si="39">$K$96</f>
        <v>Desarrollo e Innovación Curricular</v>
      </c>
      <c r="L470" s="94" t="s">
        <v>723</v>
      </c>
    </row>
    <row r="471" spans="3:12" s="422" customFormat="1">
      <c r="C471" s="95" t="s">
        <v>1321</v>
      </c>
      <c r="D471" s="613"/>
      <c r="E471" s="146">
        <v>0</v>
      </c>
      <c r="F471" s="114">
        <v>10000</v>
      </c>
      <c r="G471" s="93">
        <f t="shared" si="38"/>
        <v>0</v>
      </c>
      <c r="H471" s="155"/>
      <c r="I471" s="301" t="s">
        <v>327</v>
      </c>
      <c r="J471" s="94" t="str">
        <f>VLOOKUP(I471,Presupuesto!$B$11:$C$566,2,0)</f>
        <v>PASAJES (26100-00)</v>
      </c>
      <c r="K471" s="94" t="str">
        <f t="shared" si="39"/>
        <v>Desarrollo e Innovación Curricular</v>
      </c>
      <c r="L471" s="94" t="s">
        <v>724</v>
      </c>
    </row>
    <row r="472" spans="3:12" s="422" customFormat="1">
      <c r="C472" s="95" t="s">
        <v>1322</v>
      </c>
      <c r="D472" s="613"/>
      <c r="E472" s="146">
        <v>0</v>
      </c>
      <c r="F472" s="114">
        <v>250</v>
      </c>
      <c r="G472" s="93">
        <f t="shared" si="38"/>
        <v>0</v>
      </c>
      <c r="H472" s="155"/>
      <c r="I472" s="94" t="s">
        <v>384</v>
      </c>
      <c r="J472" s="94" t="str">
        <f>VLOOKUP(I472,Presupuesto!$B$11:$C$566,2,0)</f>
        <v>PRODUCTOS PAPEL Y CARTON</v>
      </c>
      <c r="K472" s="94" t="str">
        <f t="shared" si="39"/>
        <v>Desarrollo e Innovación Curricular</v>
      </c>
      <c r="L472" s="94" t="s">
        <v>725</v>
      </c>
    </row>
    <row r="473" spans="3:12" s="422" customFormat="1">
      <c r="C473" s="95" t="s">
        <v>1323</v>
      </c>
      <c r="D473" s="613"/>
      <c r="E473" s="189">
        <f>(D468*25)/500</f>
        <v>0</v>
      </c>
      <c r="F473" s="96">
        <v>85</v>
      </c>
      <c r="G473" s="93">
        <f t="shared" si="38"/>
        <v>0</v>
      </c>
      <c r="H473" s="155"/>
      <c r="I473" s="94" t="s">
        <v>384</v>
      </c>
      <c r="J473" s="94" t="str">
        <f>VLOOKUP(I473,Presupuesto!$B$11:$C$566,2,0)</f>
        <v>PRODUCTOS PAPEL Y CARTON</v>
      </c>
      <c r="K473" s="94" t="str">
        <f t="shared" si="39"/>
        <v>Desarrollo e Innovación Curricular</v>
      </c>
      <c r="L473" s="94" t="s">
        <v>727</v>
      </c>
    </row>
    <row r="474" spans="3:12" s="422" customFormat="1">
      <c r="C474" s="95" t="s">
        <v>1324</v>
      </c>
      <c r="D474" s="613"/>
      <c r="E474" s="189">
        <f>D468/12</f>
        <v>0</v>
      </c>
      <c r="F474" s="96">
        <v>36</v>
      </c>
      <c r="G474" s="93">
        <f t="shared" si="38"/>
        <v>0</v>
      </c>
      <c r="H474" s="155"/>
      <c r="I474" s="94" t="s">
        <v>451</v>
      </c>
      <c r="J474" s="94" t="str">
        <f>VLOOKUP(I474,Presupuesto!$B$11:$C$566,2,0)</f>
        <v>UTILES DE ESCRITORIO, OFICINA Y ENSE¥ANZA</v>
      </c>
      <c r="K474" s="94" t="str">
        <f t="shared" si="39"/>
        <v>Desarrollo e Innovación Curricular</v>
      </c>
      <c r="L474" s="94" t="s">
        <v>728</v>
      </c>
    </row>
    <row r="475" spans="3:12" s="422" customFormat="1">
      <c r="C475" s="95" t="s">
        <v>1325</v>
      </c>
      <c r="D475" s="613"/>
      <c r="E475" s="189">
        <f>D468/12</f>
        <v>0</v>
      </c>
      <c r="F475" s="96">
        <v>80</v>
      </c>
      <c r="G475" s="93">
        <f t="shared" si="38"/>
        <v>0</v>
      </c>
      <c r="H475" s="155"/>
      <c r="I475" s="94" t="s">
        <v>451</v>
      </c>
      <c r="J475" s="94" t="str">
        <f>VLOOKUP(I475,Presupuesto!$B$11:$C$566,2,0)</f>
        <v>UTILES DE ESCRITORIO, OFICINA Y ENSE¥ANZA</v>
      </c>
      <c r="K475" s="94" t="str">
        <f t="shared" si="39"/>
        <v>Desarrollo e Innovación Curricular</v>
      </c>
      <c r="L475" s="94" t="s">
        <v>729</v>
      </c>
    </row>
    <row r="476" spans="3:12" s="422" customFormat="1">
      <c r="C476" s="105" t="s">
        <v>1326</v>
      </c>
      <c r="D476" s="613"/>
      <c r="E476" s="199">
        <v>0</v>
      </c>
      <c r="F476" s="115">
        <v>25</v>
      </c>
      <c r="G476" s="93">
        <f t="shared" si="38"/>
        <v>0</v>
      </c>
      <c r="H476" s="155"/>
      <c r="I476" s="94" t="s">
        <v>451</v>
      </c>
      <c r="J476" s="94" t="str">
        <f>VLOOKUP(I476,Presupuesto!$B$11:$C$566,2,0)</f>
        <v>UTILES DE ESCRITORIO, OFICINA Y ENSE¥ANZA</v>
      </c>
      <c r="K476" s="94" t="str">
        <f t="shared" si="39"/>
        <v>Desarrollo e Innovación Curricular</v>
      </c>
      <c r="L476" s="94" t="s">
        <v>731</v>
      </c>
    </row>
    <row r="477" spans="3:12" s="422" customFormat="1" ht="15.75" thickBot="1">
      <c r="C477" s="203" t="s">
        <v>1275</v>
      </c>
      <c r="D477" s="204">
        <v>0</v>
      </c>
      <c r="E477" s="310">
        <v>0</v>
      </c>
      <c r="F477" s="100">
        <f>HLOOKUP(C477,$AH$2:$BU$3,2,0)</f>
        <v>1150</v>
      </c>
      <c r="G477" s="101">
        <f>D477*E477*F477</f>
        <v>0</v>
      </c>
      <c r="H477" s="311"/>
      <c r="I477" s="312" t="s">
        <v>335</v>
      </c>
      <c r="J477" s="102" t="str">
        <f>VLOOKUP(I477,Presupuesto!$B$11:$C$566,2,0)</f>
        <v>VIATICOS (26200-00)</v>
      </c>
      <c r="K477" s="313" t="str">
        <f t="shared" si="39"/>
        <v>Desarrollo e Innovación Curricular</v>
      </c>
      <c r="L477" s="313" t="s">
        <v>732</v>
      </c>
    </row>
  </sheetData>
  <protectedRanges>
    <protectedRange password="DE9D" sqref="K16:L28 K38 K59 K77 K96 K136 K156 K202 K241 K368 K406 K428 K450 K468 H16:I28 D16:F28 K47:L47 H47:I47 D47:F47 K220:K229 K262 K307:K316 K326:K337 K387:K396 K230:L230 H230:I230 D230:F230 K284:K295 K345:K356 K177 K115 K125:L125 H125:I125 D125:F125 E115:F123 I124" name="bloqueo"/>
  </protectedRanges>
  <autoFilter ref="G468:G477"/>
  <mergeCells count="40">
    <mergeCell ref="E4:I12"/>
    <mergeCell ref="C304:I304"/>
    <mergeCell ref="C13:I13"/>
    <mergeCell ref="C35:I35"/>
    <mergeCell ref="C56:I56"/>
    <mergeCell ref="C74:I74"/>
    <mergeCell ref="C259:I259"/>
    <mergeCell ref="D284:D292"/>
    <mergeCell ref="C93:I93"/>
    <mergeCell ref="C133:I133"/>
    <mergeCell ref="C199:I199"/>
    <mergeCell ref="C238:I238"/>
    <mergeCell ref="D262:D270"/>
    <mergeCell ref="C281:I281"/>
    <mergeCell ref="D136:D144"/>
    <mergeCell ref="D156:D164"/>
    <mergeCell ref="D202:D210"/>
    <mergeCell ref="D220:D228"/>
    <mergeCell ref="D241:D249"/>
    <mergeCell ref="D17:D25"/>
    <mergeCell ref="D38:D46"/>
    <mergeCell ref="D59:D67"/>
    <mergeCell ref="D77:D85"/>
    <mergeCell ref="D96:D104"/>
    <mergeCell ref="D177:D185"/>
    <mergeCell ref="C112:I112"/>
    <mergeCell ref="D115:D123"/>
    <mergeCell ref="D428:D436"/>
    <mergeCell ref="D450:D458"/>
    <mergeCell ref="D468:D476"/>
    <mergeCell ref="D307:D315"/>
    <mergeCell ref="D326:D334"/>
    <mergeCell ref="D368:D376"/>
    <mergeCell ref="D387:D395"/>
    <mergeCell ref="C403:I403"/>
    <mergeCell ref="D406:D414"/>
    <mergeCell ref="C323:I323"/>
    <mergeCell ref="C365:I365"/>
    <mergeCell ref="C342:I342"/>
    <mergeCell ref="D345:D353"/>
  </mergeCells>
  <conditionalFormatting sqref="D12">
    <cfRule type="duplicateValues" dxfId="26" priority="30"/>
  </conditionalFormatting>
  <conditionalFormatting sqref="D34">
    <cfRule type="duplicateValues" dxfId="25" priority="29"/>
  </conditionalFormatting>
  <conditionalFormatting sqref="D55">
    <cfRule type="duplicateValues" dxfId="24" priority="28"/>
  </conditionalFormatting>
  <conditionalFormatting sqref="D73">
    <cfRule type="duplicateValues" dxfId="23" priority="27"/>
  </conditionalFormatting>
  <conditionalFormatting sqref="D92">
    <cfRule type="duplicateValues" dxfId="22" priority="26"/>
  </conditionalFormatting>
  <conditionalFormatting sqref="D132">
    <cfRule type="duplicateValues" dxfId="21" priority="25"/>
  </conditionalFormatting>
  <conditionalFormatting sqref="D152">
    <cfRule type="duplicateValues" dxfId="20" priority="24"/>
  </conditionalFormatting>
  <conditionalFormatting sqref="D198">
    <cfRule type="duplicateValues" dxfId="19" priority="23"/>
  </conditionalFormatting>
  <conditionalFormatting sqref="D216">
    <cfRule type="duplicateValues" dxfId="18" priority="22"/>
  </conditionalFormatting>
  <conditionalFormatting sqref="D237">
    <cfRule type="duplicateValues" dxfId="17" priority="21"/>
  </conditionalFormatting>
  <conditionalFormatting sqref="D280">
    <cfRule type="duplicateValues" dxfId="16" priority="20"/>
  </conditionalFormatting>
  <conditionalFormatting sqref="D303">
    <cfRule type="duplicateValues" dxfId="15" priority="19"/>
  </conditionalFormatting>
  <conditionalFormatting sqref="D322">
    <cfRule type="duplicateValues" dxfId="14" priority="18"/>
  </conditionalFormatting>
  <conditionalFormatting sqref="D364">
    <cfRule type="duplicateValues" dxfId="13" priority="17"/>
  </conditionalFormatting>
  <conditionalFormatting sqref="D383">
    <cfRule type="duplicateValues" dxfId="12" priority="16"/>
  </conditionalFormatting>
  <conditionalFormatting sqref="D402">
    <cfRule type="duplicateValues" dxfId="11" priority="15"/>
  </conditionalFormatting>
  <conditionalFormatting sqref="D424">
    <cfRule type="duplicateValues" dxfId="10" priority="14"/>
  </conditionalFormatting>
  <conditionalFormatting sqref="D446">
    <cfRule type="duplicateValues" dxfId="9" priority="13"/>
  </conditionalFormatting>
  <conditionalFormatting sqref="D464">
    <cfRule type="duplicateValues" dxfId="8" priority="12"/>
  </conditionalFormatting>
  <conditionalFormatting sqref="D258">
    <cfRule type="duplicateValues" dxfId="7" priority="11"/>
  </conditionalFormatting>
  <conditionalFormatting sqref="D12">
    <cfRule type="duplicateValues" dxfId="6" priority="9"/>
  </conditionalFormatting>
  <conditionalFormatting sqref="D34">
    <cfRule type="duplicateValues" dxfId="5" priority="8"/>
  </conditionalFormatting>
  <conditionalFormatting sqref="D55">
    <cfRule type="duplicateValues" dxfId="4" priority="7"/>
  </conditionalFormatting>
  <conditionalFormatting sqref="D73">
    <cfRule type="duplicateValues" dxfId="3" priority="6"/>
  </conditionalFormatting>
  <conditionalFormatting sqref="D92">
    <cfRule type="duplicateValues" dxfId="2" priority="5"/>
  </conditionalFormatting>
  <conditionalFormatting sqref="D341">
    <cfRule type="duplicateValues" dxfId="1" priority="4"/>
  </conditionalFormatting>
  <conditionalFormatting sqref="D173">
    <cfRule type="duplicateValues" dxfId="0" priority="3"/>
  </conditionalFormatting>
  <dataValidations xWindow="1040" yWindow="768" count="8">
    <dataValidation type="list" allowBlank="1" showInputMessage="1" showErrorMessage="1" sqref="C26:C29 C477 C47:C50 C68:C69 C186:C187 C86:C87 C293:C295 C145:C146 C229:C230 C250:C254 C271:C273 C316 C165:C166 C377 C396:C398 C415 C437 C459 C211 C335:C337 C354:C356 C105:C107 C124:C125">
      <formula1>$AH$2:$BU$2</formula1>
    </dataValidation>
    <dataValidation type="list" allowBlank="1" showInputMessage="1" showErrorMessage="1" errorTitle="¡Ingreso Inválido!" error="Seleccione una opción de la lista" promptTitle="Mes Requerido" prompt="Seleccione el mes en el que requiere el recurso." sqref="L468:L477 L17:L29 L38:L50 L59:L69 L177:L187 L77:L87 L284:L295 L136:L146 L220:L230 L241:L254 L262:L273 L307:L316 L156:L166 L368:L377 L387:L398 L406:L415 L428:L437 L450:L459 L202:L211 L326:L337 L345:L356 L96:L107 L115:L125">
      <formula1>$U$2:$AF$2</formula1>
    </dataValidation>
    <dataValidation type="list" allowBlank="1" showInputMessage="1" showErrorMessage="1" errorTitle="¡Ingreso no valido!" error="Favor ingrese un elemento de la lista." promptTitle="Tipo de Presupuesto" prompt="Seleccione una opción de la lista." sqref="H468:H477 H17:H29 H38:H50 H59:H69 H177:H187 H77:H87 H284:H295 H136:H146 H220:H230 H241:H254 H262:H273 H307:H316 H156:H166 H368:H377 H387:H398 H406:H415 H428:H437 H450:H459 H202:H211 H326:H337 H345:H356 H96:H107 H115:H125">
      <formula1>$S$2:$T$2</formula1>
    </dataValidation>
    <dataValidation type="list" allowBlank="1" showInputMessage="1" showErrorMessage="1" errorTitle="¡Ingreso Inválido!" error="Verifique el valor ingresado.&#10;" sqref="I468:I477 I17:I29 I38:I50 I59:I69 I177:I187 I77:I87 I284:I295 I136:I146 I220:I230 I241:I254 I262:I273 I307:I316 I156:I166 I368:I377 I387:I398 I406:I415 I428:I437 I450:I459 I202:I211 I326:I337 I345:I356 I96:I107 I115:I125">
      <formula1>$A$1:$UI$1</formula1>
    </dataValidation>
    <dataValidation type="list" allowBlank="1" showInputMessage="1" showErrorMessage="1" sqref="K469:K477 K18:K25 K39:K46 K60:K67 K178:K187 K78:K85 K397:K398 K137:K146 K451:K459 K242:K254 K263:K273 K203:K211 K429:K437 K369:K377 K407:K415 K157:K166 K97:K107 K116:K124">
      <formula1>$A$2:$P$2</formula1>
    </dataValidation>
    <dataValidation type="list" allowBlank="1" showInputMessage="1" showErrorMessage="1" errorTitle="¡Ingreso Inválido!" error="Seleccione una opción de la lista." promptTitle="Dimensión Estratégica" prompt="Seleccione una opción de la lista." sqref="K17 K38 K59 K77 K96 K136 K156 K202 K220:K229 K241 K284:K295 K307:K316 K262 K368 K387:K396 K406 K428 K450 K468 K326:K337 K345:K356 K177 K115">
      <formula1>$A$2:$Q$2</formula1>
    </dataValidation>
    <dataValidation allowBlank="1" showInputMessage="1" showErrorMessage="1" promptTitle="CORRELATIVO DE LA ACTIVIDAD" prompt="Estos son los mismos utilizados en los cuadros de costos, los cuales sirven para poder reflejar la Actividad a realizar en cada uno de los cuadros de costos." sqref="D446"/>
    <dataValidation type="list" allowBlank="1" showInputMessage="1" showErrorMessage="1" errorTitle="¡Ingreso Inválido!" error="Seleccione una opción de la lista." promptTitle="Dimensión Estratégica" prompt="Seleccione una opción de la lista." sqref="K26:K29 K47:K50 K68:K69 K86:K87 K230 K125">
      <formula1>$A$2:$O$2</formula1>
    </dataValidation>
  </dataValidations>
  <pageMargins left="0.7" right="0.7" top="0.75" bottom="0.75" header="0.3" footer="0.3"/>
  <pageSetup orientation="portrait" horizontalDpi="300" verticalDpi="300" r:id="rId1"/>
  <ignoredErrors>
    <ignoredError sqref="G26 G47 G389" formula="1"/>
  </ignoredErrors>
  <drawing r:id="rId2"/>
  <legacyDrawing r:id="rId3"/>
</worksheet>
</file>

<file path=xl/worksheets/sheet5.xml><?xml version="1.0" encoding="utf-8"?>
<worksheet xmlns="http://schemas.openxmlformats.org/spreadsheetml/2006/main" xmlns:r="http://schemas.openxmlformats.org/officeDocument/2006/relationships">
  <sheetPr filterMode="1">
    <tabColor rgb="FF92D050"/>
  </sheetPr>
  <dimension ref="A1:UI967"/>
  <sheetViews>
    <sheetView showGridLines="0" topLeftCell="C4" zoomScale="84" zoomScaleNormal="84" workbookViewId="0">
      <selection activeCell="K28" sqref="K28"/>
    </sheetView>
  </sheetViews>
  <sheetFormatPr baseColWidth="10" defaultColWidth="11.5703125" defaultRowHeight="15"/>
  <cols>
    <col min="1" max="1" width="1.85546875" style="84" customWidth="1"/>
    <col min="2" max="2" width="7.85546875" style="84" customWidth="1"/>
    <col min="3" max="3" width="41.7109375" style="84" customWidth="1"/>
    <col min="4" max="4" width="29.28515625" style="75" customWidth="1"/>
    <col min="5" max="5" width="10.140625" style="84" customWidth="1"/>
    <col min="6" max="7" width="13.85546875" style="84" customWidth="1"/>
    <col min="8" max="8" width="13.85546875" style="75" customWidth="1"/>
    <col min="9" max="9" width="12.7109375" style="84" bestFit="1" customWidth="1"/>
    <col min="10" max="10" width="37.140625" style="84" bestFit="1" customWidth="1"/>
    <col min="11" max="11" width="24.42578125" style="84" customWidth="1"/>
    <col min="12" max="12" width="11.5703125" style="84"/>
    <col min="13" max="13" width="14.7109375" style="84" bestFit="1" customWidth="1"/>
    <col min="14" max="77" width="11.5703125" style="84"/>
    <col min="78" max="78" width="16.7109375" style="84" bestFit="1" customWidth="1"/>
    <col min="79"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4" t="s">
        <v>57</v>
      </c>
      <c r="E2" s="423" t="s">
        <v>60</v>
      </c>
      <c r="F2" s="423" t="s">
        <v>63</v>
      </c>
      <c r="G2" s="423" t="s">
        <v>66</v>
      </c>
      <c r="H2" s="424"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3"/>
      <c r="BW2" s="423"/>
      <c r="BX2" s="423"/>
      <c r="BY2" s="423"/>
      <c r="BZ2" s="422" t="s">
        <v>84</v>
      </c>
      <c r="CA2" s="422" t="s">
        <v>85</v>
      </c>
      <c r="CB2" s="422" t="s">
        <v>86</v>
      </c>
      <c r="CC2" s="422" t="s">
        <v>87</v>
      </c>
      <c r="CD2" s="422" t="s">
        <v>88</v>
      </c>
      <c r="CE2" s="422" t="s">
        <v>89</v>
      </c>
      <c r="CF2" s="422" t="s">
        <v>90</v>
      </c>
      <c r="CG2" s="422" t="s">
        <v>91</v>
      </c>
      <c r="CH2" s="422" t="s">
        <v>92</v>
      </c>
      <c r="CI2" s="422" t="s">
        <v>93</v>
      </c>
      <c r="CJ2" s="422" t="s">
        <v>94</v>
      </c>
      <c r="CK2" s="422" t="s">
        <v>95</v>
      </c>
      <c r="CL2" s="422" t="s">
        <v>96</v>
      </c>
      <c r="CM2" s="422" t="s">
        <v>97</v>
      </c>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11"/>
      <c r="E3" s="422"/>
      <c r="F3" s="422"/>
      <c r="G3" s="422"/>
      <c r="H3" s="411"/>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3">
        <v>900</v>
      </c>
      <c r="AZ3" s="423">
        <v>650</v>
      </c>
      <c r="BA3" s="423">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2"/>
      <c r="BW3" s="422"/>
      <c r="BX3" s="422"/>
      <c r="BY3" s="422"/>
      <c r="BZ3" s="283">
        <v>43674.39</v>
      </c>
      <c r="CA3" s="283">
        <v>39703.99</v>
      </c>
      <c r="CB3" s="283">
        <v>35733.589999999997</v>
      </c>
      <c r="CC3" s="283">
        <v>31763.19</v>
      </c>
      <c r="CD3" s="283">
        <v>29777.99</v>
      </c>
      <c r="CE3" s="283">
        <v>27792.79</v>
      </c>
      <c r="CF3" s="283">
        <v>18859.39</v>
      </c>
      <c r="CG3" s="283">
        <v>17866.8</v>
      </c>
      <c r="CH3" s="283">
        <v>13896.4</v>
      </c>
      <c r="CI3" s="283">
        <v>15004.09</v>
      </c>
      <c r="CJ3" s="283">
        <v>13238.9</v>
      </c>
      <c r="CK3" s="283">
        <v>12356.31</v>
      </c>
      <c r="CL3" s="283">
        <v>463.22</v>
      </c>
      <c r="CM3" s="283">
        <v>2007.3</v>
      </c>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5" spans="1:555" ht="52.5">
      <c r="A5" s="422"/>
      <c r="B5" s="422"/>
      <c r="C5" s="184" t="s">
        <v>1329</v>
      </c>
      <c r="D5" s="419">
        <f>SUMIF(C:C,$C$10,D:D)</f>
        <v>3503957.2987500001</v>
      </c>
      <c r="E5" s="422"/>
      <c r="F5" s="422"/>
      <c r="G5" s="422"/>
      <c r="H5" s="411"/>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283"/>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422"/>
      <c r="D6" s="411"/>
      <c r="E6" s="422"/>
      <c r="F6" s="422"/>
      <c r="G6" s="422"/>
      <c r="H6" s="411"/>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283"/>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422"/>
      <c r="D7" s="411"/>
      <c r="E7" s="422"/>
      <c r="F7" s="422"/>
      <c r="G7" s="422"/>
      <c r="H7" s="411"/>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283"/>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69" t="s">
        <v>1330</v>
      </c>
      <c r="D8" s="77"/>
      <c r="E8" s="69"/>
      <c r="F8" s="69"/>
      <c r="G8" s="69"/>
      <c r="H8" s="77"/>
      <c r="I8" s="69"/>
      <c r="J8" s="69"/>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283"/>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71"/>
      <c r="D9" s="77"/>
      <c r="E9" s="171"/>
      <c r="F9" s="171"/>
      <c r="G9" s="171"/>
      <c r="H9" s="77"/>
      <c r="I9" s="171"/>
      <c r="J9" s="171"/>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283"/>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68" t="s">
        <v>1308</v>
      </c>
      <c r="D10" s="30">
        <f>SUM(G17:G67)</f>
        <v>3503957.2987500001</v>
      </c>
      <c r="E10" s="90"/>
      <c r="F10" s="90"/>
      <c r="G10" s="90"/>
      <c r="H10" s="74"/>
      <c r="I10" s="74"/>
      <c r="J10" s="74"/>
      <c r="K10" s="148"/>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283"/>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171"/>
      <c r="C11" s="422"/>
      <c r="D11" s="31"/>
      <c r="E11" s="90"/>
      <c r="F11" s="90"/>
      <c r="G11" s="90"/>
      <c r="H11" s="74"/>
      <c r="I11" s="74"/>
      <c r="J11" s="74"/>
      <c r="K11" s="14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283"/>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171"/>
      <c r="C12" s="422"/>
      <c r="D12" s="31"/>
      <c r="E12" s="90"/>
      <c r="F12" s="90"/>
      <c r="G12" s="90"/>
      <c r="H12" s="74"/>
      <c r="I12" s="74"/>
      <c r="J12" s="74"/>
      <c r="K12" s="14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283"/>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422"/>
      <c r="C13" s="190" t="s">
        <v>1309</v>
      </c>
      <c r="D13" s="304">
        <v>12.1</v>
      </c>
      <c r="E13" s="90"/>
      <c r="F13" s="90"/>
      <c r="G13" s="90"/>
      <c r="H13" s="74"/>
      <c r="I13" s="74"/>
      <c r="J13" s="74"/>
      <c r="K13" s="14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283"/>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422"/>
      <c r="C14" s="197" t="str">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Solicitud de Concurso para la contratacion de ocho Docentes siete titular II, uno titular III</v>
      </c>
      <c r="D14" s="31"/>
      <c r="E14" s="90"/>
      <c r="F14" s="90"/>
      <c r="G14" s="90"/>
      <c r="H14" s="74"/>
      <c r="I14" s="74"/>
      <c r="J14" s="74"/>
      <c r="K14" s="14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283"/>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15.75" thickBot="1">
      <c r="A15" s="422"/>
      <c r="B15" s="422"/>
      <c r="C15" s="171"/>
      <c r="D15" s="31"/>
      <c r="E15" s="90"/>
      <c r="F15" s="90"/>
      <c r="G15" s="90"/>
      <c r="H15" s="74"/>
      <c r="I15" s="74"/>
      <c r="J15" s="74"/>
      <c r="K15" s="148"/>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283"/>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422"/>
      <c r="C16" s="129" t="s">
        <v>1310</v>
      </c>
      <c r="D16" s="133" t="s">
        <v>99</v>
      </c>
      <c r="E16" s="164" t="s">
        <v>1331</v>
      </c>
      <c r="F16" s="133" t="s">
        <v>1312</v>
      </c>
      <c r="G16" s="130" t="s">
        <v>1313</v>
      </c>
      <c r="H16" s="128" t="s">
        <v>1314</v>
      </c>
      <c r="I16" s="131" t="s">
        <v>1315</v>
      </c>
      <c r="J16" s="131" t="s">
        <v>711</v>
      </c>
      <c r="K16" s="131" t="s">
        <v>1316</v>
      </c>
      <c r="L16" s="131" t="s">
        <v>1317</v>
      </c>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283"/>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3:79" ht="15.75" hidden="1" thickBot="1">
      <c r="C17" s="132" t="s">
        <v>84</v>
      </c>
      <c r="D17" s="188"/>
      <c r="E17" s="147">
        <v>12</v>
      </c>
      <c r="F17" s="284">
        <f>HLOOKUP($C17,$BZ$2:$CM$3,2,0)</f>
        <v>43674.39</v>
      </c>
      <c r="G17" s="109">
        <f>D17*E17*F17</f>
        <v>0</v>
      </c>
      <c r="H17" s="160"/>
      <c r="I17" s="110" t="s">
        <v>151</v>
      </c>
      <c r="J17" s="110" t="str">
        <f>VLOOKUP(I17,Presupuesto!$B$11:$C$565,2,0)</f>
        <v>SUELDOS Y SALARIOS PERMANENTES</v>
      </c>
      <c r="K17" s="205" t="s">
        <v>82</v>
      </c>
      <c r="L17" s="94" t="s">
        <v>719</v>
      </c>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283"/>
    </row>
    <row r="18" spans="3:79" ht="15.75" hidden="1" thickBot="1">
      <c r="C18" s="165" t="s">
        <v>1332</v>
      </c>
      <c r="D18" s="157"/>
      <c r="E18" s="149">
        <v>0</v>
      </c>
      <c r="F18" s="96">
        <f>IF(E17=0,"",(G17/E17)/12*E17)</f>
        <v>0</v>
      </c>
      <c r="G18" s="93">
        <f>F18</f>
        <v>0</v>
      </c>
      <c r="H18" s="158"/>
      <c r="I18" s="112" t="s">
        <v>164</v>
      </c>
      <c r="J18" s="112" t="str">
        <f>VLOOKUP(I18,Presupuesto!$B$11:$C$565,2,0)</f>
        <v>AGUINALDO Y DECIMO CUARTO MES</v>
      </c>
      <c r="K18" s="94" t="str">
        <f t="shared" ref="K18:K49" si="0">$K$17</f>
        <v>Gestión Tecnologías de Información y Comunicación</v>
      </c>
      <c r="L18" s="94" t="s">
        <v>720</v>
      </c>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283"/>
    </row>
    <row r="19" spans="3:79" ht="15.75" hidden="1" thickBot="1">
      <c r="C19" s="166" t="s">
        <v>1333</v>
      </c>
      <c r="D19" s="157"/>
      <c r="E19" s="149">
        <v>0</v>
      </c>
      <c r="F19" s="113">
        <f>IF(E17&lt;6,"",((E17-6)/12)*(G17/E17))</f>
        <v>0</v>
      </c>
      <c r="G19" s="93">
        <f>F19</f>
        <v>0</v>
      </c>
      <c r="H19" s="158"/>
      <c r="I19" s="97" t="s">
        <v>165</v>
      </c>
      <c r="J19" s="97" t="str">
        <f>VLOOKUP(I19,Presupuesto!$B$11:$C$565,2,0)</f>
        <v>DECIMOCUARTO MES</v>
      </c>
      <c r="K19" s="94" t="str">
        <f t="shared" si="0"/>
        <v>Gestión Tecnologías de Información y Comunicación</v>
      </c>
      <c r="L19" s="94" t="s">
        <v>721</v>
      </c>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283"/>
    </row>
    <row r="20" spans="3:79" ht="15.75" hidden="1" thickBot="1">
      <c r="C20" s="132" t="s">
        <v>85</v>
      </c>
      <c r="D20" s="188"/>
      <c r="E20" s="147">
        <v>12</v>
      </c>
      <c r="F20" s="284">
        <f>HLOOKUP($C20,$BZ$2:$CM$3,2,0)</f>
        <v>39703.99</v>
      </c>
      <c r="G20" s="109">
        <f>D20*E20*F20</f>
        <v>0</v>
      </c>
      <c r="H20" s="160"/>
      <c r="I20" s="110" t="s">
        <v>151</v>
      </c>
      <c r="J20" s="110" t="str">
        <f>VLOOKUP(I20,Presupuesto!$B$11:$C$565,2,0)</f>
        <v>SUELDOS Y SALARIOS PERMANENTES</v>
      </c>
      <c r="K20" s="94" t="str">
        <f t="shared" si="0"/>
        <v>Gestión Tecnologías de Información y Comunicación</v>
      </c>
      <c r="L20" s="94" t="s">
        <v>721</v>
      </c>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row>
    <row r="21" spans="3:79" ht="15.75" hidden="1" thickBot="1">
      <c r="C21" s="165" t="s">
        <v>1332</v>
      </c>
      <c r="D21" s="157"/>
      <c r="E21" s="149">
        <v>0</v>
      </c>
      <c r="F21" s="96">
        <f>IF(E20=0,"",(G20/E20)/12*E20)</f>
        <v>0</v>
      </c>
      <c r="G21" s="93">
        <f>F21</f>
        <v>0</v>
      </c>
      <c r="H21" s="158"/>
      <c r="I21" s="112" t="s">
        <v>164</v>
      </c>
      <c r="J21" s="112" t="str">
        <f>VLOOKUP(I21,Presupuesto!$B$11:$C$565,2,0)</f>
        <v>AGUINALDO Y DECIMO CUARTO MES</v>
      </c>
      <c r="K21" s="94" t="str">
        <f t="shared" si="0"/>
        <v>Gestión Tecnologías de Información y Comunicación</v>
      </c>
      <c r="L21" s="94" t="s">
        <v>721</v>
      </c>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row>
    <row r="22" spans="3:79" ht="15.75" hidden="1" thickBot="1">
      <c r="C22" s="166" t="s">
        <v>1333</v>
      </c>
      <c r="D22" s="157"/>
      <c r="E22" s="149">
        <v>0</v>
      </c>
      <c r="F22" s="113">
        <f>IF(E20&lt;6,"",((E20-6)/12)*(G20/E20))</f>
        <v>0</v>
      </c>
      <c r="G22" s="93">
        <f>F22</f>
        <v>0</v>
      </c>
      <c r="H22" s="158"/>
      <c r="I22" s="97" t="s">
        <v>165</v>
      </c>
      <c r="J22" s="97" t="str">
        <f>VLOOKUP(I22,Presupuesto!$B$11:$C$565,2,0)</f>
        <v>DECIMOCUARTO MES</v>
      </c>
      <c r="K22" s="94" t="str">
        <f t="shared" si="0"/>
        <v>Gestión Tecnologías de Información y Comunicación</v>
      </c>
      <c r="L22" s="94" t="s">
        <v>721</v>
      </c>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row>
    <row r="23" spans="3:79" ht="15.75" thickBot="1">
      <c r="C23" s="132" t="s">
        <v>86</v>
      </c>
      <c r="D23" s="188">
        <v>1</v>
      </c>
      <c r="E23" s="147">
        <v>12</v>
      </c>
      <c r="F23" s="284">
        <f>HLOOKUP($C23,$BZ$2:$CM$3,2,0)</f>
        <v>35733.589999999997</v>
      </c>
      <c r="G23" s="109">
        <f>D23*E23*F23</f>
        <v>428803.07999999996</v>
      </c>
      <c r="H23" s="160" t="s">
        <v>703</v>
      </c>
      <c r="I23" s="110" t="s">
        <v>151</v>
      </c>
      <c r="J23" s="110" t="str">
        <f>VLOOKUP(I23,Presupuesto!$B$11:$C$565,2,0)</f>
        <v>SUELDOS Y SALARIOS PERMANENTES</v>
      </c>
      <c r="K23" s="94" t="s">
        <v>75</v>
      </c>
      <c r="L23" s="94" t="s">
        <v>723</v>
      </c>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row>
    <row r="24" spans="3:79">
      <c r="C24" s="165" t="s">
        <v>1332</v>
      </c>
      <c r="D24" s="157"/>
      <c r="E24" s="149">
        <v>0</v>
      </c>
      <c r="F24" s="96">
        <f>IF(E23=0,"",(G23/E23)/12*E23)</f>
        <v>35733.589999999997</v>
      </c>
      <c r="G24" s="93">
        <f>F24</f>
        <v>35733.589999999997</v>
      </c>
      <c r="H24" s="158" t="s">
        <v>703</v>
      </c>
      <c r="I24" s="112" t="s">
        <v>164</v>
      </c>
      <c r="J24" s="112" t="str">
        <f>VLOOKUP(I24,Presupuesto!$B$11:$C$565,2,0)</f>
        <v>AGUINALDO Y DECIMO CUARTO MES</v>
      </c>
      <c r="K24" s="94" t="s">
        <v>75</v>
      </c>
      <c r="L24" s="94" t="s">
        <v>723</v>
      </c>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row>
    <row r="25" spans="3:79" ht="15.75" thickBot="1">
      <c r="C25" s="166" t="s">
        <v>1333</v>
      </c>
      <c r="D25" s="157"/>
      <c r="E25" s="149">
        <v>0</v>
      </c>
      <c r="F25" s="113">
        <f>IF(E23&lt;6,"",((E23-6)/12)*(G23/E23))</f>
        <v>17866.794999999998</v>
      </c>
      <c r="G25" s="93">
        <f>F25</f>
        <v>17866.794999999998</v>
      </c>
      <c r="H25" s="158" t="s">
        <v>703</v>
      </c>
      <c r="I25" s="97" t="s">
        <v>165</v>
      </c>
      <c r="J25" s="97" t="str">
        <f>VLOOKUP(I25,Presupuesto!$B$11:$C$565,2,0)</f>
        <v>DECIMOCUARTO MES</v>
      </c>
      <c r="K25" s="94" t="s">
        <v>75</v>
      </c>
      <c r="L25" s="94" t="s">
        <v>723</v>
      </c>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row>
    <row r="26" spans="3:79" ht="15.75" thickBot="1">
      <c r="C26" s="132" t="s">
        <v>87</v>
      </c>
      <c r="D26" s="188">
        <v>7</v>
      </c>
      <c r="E26" s="147">
        <v>12</v>
      </c>
      <c r="F26" s="284">
        <f>HLOOKUP($C26,$BZ$2:$CM$3,2,0)</f>
        <v>31763.19</v>
      </c>
      <c r="G26" s="109">
        <f>D26*E26*F26</f>
        <v>2668107.96</v>
      </c>
      <c r="H26" s="160" t="s">
        <v>703</v>
      </c>
      <c r="I26" s="110" t="s">
        <v>151</v>
      </c>
      <c r="J26" s="110" t="str">
        <f>VLOOKUP(I26,Presupuesto!$B$11:$C$565,2,0)</f>
        <v>SUELDOS Y SALARIOS PERMANENTES</v>
      </c>
      <c r="K26" s="94" t="str">
        <f t="shared" si="0"/>
        <v>Gestión Tecnologías de Información y Comunicación</v>
      </c>
      <c r="L26" s="94" t="s">
        <v>723</v>
      </c>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row>
    <row r="27" spans="3:79">
      <c r="C27" s="165" t="s">
        <v>1332</v>
      </c>
      <c r="D27" s="157"/>
      <c r="E27" s="149">
        <v>0</v>
      </c>
      <c r="F27" s="96">
        <f>IF(E26=0,"",(G26/E26)/12*E26)</f>
        <v>222342.33000000002</v>
      </c>
      <c r="G27" s="93">
        <f>F27</f>
        <v>222342.33000000002</v>
      </c>
      <c r="H27" s="158" t="s">
        <v>703</v>
      </c>
      <c r="I27" s="112" t="s">
        <v>164</v>
      </c>
      <c r="J27" s="112" t="str">
        <f>VLOOKUP(I27,Presupuesto!$B$11:$C$565,2,0)</f>
        <v>AGUINALDO Y DECIMO CUARTO MES</v>
      </c>
      <c r="K27" s="94" t="str">
        <f t="shared" si="0"/>
        <v>Gestión Tecnologías de Información y Comunicación</v>
      </c>
      <c r="L27" s="94" t="s">
        <v>723</v>
      </c>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row>
    <row r="28" spans="3:79" ht="15.75" thickBot="1">
      <c r="C28" s="166" t="s">
        <v>1333</v>
      </c>
      <c r="D28" s="157"/>
      <c r="E28" s="149">
        <v>0</v>
      </c>
      <c r="F28" s="113">
        <f>IF(E26&lt;6,"",((E26-6)/12)*(G26/E26))</f>
        <v>111171.16499999999</v>
      </c>
      <c r="G28" s="93">
        <f>F28</f>
        <v>111171.16499999999</v>
      </c>
      <c r="H28" s="158" t="s">
        <v>703</v>
      </c>
      <c r="I28" s="97" t="s">
        <v>165</v>
      </c>
      <c r="J28" s="97" t="str">
        <f>VLOOKUP(I28,Presupuesto!$B$11:$C$565,2,0)</f>
        <v>DECIMOCUARTO MES</v>
      </c>
      <c r="K28" s="94" t="str">
        <f t="shared" si="0"/>
        <v>Gestión Tecnologías de Información y Comunicación</v>
      </c>
      <c r="L28" s="94" t="s">
        <v>723</v>
      </c>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row>
    <row r="29" spans="3:79" ht="15.75" hidden="1" thickBot="1">
      <c r="C29" s="132" t="s">
        <v>88</v>
      </c>
      <c r="D29" s="188"/>
      <c r="E29" s="147">
        <v>12</v>
      </c>
      <c r="F29" s="284">
        <f>HLOOKUP($C29,$BZ$2:$CM$3,2,0)</f>
        <v>29777.99</v>
      </c>
      <c r="G29" s="109">
        <f>D29*E29*F29</f>
        <v>0</v>
      </c>
      <c r="H29" s="160"/>
      <c r="I29" s="110" t="s">
        <v>151</v>
      </c>
      <c r="J29" s="110" t="str">
        <f>VLOOKUP(I29,Presupuesto!$B$11:$C$565,2,0)</f>
        <v>SUELDOS Y SALARIOS PERMANENTES</v>
      </c>
      <c r="K29" s="94" t="str">
        <f t="shared" si="0"/>
        <v>Gestión Tecnologías de Información y Comunicación</v>
      </c>
      <c r="L29" s="94" t="s">
        <v>721</v>
      </c>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row>
    <row r="30" spans="3:79" ht="15.75" hidden="1" thickBot="1">
      <c r="C30" s="165" t="s">
        <v>1332</v>
      </c>
      <c r="D30" s="157"/>
      <c r="E30" s="149">
        <v>0</v>
      </c>
      <c r="F30" s="96">
        <f>IF(E29=0,"",(G29/E29)/12*E29)</f>
        <v>0</v>
      </c>
      <c r="G30" s="93">
        <f>F30</f>
        <v>0</v>
      </c>
      <c r="H30" s="158"/>
      <c r="I30" s="112" t="s">
        <v>164</v>
      </c>
      <c r="J30" s="112" t="str">
        <f>VLOOKUP(I30,Presupuesto!$B$11:$C$565,2,0)</f>
        <v>AGUINALDO Y DECIMO CUARTO MES</v>
      </c>
      <c r="K30" s="94" t="str">
        <f t="shared" si="0"/>
        <v>Gestión Tecnologías de Información y Comunicación</v>
      </c>
      <c r="L30" s="94" t="s">
        <v>721</v>
      </c>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row>
    <row r="31" spans="3:79" ht="15.75" hidden="1" thickBot="1">
      <c r="C31" s="166" t="s">
        <v>1333</v>
      </c>
      <c r="D31" s="157"/>
      <c r="E31" s="149">
        <v>0</v>
      </c>
      <c r="F31" s="113">
        <f>IF(E29&lt;6,"",((E29-6)/12)*(G29/E29))</f>
        <v>0</v>
      </c>
      <c r="G31" s="93">
        <f>F31</f>
        <v>0</v>
      </c>
      <c r="H31" s="158"/>
      <c r="I31" s="97" t="s">
        <v>165</v>
      </c>
      <c r="J31" s="97" t="str">
        <f>VLOOKUP(I31,Presupuesto!$B$11:$C$565,2,0)</f>
        <v>DECIMOCUARTO MES</v>
      </c>
      <c r="K31" s="94" t="str">
        <f t="shared" si="0"/>
        <v>Gestión Tecnologías de Información y Comunicación</v>
      </c>
      <c r="L31" s="94" t="s">
        <v>721</v>
      </c>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row>
    <row r="32" spans="3:79" ht="15.75" hidden="1" thickBot="1">
      <c r="C32" s="132" t="s">
        <v>89</v>
      </c>
      <c r="D32" s="188"/>
      <c r="E32" s="147">
        <v>12</v>
      </c>
      <c r="F32" s="284">
        <f>HLOOKUP($C32,$BZ$2:$CM$3,2,0)</f>
        <v>27792.79</v>
      </c>
      <c r="G32" s="109">
        <f>D32*E32*F32</f>
        <v>0</v>
      </c>
      <c r="H32" s="160"/>
      <c r="I32" s="110" t="s">
        <v>151</v>
      </c>
      <c r="J32" s="110" t="str">
        <f>VLOOKUP(I32,Presupuesto!$B$11:$C$565,2,0)</f>
        <v>SUELDOS Y SALARIOS PERMANENTES</v>
      </c>
      <c r="K32" s="94" t="str">
        <f t="shared" si="0"/>
        <v>Gestión Tecnologías de Información y Comunicación</v>
      </c>
      <c r="L32" s="94" t="s">
        <v>721</v>
      </c>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row>
    <row r="33" spans="3:12" ht="15.75" hidden="1" thickBot="1">
      <c r="C33" s="165" t="s">
        <v>1332</v>
      </c>
      <c r="D33" s="157"/>
      <c r="E33" s="149">
        <v>0</v>
      </c>
      <c r="F33" s="96">
        <f>IF(E32=0,"",(G32/E32)/12*E32)</f>
        <v>0</v>
      </c>
      <c r="G33" s="93">
        <f>F33</f>
        <v>0</v>
      </c>
      <c r="H33" s="158"/>
      <c r="I33" s="112" t="s">
        <v>164</v>
      </c>
      <c r="J33" s="112" t="str">
        <f>VLOOKUP(I33,Presupuesto!$B$11:$C$565,2,0)</f>
        <v>AGUINALDO Y DECIMO CUARTO MES</v>
      </c>
      <c r="K33" s="94" t="str">
        <f t="shared" si="0"/>
        <v>Gestión Tecnologías de Información y Comunicación</v>
      </c>
      <c r="L33" s="94" t="s">
        <v>721</v>
      </c>
    </row>
    <row r="34" spans="3:12" ht="15.75" hidden="1" thickBot="1">
      <c r="C34" s="166" t="s">
        <v>1333</v>
      </c>
      <c r="D34" s="157"/>
      <c r="E34" s="149">
        <v>0</v>
      </c>
      <c r="F34" s="113">
        <f>IF(E32&lt;6,"",((E32-6)/12)*(G32/E32))</f>
        <v>0</v>
      </c>
      <c r="G34" s="93">
        <f>F34</f>
        <v>0</v>
      </c>
      <c r="H34" s="158"/>
      <c r="I34" s="97" t="s">
        <v>165</v>
      </c>
      <c r="J34" s="97" t="str">
        <f>VLOOKUP(I34,Presupuesto!$B$11:$C$565,2,0)</f>
        <v>DECIMOCUARTO MES</v>
      </c>
      <c r="K34" s="94" t="str">
        <f t="shared" si="0"/>
        <v>Gestión Tecnologías de Información y Comunicación</v>
      </c>
      <c r="L34" s="94" t="s">
        <v>721</v>
      </c>
    </row>
    <row r="35" spans="3:12" ht="15.75" hidden="1" thickBot="1">
      <c r="C35" s="132" t="s">
        <v>90</v>
      </c>
      <c r="D35" s="188"/>
      <c r="E35" s="147">
        <v>12</v>
      </c>
      <c r="F35" s="284">
        <f>HLOOKUP($C35,$BZ$2:$CM$3,2,0)</f>
        <v>18859.39</v>
      </c>
      <c r="G35" s="109">
        <f>D35*E35*F35</f>
        <v>0</v>
      </c>
      <c r="H35" s="160"/>
      <c r="I35" s="110" t="s">
        <v>151</v>
      </c>
      <c r="J35" s="110" t="str">
        <f>VLOOKUP(I35,Presupuesto!$B$11:$C$565,2,0)</f>
        <v>SUELDOS Y SALARIOS PERMANENTES</v>
      </c>
      <c r="K35" s="94" t="str">
        <f t="shared" si="0"/>
        <v>Gestión Tecnologías de Información y Comunicación</v>
      </c>
      <c r="L35" s="94" t="s">
        <v>721</v>
      </c>
    </row>
    <row r="36" spans="3:12" ht="15.75" hidden="1" thickBot="1">
      <c r="C36" s="165" t="s">
        <v>1332</v>
      </c>
      <c r="D36" s="157"/>
      <c r="E36" s="149">
        <v>0</v>
      </c>
      <c r="F36" s="96">
        <f>IF(E35=0,"",(G35/E35)/12*E35)</f>
        <v>0</v>
      </c>
      <c r="G36" s="93">
        <f>F36</f>
        <v>0</v>
      </c>
      <c r="H36" s="158"/>
      <c r="I36" s="112" t="s">
        <v>164</v>
      </c>
      <c r="J36" s="112" t="str">
        <f>VLOOKUP(I36,Presupuesto!$B$11:$C$565,2,0)</f>
        <v>AGUINALDO Y DECIMO CUARTO MES</v>
      </c>
      <c r="K36" s="94" t="str">
        <f t="shared" si="0"/>
        <v>Gestión Tecnologías de Información y Comunicación</v>
      </c>
      <c r="L36" s="94" t="s">
        <v>721</v>
      </c>
    </row>
    <row r="37" spans="3:12" ht="15.75" hidden="1" thickBot="1">
      <c r="C37" s="166" t="s">
        <v>1333</v>
      </c>
      <c r="D37" s="157"/>
      <c r="E37" s="149">
        <v>0</v>
      </c>
      <c r="F37" s="113">
        <f>IF(E35&lt;6,"",((E35-6)/12)*(G35/E35))</f>
        <v>0</v>
      </c>
      <c r="G37" s="93">
        <f>F37</f>
        <v>0</v>
      </c>
      <c r="H37" s="158"/>
      <c r="I37" s="97" t="s">
        <v>165</v>
      </c>
      <c r="J37" s="97" t="str">
        <f>VLOOKUP(I37,Presupuesto!$B$11:$C$565,2,0)</f>
        <v>DECIMOCUARTO MES</v>
      </c>
      <c r="K37" s="94" t="str">
        <f t="shared" si="0"/>
        <v>Gestión Tecnologías de Información y Comunicación</v>
      </c>
      <c r="L37" s="94" t="s">
        <v>721</v>
      </c>
    </row>
    <row r="38" spans="3:12" ht="15.75" hidden="1" thickBot="1">
      <c r="C38" s="132" t="s">
        <v>91</v>
      </c>
      <c r="D38" s="188"/>
      <c r="E38" s="147">
        <v>12</v>
      </c>
      <c r="F38" s="284">
        <f>HLOOKUP($C38,$BZ$2:$CM$3,2,0)</f>
        <v>17866.8</v>
      </c>
      <c r="G38" s="109">
        <f>D38*E38*F38</f>
        <v>0</v>
      </c>
      <c r="H38" s="160"/>
      <c r="I38" s="110" t="s">
        <v>151</v>
      </c>
      <c r="J38" s="110" t="str">
        <f>VLOOKUP(I38,Presupuesto!$B$11:$C$565,2,0)</f>
        <v>SUELDOS Y SALARIOS PERMANENTES</v>
      </c>
      <c r="K38" s="94" t="str">
        <f t="shared" si="0"/>
        <v>Gestión Tecnologías de Información y Comunicación</v>
      </c>
      <c r="L38" s="94" t="s">
        <v>721</v>
      </c>
    </row>
    <row r="39" spans="3:12" ht="15.75" hidden="1" thickBot="1">
      <c r="C39" s="165" t="s">
        <v>1332</v>
      </c>
      <c r="D39" s="157"/>
      <c r="E39" s="149">
        <v>0</v>
      </c>
      <c r="F39" s="96">
        <f>IF(E38=0,"",(G38/E38)/12*E38)</f>
        <v>0</v>
      </c>
      <c r="G39" s="93">
        <f>F39</f>
        <v>0</v>
      </c>
      <c r="H39" s="158"/>
      <c r="I39" s="112" t="s">
        <v>164</v>
      </c>
      <c r="J39" s="112" t="str">
        <f>VLOOKUP(I39,Presupuesto!$B$11:$C$565,2,0)</f>
        <v>AGUINALDO Y DECIMO CUARTO MES</v>
      </c>
      <c r="K39" s="94" t="str">
        <f t="shared" si="0"/>
        <v>Gestión Tecnologías de Información y Comunicación</v>
      </c>
      <c r="L39" s="94" t="s">
        <v>721</v>
      </c>
    </row>
    <row r="40" spans="3:12" ht="15.75" hidden="1" thickBot="1">
      <c r="C40" s="166" t="s">
        <v>1333</v>
      </c>
      <c r="D40" s="157"/>
      <c r="E40" s="149">
        <v>0</v>
      </c>
      <c r="F40" s="113">
        <f>IF(E38&lt;6,"",((E38-6)/12)*(G38/E38))</f>
        <v>0</v>
      </c>
      <c r="G40" s="93">
        <f>F40</f>
        <v>0</v>
      </c>
      <c r="H40" s="158"/>
      <c r="I40" s="97" t="s">
        <v>165</v>
      </c>
      <c r="J40" s="97" t="str">
        <f>VLOOKUP(I40,Presupuesto!$B$11:$C$565,2,0)</f>
        <v>DECIMOCUARTO MES</v>
      </c>
      <c r="K40" s="94" t="str">
        <f t="shared" si="0"/>
        <v>Gestión Tecnologías de Información y Comunicación</v>
      </c>
      <c r="L40" s="94" t="s">
        <v>721</v>
      </c>
    </row>
    <row r="41" spans="3:12" ht="15.75" hidden="1" thickBot="1">
      <c r="C41" s="132" t="s">
        <v>92</v>
      </c>
      <c r="D41" s="188"/>
      <c r="E41" s="147">
        <v>12</v>
      </c>
      <c r="F41" s="284">
        <f>HLOOKUP($C41,$BZ$2:$CM$3,2,0)</f>
        <v>13896.4</v>
      </c>
      <c r="G41" s="109">
        <f>D41*E41*F41</f>
        <v>0</v>
      </c>
      <c r="H41" s="160"/>
      <c r="I41" s="110" t="s">
        <v>151</v>
      </c>
      <c r="J41" s="110" t="str">
        <f>VLOOKUP(I41,Presupuesto!$B$11:$C$565,2,0)</f>
        <v>SUELDOS Y SALARIOS PERMANENTES</v>
      </c>
      <c r="K41" s="94" t="str">
        <f t="shared" si="0"/>
        <v>Gestión Tecnologías de Información y Comunicación</v>
      </c>
      <c r="L41" s="94" t="s">
        <v>721</v>
      </c>
    </row>
    <row r="42" spans="3:12" ht="15.75" hidden="1" thickBot="1">
      <c r="C42" s="165" t="s">
        <v>1332</v>
      </c>
      <c r="D42" s="157"/>
      <c r="E42" s="149">
        <v>0</v>
      </c>
      <c r="F42" s="96">
        <f>IF(E41=0,"",(G41/E41)/12*E41)</f>
        <v>0</v>
      </c>
      <c r="G42" s="93">
        <f>F42</f>
        <v>0</v>
      </c>
      <c r="H42" s="158"/>
      <c r="I42" s="112" t="s">
        <v>164</v>
      </c>
      <c r="J42" s="112" t="str">
        <f>VLOOKUP(I42,Presupuesto!$B$11:$C$565,2,0)</f>
        <v>AGUINALDO Y DECIMO CUARTO MES</v>
      </c>
      <c r="K42" s="94" t="str">
        <f t="shared" si="0"/>
        <v>Gestión Tecnologías de Información y Comunicación</v>
      </c>
      <c r="L42" s="94" t="s">
        <v>721</v>
      </c>
    </row>
    <row r="43" spans="3:12" ht="15.75" hidden="1" thickBot="1">
      <c r="C43" s="166" t="s">
        <v>1333</v>
      </c>
      <c r="D43" s="157"/>
      <c r="E43" s="149">
        <v>0</v>
      </c>
      <c r="F43" s="113">
        <f>IF(E41&lt;6,"",((E41-6)/12)*(G41/E41))</f>
        <v>0</v>
      </c>
      <c r="G43" s="93">
        <f>F43</f>
        <v>0</v>
      </c>
      <c r="H43" s="158"/>
      <c r="I43" s="97" t="s">
        <v>165</v>
      </c>
      <c r="J43" s="97" t="str">
        <f>VLOOKUP(I43,Presupuesto!$B$11:$C$565,2,0)</f>
        <v>DECIMOCUARTO MES</v>
      </c>
      <c r="K43" s="94" t="str">
        <f t="shared" si="0"/>
        <v>Gestión Tecnologías de Información y Comunicación</v>
      </c>
      <c r="L43" s="94" t="s">
        <v>721</v>
      </c>
    </row>
    <row r="44" spans="3:12" ht="15.75" hidden="1" thickBot="1">
      <c r="C44" s="132" t="s">
        <v>93</v>
      </c>
      <c r="D44" s="188"/>
      <c r="E44" s="147">
        <v>12</v>
      </c>
      <c r="F44" s="284">
        <f>HLOOKUP($C44,$BZ$2:$CM$3,2,0)</f>
        <v>15004.09</v>
      </c>
      <c r="G44" s="109">
        <f>D44*E44*F44</f>
        <v>0</v>
      </c>
      <c r="H44" s="160"/>
      <c r="I44" s="110" t="s">
        <v>151</v>
      </c>
      <c r="J44" s="110" t="str">
        <f>VLOOKUP(I44,Presupuesto!$B$11:$C$565,2,0)</f>
        <v>SUELDOS Y SALARIOS PERMANENTES</v>
      </c>
      <c r="K44" s="94" t="str">
        <f t="shared" si="0"/>
        <v>Gestión Tecnologías de Información y Comunicación</v>
      </c>
      <c r="L44" s="94" t="s">
        <v>721</v>
      </c>
    </row>
    <row r="45" spans="3:12" ht="15.75" hidden="1" thickBot="1">
      <c r="C45" s="165" t="s">
        <v>1332</v>
      </c>
      <c r="D45" s="157"/>
      <c r="E45" s="149">
        <v>0</v>
      </c>
      <c r="F45" s="96">
        <f>IF(E44=0,"",(G44/E44)/12*E44)</f>
        <v>0</v>
      </c>
      <c r="G45" s="93">
        <f>F45</f>
        <v>0</v>
      </c>
      <c r="H45" s="158"/>
      <c r="I45" s="112" t="s">
        <v>164</v>
      </c>
      <c r="J45" s="112" t="str">
        <f>VLOOKUP(I45,Presupuesto!$B$11:$C$565,2,0)</f>
        <v>AGUINALDO Y DECIMO CUARTO MES</v>
      </c>
      <c r="K45" s="94" t="str">
        <f t="shared" si="0"/>
        <v>Gestión Tecnologías de Información y Comunicación</v>
      </c>
      <c r="L45" s="94" t="s">
        <v>721</v>
      </c>
    </row>
    <row r="46" spans="3:12" ht="15.75" hidden="1" thickBot="1">
      <c r="C46" s="166" t="s">
        <v>1333</v>
      </c>
      <c r="D46" s="157"/>
      <c r="E46" s="149">
        <v>0</v>
      </c>
      <c r="F46" s="113">
        <f>IF(E44&lt;6,"",((E44-6)/12)*(G44/E44))</f>
        <v>0</v>
      </c>
      <c r="G46" s="93">
        <f>F46</f>
        <v>0</v>
      </c>
      <c r="H46" s="158"/>
      <c r="I46" s="97" t="s">
        <v>165</v>
      </c>
      <c r="J46" s="97" t="str">
        <f>VLOOKUP(I46,Presupuesto!$B$11:$C$565,2,0)</f>
        <v>DECIMOCUARTO MES</v>
      </c>
      <c r="K46" s="94" t="str">
        <f t="shared" si="0"/>
        <v>Gestión Tecnologías de Información y Comunicación</v>
      </c>
      <c r="L46" s="94" t="s">
        <v>721</v>
      </c>
    </row>
    <row r="47" spans="3:12" ht="15.75" hidden="1" thickBot="1">
      <c r="C47" s="132" t="s">
        <v>94</v>
      </c>
      <c r="D47" s="188"/>
      <c r="E47" s="147">
        <v>12</v>
      </c>
      <c r="F47" s="284">
        <f>HLOOKUP($C47,$BZ$2:$CM$3,2,0)</f>
        <v>13238.9</v>
      </c>
      <c r="G47" s="109">
        <f>D47*E47*F47</f>
        <v>0</v>
      </c>
      <c r="H47" s="160"/>
      <c r="I47" s="110" t="s">
        <v>151</v>
      </c>
      <c r="J47" s="110" t="str">
        <f>VLOOKUP(I47,Presupuesto!$B$11:$C$565,2,0)</f>
        <v>SUELDOS Y SALARIOS PERMANENTES</v>
      </c>
      <c r="K47" s="94" t="str">
        <f t="shared" si="0"/>
        <v>Gestión Tecnologías de Información y Comunicación</v>
      </c>
      <c r="L47" s="94" t="s">
        <v>721</v>
      </c>
    </row>
    <row r="48" spans="3:12" ht="15.75" hidden="1" thickBot="1">
      <c r="C48" s="165" t="s">
        <v>1332</v>
      </c>
      <c r="D48" s="157"/>
      <c r="E48" s="149">
        <v>0</v>
      </c>
      <c r="F48" s="96">
        <f>IF(E47=0,"",(G47/E47)/12*E47)</f>
        <v>0</v>
      </c>
      <c r="G48" s="93">
        <f>F48</f>
        <v>0</v>
      </c>
      <c r="H48" s="158"/>
      <c r="I48" s="112" t="s">
        <v>164</v>
      </c>
      <c r="J48" s="112" t="str">
        <f>VLOOKUP(I48,Presupuesto!$B$11:$C$565,2,0)</f>
        <v>AGUINALDO Y DECIMO CUARTO MES</v>
      </c>
      <c r="K48" s="94" t="str">
        <f t="shared" si="0"/>
        <v>Gestión Tecnologías de Información y Comunicación</v>
      </c>
      <c r="L48" s="94" t="s">
        <v>721</v>
      </c>
    </row>
    <row r="49" spans="3:12" ht="15.75" hidden="1" thickBot="1">
      <c r="C49" s="166" t="s">
        <v>1333</v>
      </c>
      <c r="D49" s="157"/>
      <c r="E49" s="149">
        <v>0</v>
      </c>
      <c r="F49" s="113">
        <f>IF(E47&lt;6,"",((E47-6)/12)*(G47/E47))</f>
        <v>0</v>
      </c>
      <c r="G49" s="93">
        <f>F49</f>
        <v>0</v>
      </c>
      <c r="H49" s="158"/>
      <c r="I49" s="97" t="s">
        <v>165</v>
      </c>
      <c r="J49" s="97" t="str">
        <f>VLOOKUP(I49,Presupuesto!$B$11:$C$565,2,0)</f>
        <v>DECIMOCUARTO MES</v>
      </c>
      <c r="K49" s="94" t="str">
        <f t="shared" si="0"/>
        <v>Gestión Tecnologías de Información y Comunicación</v>
      </c>
      <c r="L49" s="94" t="s">
        <v>721</v>
      </c>
    </row>
    <row r="50" spans="3:12" ht="15.75" hidden="1" thickBot="1">
      <c r="C50" s="132" t="s">
        <v>95</v>
      </c>
      <c r="D50" s="188"/>
      <c r="E50" s="147">
        <v>12</v>
      </c>
      <c r="F50" s="284">
        <f>HLOOKUP($C50,$BZ$2:$CM$3,2,0)</f>
        <v>12356.31</v>
      </c>
      <c r="G50" s="109">
        <f>D50*E50*F50</f>
        <v>0</v>
      </c>
      <c r="H50" s="160"/>
      <c r="I50" s="110" t="s">
        <v>151</v>
      </c>
      <c r="J50" s="110" t="str">
        <f>VLOOKUP(I50,Presupuesto!$B$11:$C$565,2,0)</f>
        <v>SUELDOS Y SALARIOS PERMANENTES</v>
      </c>
      <c r="K50" s="94" t="str">
        <f t="shared" ref="K50:K64" si="1">$K$17</f>
        <v>Gestión Tecnologías de Información y Comunicación</v>
      </c>
      <c r="L50" s="94" t="s">
        <v>721</v>
      </c>
    </row>
    <row r="51" spans="3:12" ht="15.75" hidden="1" thickBot="1">
      <c r="C51" s="165" t="s">
        <v>1332</v>
      </c>
      <c r="D51" s="157"/>
      <c r="E51" s="149">
        <v>0</v>
      </c>
      <c r="F51" s="96">
        <f>IF(E50=0,"",(G50/E50)/12*E50)</f>
        <v>0</v>
      </c>
      <c r="G51" s="93">
        <f>F51</f>
        <v>0</v>
      </c>
      <c r="H51" s="158"/>
      <c r="I51" s="112" t="s">
        <v>164</v>
      </c>
      <c r="J51" s="112" t="str">
        <f>VLOOKUP(I51,Presupuesto!$B$11:$C$565,2,0)</f>
        <v>AGUINALDO Y DECIMO CUARTO MES</v>
      </c>
      <c r="K51" s="94" t="str">
        <f t="shared" si="1"/>
        <v>Gestión Tecnologías de Información y Comunicación</v>
      </c>
      <c r="L51" s="94" t="s">
        <v>721</v>
      </c>
    </row>
    <row r="52" spans="3:12" ht="15.75" hidden="1" thickBot="1">
      <c r="C52" s="166" t="s">
        <v>1333</v>
      </c>
      <c r="D52" s="157"/>
      <c r="E52" s="149">
        <v>0</v>
      </c>
      <c r="F52" s="113">
        <f>IF(E50&lt;6,"",((E50-6)/12)*(G50/E50))</f>
        <v>0</v>
      </c>
      <c r="G52" s="93">
        <f>F52</f>
        <v>0</v>
      </c>
      <c r="H52" s="158"/>
      <c r="I52" s="97" t="s">
        <v>165</v>
      </c>
      <c r="J52" s="97" t="str">
        <f>VLOOKUP(I52,Presupuesto!$B$11:$C$565,2,0)</f>
        <v>DECIMOCUARTO MES</v>
      </c>
      <c r="K52" s="94" t="str">
        <f t="shared" si="1"/>
        <v>Gestión Tecnologías de Información y Comunicación</v>
      </c>
      <c r="L52" s="94" t="s">
        <v>721</v>
      </c>
    </row>
    <row r="53" spans="3:12" ht="15.75" hidden="1" thickBot="1">
      <c r="C53" s="132" t="s">
        <v>96</v>
      </c>
      <c r="D53" s="188"/>
      <c r="E53" s="147">
        <v>12</v>
      </c>
      <c r="F53" s="284">
        <f>HLOOKUP($C53,$BZ$2:$CM$3,2,0)</f>
        <v>463.22</v>
      </c>
      <c r="G53" s="109">
        <f>D53*E53*F53</f>
        <v>0</v>
      </c>
      <c r="H53" s="160"/>
      <c r="I53" s="110" t="s">
        <v>151</v>
      </c>
      <c r="J53" s="110" t="str">
        <f>VLOOKUP(I53,Presupuesto!$B$11:$C$565,2,0)</f>
        <v>SUELDOS Y SALARIOS PERMANENTES</v>
      </c>
      <c r="K53" s="94" t="str">
        <f t="shared" si="1"/>
        <v>Gestión Tecnologías de Información y Comunicación</v>
      </c>
      <c r="L53" s="94" t="s">
        <v>721</v>
      </c>
    </row>
    <row r="54" spans="3:12" ht="15.75" hidden="1" thickBot="1">
      <c r="C54" s="165" t="s">
        <v>1332</v>
      </c>
      <c r="D54" s="157"/>
      <c r="E54" s="149">
        <v>0</v>
      </c>
      <c r="F54" s="96">
        <f>IF(E53=0,"",(G53/E53)/12*E53)</f>
        <v>0</v>
      </c>
      <c r="G54" s="93">
        <f>F54</f>
        <v>0</v>
      </c>
      <c r="H54" s="158"/>
      <c r="I54" s="112" t="s">
        <v>164</v>
      </c>
      <c r="J54" s="112" t="str">
        <f>VLOOKUP(I54,Presupuesto!$B$11:$C$565,2,0)</f>
        <v>AGUINALDO Y DECIMO CUARTO MES</v>
      </c>
      <c r="K54" s="94" t="str">
        <f t="shared" si="1"/>
        <v>Gestión Tecnologías de Información y Comunicación</v>
      </c>
      <c r="L54" s="94" t="s">
        <v>721</v>
      </c>
    </row>
    <row r="55" spans="3:12" ht="15.75" hidden="1" thickBot="1">
      <c r="C55" s="166" t="s">
        <v>1333</v>
      </c>
      <c r="D55" s="157"/>
      <c r="E55" s="149">
        <v>0</v>
      </c>
      <c r="F55" s="113">
        <f>IF(E53&lt;6,"",((E53-6)/12)*(G53/E53))</f>
        <v>0</v>
      </c>
      <c r="G55" s="93">
        <f>F55</f>
        <v>0</v>
      </c>
      <c r="H55" s="158"/>
      <c r="I55" s="97" t="s">
        <v>165</v>
      </c>
      <c r="J55" s="97" t="str">
        <f>VLOOKUP(I55,Presupuesto!$B$11:$C$565,2,0)</f>
        <v>DECIMOCUARTO MES</v>
      </c>
      <c r="K55" s="94" t="str">
        <f t="shared" si="1"/>
        <v>Gestión Tecnologías de Información y Comunicación</v>
      </c>
      <c r="L55" s="94" t="s">
        <v>721</v>
      </c>
    </row>
    <row r="56" spans="3:12" ht="15.75" hidden="1" thickBot="1">
      <c r="C56" s="132" t="s">
        <v>97</v>
      </c>
      <c r="D56" s="188"/>
      <c r="E56" s="147">
        <v>12</v>
      </c>
      <c r="F56" s="284">
        <f>HLOOKUP($C56,$BZ$2:$CM$3,2,0)</f>
        <v>2007.3</v>
      </c>
      <c r="G56" s="109">
        <f>D56*E56*F56</f>
        <v>0</v>
      </c>
      <c r="H56" s="160"/>
      <c r="I56" s="110" t="s">
        <v>151</v>
      </c>
      <c r="J56" s="110" t="str">
        <f>VLOOKUP(I56,Presupuesto!$B$11:$C$565,2,0)</f>
        <v>SUELDOS Y SALARIOS PERMANENTES</v>
      </c>
      <c r="K56" s="94" t="str">
        <f t="shared" si="1"/>
        <v>Gestión Tecnologías de Información y Comunicación</v>
      </c>
      <c r="L56" s="94" t="s">
        <v>721</v>
      </c>
    </row>
    <row r="57" spans="3:12" ht="15.75" hidden="1" thickBot="1">
      <c r="C57" s="165" t="s">
        <v>1332</v>
      </c>
      <c r="D57" s="157"/>
      <c r="E57" s="149">
        <v>0</v>
      </c>
      <c r="F57" s="96">
        <f>IF(E56=0,"",(G56/E56)/12*E56)</f>
        <v>0</v>
      </c>
      <c r="G57" s="93">
        <f>F57</f>
        <v>0</v>
      </c>
      <c r="H57" s="158"/>
      <c r="I57" s="112" t="s">
        <v>164</v>
      </c>
      <c r="J57" s="112" t="str">
        <f>VLOOKUP(I57,Presupuesto!$B$11:$C$565,2,0)</f>
        <v>AGUINALDO Y DECIMO CUARTO MES</v>
      </c>
      <c r="K57" s="94" t="str">
        <f t="shared" si="1"/>
        <v>Gestión Tecnologías de Información y Comunicación</v>
      </c>
      <c r="L57" s="94" t="s">
        <v>721</v>
      </c>
    </row>
    <row r="58" spans="3:12" ht="15.75" hidden="1" thickBot="1">
      <c r="C58" s="166" t="s">
        <v>1333</v>
      </c>
      <c r="D58" s="157"/>
      <c r="E58" s="149">
        <v>0</v>
      </c>
      <c r="F58" s="113">
        <f>IF(E56&lt;6,"",((E56-6)/12)*(G56/E56))</f>
        <v>0</v>
      </c>
      <c r="G58" s="93">
        <f>F58</f>
        <v>0</v>
      </c>
      <c r="H58" s="158"/>
      <c r="I58" s="97" t="s">
        <v>165</v>
      </c>
      <c r="J58" s="97" t="str">
        <f>VLOOKUP(I58,Presupuesto!$B$11:$C$565,2,0)</f>
        <v>DECIMOCUARTO MES</v>
      </c>
      <c r="K58" s="94" t="str">
        <f t="shared" si="1"/>
        <v>Gestión Tecnologías de Información y Comunicación</v>
      </c>
      <c r="L58" s="94" t="s">
        <v>721</v>
      </c>
    </row>
    <row r="59" spans="3:12" ht="15.75" hidden="1" thickBot="1">
      <c r="C59" s="135" t="s">
        <v>101</v>
      </c>
      <c r="D59" s="188"/>
      <c r="E59" s="147">
        <v>12</v>
      </c>
      <c r="F59" s="134">
        <v>30000</v>
      </c>
      <c r="G59" s="109">
        <f>D59*E59*F59</f>
        <v>0</v>
      </c>
      <c r="H59" s="160"/>
      <c r="I59" s="110" t="s">
        <v>200</v>
      </c>
      <c r="J59" s="110" t="str">
        <f>VLOOKUP(I59,Presupuesto!$B$11:$C$565,2,0)</f>
        <v>CONTRATOS ESPECIALES</v>
      </c>
      <c r="K59" s="94" t="str">
        <f t="shared" si="1"/>
        <v>Gestión Tecnologías de Información y Comunicación</v>
      </c>
      <c r="L59" s="94" t="s">
        <v>721</v>
      </c>
    </row>
    <row r="60" spans="3:12" ht="15.75" hidden="1" thickBot="1">
      <c r="C60" s="165" t="s">
        <v>1332</v>
      </c>
      <c r="D60" s="157"/>
      <c r="E60" s="149">
        <v>0</v>
      </c>
      <c r="F60" s="113">
        <f>IF(E59=0,"",(G59/E59)/12*E59)</f>
        <v>0</v>
      </c>
      <c r="G60" s="93">
        <f>F60</f>
        <v>0</v>
      </c>
      <c r="H60" s="158"/>
      <c r="I60" s="97" t="s">
        <v>200</v>
      </c>
      <c r="J60" s="97" t="str">
        <f>VLOOKUP(I60,Presupuesto!$B$11:$C$565,2,0)</f>
        <v>CONTRATOS ESPECIALES</v>
      </c>
      <c r="K60" s="94" t="str">
        <f t="shared" si="1"/>
        <v>Gestión Tecnologías de Información y Comunicación</v>
      </c>
      <c r="L60" s="94" t="s">
        <v>719</v>
      </c>
    </row>
    <row r="61" spans="3:12" ht="15.75" hidden="1" thickBot="1">
      <c r="C61" s="166" t="s">
        <v>1333</v>
      </c>
      <c r="D61" s="157"/>
      <c r="E61" s="149">
        <v>0</v>
      </c>
      <c r="F61" s="96">
        <f>IF(E59&lt;6,"",((E59-6)/12)*(G59/E59))</f>
        <v>0</v>
      </c>
      <c r="G61" s="93">
        <f>F61</f>
        <v>0</v>
      </c>
      <c r="H61" s="158"/>
      <c r="I61" s="97" t="s">
        <v>200</v>
      </c>
      <c r="J61" s="97" t="str">
        <f>VLOOKUP(I61,Presupuesto!$B$11:$C$565,2,0)</f>
        <v>CONTRATOS ESPECIALES</v>
      </c>
      <c r="K61" s="94" t="str">
        <f t="shared" si="1"/>
        <v>Gestión Tecnologías de Información y Comunicación</v>
      </c>
      <c r="L61" s="94" t="s">
        <v>727</v>
      </c>
    </row>
    <row r="62" spans="3:12" ht="15.75" hidden="1" thickBot="1">
      <c r="C62" s="135" t="s">
        <v>102</v>
      </c>
      <c r="D62" s="188"/>
      <c r="E62" s="147">
        <v>12</v>
      </c>
      <c r="F62" s="114">
        <v>30000</v>
      </c>
      <c r="G62" s="109">
        <f>D62*E62*F62</f>
        <v>0</v>
      </c>
      <c r="H62" s="160"/>
      <c r="I62" s="110" t="s">
        <v>298</v>
      </c>
      <c r="J62" s="110" t="str">
        <f>VLOOKUP(I62,Presupuesto!$B$11:$C$565,2,0)</f>
        <v>OTROS SERVICIOS TECNICOS Y PROFESIONALES</v>
      </c>
      <c r="K62" s="94" t="str">
        <f t="shared" si="1"/>
        <v>Gestión Tecnologías de Información y Comunicación</v>
      </c>
      <c r="L62" s="94" t="s">
        <v>719</v>
      </c>
    </row>
    <row r="63" spans="3:12" ht="15.75" hidden="1" thickBot="1">
      <c r="C63" s="165" t="s">
        <v>1332</v>
      </c>
      <c r="D63" s="157"/>
      <c r="E63" s="149">
        <v>0</v>
      </c>
      <c r="F63" s="96">
        <v>0</v>
      </c>
      <c r="G63" s="93">
        <f>F63</f>
        <v>0</v>
      </c>
      <c r="H63" s="158"/>
      <c r="I63" s="97" t="s">
        <v>298</v>
      </c>
      <c r="J63" s="97" t="str">
        <f>VLOOKUP(I63,Presupuesto!$B$11:$C$565,2,0)</f>
        <v>OTROS SERVICIOS TECNICOS Y PROFESIONALES</v>
      </c>
      <c r="K63" s="94" t="str">
        <f t="shared" si="1"/>
        <v>Gestión Tecnologías de Información y Comunicación</v>
      </c>
      <c r="L63" s="94" t="s">
        <v>719</v>
      </c>
    </row>
    <row r="64" spans="3:12" ht="15.75" hidden="1" thickBot="1">
      <c r="C64" s="166" t="s">
        <v>1333</v>
      </c>
      <c r="D64" s="157"/>
      <c r="E64" s="149">
        <v>0</v>
      </c>
      <c r="F64" s="96">
        <v>0</v>
      </c>
      <c r="G64" s="93">
        <f>F64</f>
        <v>0</v>
      </c>
      <c r="H64" s="158"/>
      <c r="I64" s="97" t="s">
        <v>298</v>
      </c>
      <c r="J64" s="97" t="str">
        <f>VLOOKUP(I64,Presupuesto!$B$11:$C$565,2,0)</f>
        <v>OTROS SERVICIOS TECNICOS Y PROFESIONALES</v>
      </c>
      <c r="K64" s="94" t="str">
        <f t="shared" si="1"/>
        <v>Gestión Tecnologías de Información y Comunicación</v>
      </c>
      <c r="L64" s="94" t="s">
        <v>719</v>
      </c>
    </row>
    <row r="65" spans="3:12" ht="15.75" thickBot="1">
      <c r="C65" s="135" t="s">
        <v>103</v>
      </c>
      <c r="D65" s="188">
        <v>1</v>
      </c>
      <c r="E65" s="147">
        <v>12</v>
      </c>
      <c r="F65" s="114">
        <v>17717.669999999998</v>
      </c>
      <c r="G65" s="93">
        <f>F65</f>
        <v>17717.669999999998</v>
      </c>
      <c r="H65" s="160" t="s">
        <v>703</v>
      </c>
      <c r="I65" s="110" t="s">
        <v>151</v>
      </c>
      <c r="J65" s="110" t="str">
        <f>VLOOKUP(I65,Presupuesto!$B$11:$C$565,2,0)</f>
        <v>SUELDOS Y SALARIOS PERMANENTES</v>
      </c>
      <c r="K65" s="94" t="s">
        <v>75</v>
      </c>
      <c r="L65" s="94" t="s">
        <v>723</v>
      </c>
    </row>
    <row r="66" spans="3:12">
      <c r="C66" s="165" t="s">
        <v>1332</v>
      </c>
      <c r="D66" s="163"/>
      <c r="E66" s="126">
        <v>0</v>
      </c>
      <c r="F66" s="115">
        <f>IF(E65=0,"",(G65/E65)/12*E65)</f>
        <v>1476.4724999999999</v>
      </c>
      <c r="G66" s="116">
        <f>F66</f>
        <v>1476.4724999999999</v>
      </c>
      <c r="H66" s="158" t="s">
        <v>703</v>
      </c>
      <c r="I66" s="97" t="s">
        <v>164</v>
      </c>
      <c r="J66" s="97" t="str">
        <f>VLOOKUP(I66,Presupuesto!$B$11:$C$565,2,0)</f>
        <v>AGUINALDO Y DECIMO CUARTO MES</v>
      </c>
      <c r="K66" s="94" t="s">
        <v>75</v>
      </c>
      <c r="L66" s="94" t="s">
        <v>723</v>
      </c>
    </row>
    <row r="67" spans="3:12" ht="15.75" thickBot="1">
      <c r="C67" s="167" t="s">
        <v>1333</v>
      </c>
      <c r="D67" s="156"/>
      <c r="E67" s="127">
        <v>0</v>
      </c>
      <c r="F67" s="101">
        <f>IF(E65&lt;6,"",((E65-6)/12)*(G65/E65))</f>
        <v>738.23624999999993</v>
      </c>
      <c r="G67" s="101">
        <f>F67</f>
        <v>738.23624999999993</v>
      </c>
      <c r="H67" s="156" t="s">
        <v>703</v>
      </c>
      <c r="I67" s="102" t="s">
        <v>165</v>
      </c>
      <c r="J67" s="119" t="str">
        <f>VLOOKUP(I67,Presupuesto!$B$11:$C$565,2,0)</f>
        <v>DECIMOCUARTO MES</v>
      </c>
      <c r="K67" s="102" t="s">
        <v>75</v>
      </c>
      <c r="L67" s="119" t="s">
        <v>723</v>
      </c>
    </row>
    <row r="69" spans="3:12" ht="15.75" thickBot="1">
      <c r="C69" s="422"/>
      <c r="D69" s="411"/>
      <c r="E69" s="422"/>
      <c r="F69" s="422"/>
      <c r="G69" s="422"/>
      <c r="H69" s="411"/>
      <c r="I69" s="422"/>
      <c r="J69" s="422"/>
      <c r="K69" s="148"/>
      <c r="L69" s="422"/>
    </row>
    <row r="70" spans="3:12" ht="15.75" thickBot="1">
      <c r="C70" s="68" t="s">
        <v>1308</v>
      </c>
      <c r="D70" s="30">
        <f>SUM(G77:G127)</f>
        <v>0</v>
      </c>
      <c r="E70" s="90"/>
      <c r="F70" s="90"/>
      <c r="G70" s="90"/>
      <c r="H70" s="74"/>
      <c r="I70" s="74"/>
      <c r="J70" s="74"/>
      <c r="K70" s="148"/>
      <c r="L70" s="422"/>
    </row>
    <row r="71" spans="3:12">
      <c r="C71" s="422"/>
      <c r="D71" s="31"/>
      <c r="E71" s="90"/>
      <c r="F71" s="90"/>
      <c r="G71" s="90"/>
      <c r="H71" s="74"/>
      <c r="I71" s="74"/>
      <c r="J71" s="74"/>
      <c r="K71" s="148"/>
      <c r="L71" s="422"/>
    </row>
    <row r="72" spans="3:12">
      <c r="C72" s="422"/>
      <c r="D72" s="31"/>
      <c r="E72" s="90"/>
      <c r="F72" s="90"/>
      <c r="G72" s="90"/>
      <c r="H72" s="74"/>
      <c r="I72" s="74"/>
      <c r="J72" s="74"/>
      <c r="K72" s="148"/>
      <c r="L72" s="422"/>
    </row>
    <row r="73" spans="3:12" ht="15.75">
      <c r="C73" s="190" t="s">
        <v>1309</v>
      </c>
      <c r="D73" s="342"/>
      <c r="E73" s="90"/>
      <c r="F73" s="90"/>
      <c r="G73" s="90"/>
      <c r="H73" s="74"/>
      <c r="I73" s="74"/>
      <c r="J73" s="74"/>
      <c r="K73" s="148"/>
      <c r="L73" s="422"/>
    </row>
    <row r="74" spans="3:12" ht="18.75">
      <c r="C74" s="197" t="e">
        <f>IFERROR(VLOOKUP(D73,'1. Desarrollo e Innov. Curricu.'!$F:$G,2,FALSE),IFERROR(VLOOKUP(D73,'2. Investigación Científica'!$E:$F,2,FALSE),IFERROR(VLOOKUP(D73,'3. Vinculación Univ. Sociedad'!$F:$G,2,FALSE),IFERROR(VLOOKUP(D73,'4. Docencia y Profesorado Univ.'!$F:$G,2,FALSE),IFERROR(VLOOKUP(D73,'5. Estudiantes y Graduados'!$E:$F,2,FALSE),IFERROR(VLOOKUP(D73,'11. Gestion Administrativa'!$F:$G,2,FALSE),IFERROR(VLOOKUP(D73,'13. Gestión Académica'!$F:$G,2,FALSE),IFERROR(VLOOKUP(D73,'8. Asegura. de la Calid. y M'!$F:$G,2,FALSE),IFERROR(VLOOKUP(D73,'6. Gestión del Conocimiento'!$F:$G,2,FALSE),IFERROR(VLOOKUP(D73,'15. Gobernabilidad y Proceso...'!$E:$F,2,FALSE),IFERROR(VLOOKUP(D73,'12. Gestión del Talento Humano'!$F:$G,2,FALSE),IFERROR(VLOOKUP(D73,'14. Internacional... de la E.S.'!$E:$F,2,FALSE),IFERROR(VLOOKUP(D73,'10. Posgrado'!$E:$F,2,FALSE),IFERROR(VLOOKUP(D73,'17. Gestión TIC'!$F:$G,2,FALSE),IFERROR(VLOOKUP(D73,'16. Desa. del Sistema Educ.Sup.'!$E:$F,2,FALSE),IFERROR(VLOOKUP(D73,'9. Cultura de Inno. Insti...'!$F:$G,2,FALSE),VLOOKUP(D73,'7. Lo Esencial de la Reforma U.'!$F:$G,2,0)))))))))))))))))</f>
        <v>#N/A</v>
      </c>
      <c r="D74" s="31"/>
      <c r="E74" s="90"/>
      <c r="F74" s="90"/>
      <c r="G74" s="90"/>
      <c r="H74" s="74"/>
      <c r="I74" s="74"/>
      <c r="J74" s="74"/>
      <c r="K74" s="148"/>
      <c r="L74" s="422"/>
    </row>
    <row r="75" spans="3:12" ht="15.75" thickBot="1">
      <c r="C75" s="171"/>
      <c r="D75" s="31"/>
      <c r="E75" s="90"/>
      <c r="F75" s="90"/>
      <c r="G75" s="90"/>
      <c r="H75" s="74"/>
      <c r="I75" s="74"/>
      <c r="J75" s="74"/>
      <c r="K75" s="148"/>
      <c r="L75" s="422"/>
    </row>
    <row r="76" spans="3:12" ht="30.75" thickBot="1">
      <c r="C76" s="129" t="s">
        <v>1310</v>
      </c>
      <c r="D76" s="133" t="s">
        <v>99</v>
      </c>
      <c r="E76" s="164" t="s">
        <v>1331</v>
      </c>
      <c r="F76" s="133" t="s">
        <v>1312</v>
      </c>
      <c r="G76" s="130" t="s">
        <v>1313</v>
      </c>
      <c r="H76" s="128" t="s">
        <v>1314</v>
      </c>
      <c r="I76" s="131" t="s">
        <v>1315</v>
      </c>
      <c r="J76" s="131" t="s">
        <v>711</v>
      </c>
      <c r="K76" s="131" t="s">
        <v>1316</v>
      </c>
      <c r="L76" s="131" t="s">
        <v>1317</v>
      </c>
    </row>
    <row r="77" spans="3:12" ht="15.75" hidden="1" thickBot="1">
      <c r="C77" s="132" t="s">
        <v>84</v>
      </c>
      <c r="D77" s="188"/>
      <c r="E77" s="147">
        <v>12</v>
      </c>
      <c r="F77" s="284">
        <f>HLOOKUP($C77,$BZ$2:$CM$3,2,0)</f>
        <v>43674.39</v>
      </c>
      <c r="G77" s="109">
        <f>D77*E77*F77</f>
        <v>0</v>
      </c>
      <c r="H77" s="160"/>
      <c r="I77" s="110" t="s">
        <v>151</v>
      </c>
      <c r="J77" s="110" t="str">
        <f>VLOOKUP(I77,Presupuesto!$B$11:$C$565,2,0)</f>
        <v>SUELDOS Y SALARIOS PERMANENTES</v>
      </c>
      <c r="K77" s="205" t="s">
        <v>72</v>
      </c>
      <c r="L77" s="94" t="s">
        <v>719</v>
      </c>
    </row>
    <row r="78" spans="3:12" hidden="1">
      <c r="C78" s="165" t="s">
        <v>1332</v>
      </c>
      <c r="D78" s="157"/>
      <c r="E78" s="149">
        <v>0</v>
      </c>
      <c r="F78" s="96">
        <f>IF(E77=0,"",(G77/E77)/12*E77)</f>
        <v>0</v>
      </c>
      <c r="G78" s="93">
        <f>F78</f>
        <v>0</v>
      </c>
      <c r="H78" s="158"/>
      <c r="I78" s="112" t="s">
        <v>164</v>
      </c>
      <c r="J78" s="112" t="str">
        <f>VLOOKUP(I78,Presupuesto!$B$11:$C$565,2,0)</f>
        <v>AGUINALDO Y DECIMO CUARTO MES</v>
      </c>
      <c r="K78" s="94" t="str">
        <f t="shared" ref="K78:K109" si="2">$K$77</f>
        <v>Posgrado</v>
      </c>
      <c r="L78" s="94" t="s">
        <v>720</v>
      </c>
    </row>
    <row r="79" spans="3:12" hidden="1">
      <c r="C79" s="166" t="s">
        <v>1333</v>
      </c>
      <c r="D79" s="157"/>
      <c r="E79" s="149">
        <v>0</v>
      </c>
      <c r="F79" s="113">
        <f>IF(E77&lt;6,"",((E77-6)/12)*(G77/E77))</f>
        <v>0</v>
      </c>
      <c r="G79" s="93">
        <f>F79</f>
        <v>0</v>
      </c>
      <c r="H79" s="158"/>
      <c r="I79" s="97" t="s">
        <v>165</v>
      </c>
      <c r="J79" s="97" t="str">
        <f>VLOOKUP(I79,Presupuesto!$B$11:$C$565,2,0)</f>
        <v>DECIMOCUARTO MES</v>
      </c>
      <c r="K79" s="94" t="str">
        <f t="shared" si="2"/>
        <v>Posgrado</v>
      </c>
      <c r="L79" s="94" t="s">
        <v>721</v>
      </c>
    </row>
    <row r="80" spans="3:12" ht="15.75" hidden="1" thickBot="1">
      <c r="C80" s="132" t="s">
        <v>85</v>
      </c>
      <c r="D80" s="188"/>
      <c r="E80" s="147">
        <v>12</v>
      </c>
      <c r="F80" s="284">
        <f>HLOOKUP($C80,$BZ$2:$CM$3,2,0)</f>
        <v>39703.99</v>
      </c>
      <c r="G80" s="109">
        <f>D80*E80*F80</f>
        <v>0</v>
      </c>
      <c r="H80" s="160"/>
      <c r="I80" s="110" t="s">
        <v>151</v>
      </c>
      <c r="J80" s="110" t="str">
        <f>VLOOKUP(I80,Presupuesto!$B$11:$C$565,2,0)</f>
        <v>SUELDOS Y SALARIOS PERMANENTES</v>
      </c>
      <c r="K80" s="94" t="str">
        <f t="shared" si="2"/>
        <v>Posgrado</v>
      </c>
      <c r="L80" s="94" t="s">
        <v>721</v>
      </c>
    </row>
    <row r="81" spans="3:12" hidden="1">
      <c r="C81" s="165" t="s">
        <v>1332</v>
      </c>
      <c r="D81" s="157"/>
      <c r="E81" s="149">
        <v>0</v>
      </c>
      <c r="F81" s="96">
        <f>IF(E80=0,"",(G80/E80)/12*E80)</f>
        <v>0</v>
      </c>
      <c r="G81" s="93">
        <f>F81</f>
        <v>0</v>
      </c>
      <c r="H81" s="158"/>
      <c r="I81" s="112" t="s">
        <v>164</v>
      </c>
      <c r="J81" s="112" t="str">
        <f>VLOOKUP(I81,Presupuesto!$B$11:$C$565,2,0)</f>
        <v>AGUINALDO Y DECIMO CUARTO MES</v>
      </c>
      <c r="K81" s="94" t="str">
        <f t="shared" si="2"/>
        <v>Posgrado</v>
      </c>
      <c r="L81" s="94" t="s">
        <v>721</v>
      </c>
    </row>
    <row r="82" spans="3:12" hidden="1">
      <c r="C82" s="166" t="s">
        <v>1333</v>
      </c>
      <c r="D82" s="157"/>
      <c r="E82" s="149">
        <v>0</v>
      </c>
      <c r="F82" s="113">
        <f>IF(E80&lt;6,"",((E80-6)/12)*(G80/E80))</f>
        <v>0</v>
      </c>
      <c r="G82" s="93">
        <f>F82</f>
        <v>0</v>
      </c>
      <c r="H82" s="158"/>
      <c r="I82" s="97" t="s">
        <v>165</v>
      </c>
      <c r="J82" s="97" t="str">
        <f>VLOOKUP(I82,Presupuesto!$B$11:$C$565,2,0)</f>
        <v>DECIMOCUARTO MES</v>
      </c>
      <c r="K82" s="94" t="str">
        <f t="shared" si="2"/>
        <v>Posgrado</v>
      </c>
      <c r="L82" s="94" t="s">
        <v>721</v>
      </c>
    </row>
    <row r="83" spans="3:12" ht="15.75" hidden="1" thickBot="1">
      <c r="C83" s="132" t="s">
        <v>86</v>
      </c>
      <c r="D83" s="188"/>
      <c r="E83" s="147">
        <v>12</v>
      </c>
      <c r="F83" s="284">
        <f>HLOOKUP($C83,$BZ$2:$CM$3,2,0)</f>
        <v>35733.589999999997</v>
      </c>
      <c r="G83" s="109">
        <f>D83*E83*F83</f>
        <v>0</v>
      </c>
      <c r="H83" s="160"/>
      <c r="I83" s="110" t="s">
        <v>151</v>
      </c>
      <c r="J83" s="110" t="str">
        <f>VLOOKUP(I83,Presupuesto!$B$11:$C$565,2,0)</f>
        <v>SUELDOS Y SALARIOS PERMANENTES</v>
      </c>
      <c r="K83" s="94" t="str">
        <f t="shared" si="2"/>
        <v>Posgrado</v>
      </c>
      <c r="L83" s="94" t="s">
        <v>721</v>
      </c>
    </row>
    <row r="84" spans="3:12" hidden="1">
      <c r="C84" s="165" t="s">
        <v>1332</v>
      </c>
      <c r="D84" s="157"/>
      <c r="E84" s="149">
        <v>0</v>
      </c>
      <c r="F84" s="96">
        <f>IF(E83=0,"",(G83/E83)/12*E83)</f>
        <v>0</v>
      </c>
      <c r="G84" s="93">
        <f>F84</f>
        <v>0</v>
      </c>
      <c r="H84" s="158"/>
      <c r="I84" s="112" t="s">
        <v>164</v>
      </c>
      <c r="J84" s="112" t="str">
        <f>VLOOKUP(I84,Presupuesto!$B$11:$C$565,2,0)</f>
        <v>AGUINALDO Y DECIMO CUARTO MES</v>
      </c>
      <c r="K84" s="94" t="str">
        <f t="shared" si="2"/>
        <v>Posgrado</v>
      </c>
      <c r="L84" s="94" t="s">
        <v>721</v>
      </c>
    </row>
    <row r="85" spans="3:12" hidden="1">
      <c r="C85" s="166" t="s">
        <v>1333</v>
      </c>
      <c r="D85" s="157"/>
      <c r="E85" s="149">
        <v>0</v>
      </c>
      <c r="F85" s="113">
        <f>IF(E83&lt;6,"",((E83-6)/12)*(G83/E83))</f>
        <v>0</v>
      </c>
      <c r="G85" s="93">
        <f>F85</f>
        <v>0</v>
      </c>
      <c r="H85" s="158"/>
      <c r="I85" s="97" t="s">
        <v>165</v>
      </c>
      <c r="J85" s="97" t="str">
        <f>VLOOKUP(I85,Presupuesto!$B$11:$C$565,2,0)</f>
        <v>DECIMOCUARTO MES</v>
      </c>
      <c r="K85" s="94" t="str">
        <f t="shared" si="2"/>
        <v>Posgrado</v>
      </c>
      <c r="L85" s="94" t="s">
        <v>721</v>
      </c>
    </row>
    <row r="86" spans="3:12" ht="15.75" hidden="1" thickBot="1">
      <c r="C86" s="132" t="s">
        <v>87</v>
      </c>
      <c r="D86" s="188"/>
      <c r="E86" s="147">
        <v>12</v>
      </c>
      <c r="F86" s="284">
        <f>HLOOKUP($C86,$BZ$2:$CM$3,2,0)</f>
        <v>31763.19</v>
      </c>
      <c r="G86" s="109">
        <f>D86*E86*F86</f>
        <v>0</v>
      </c>
      <c r="H86" s="160"/>
      <c r="I86" s="110" t="s">
        <v>151</v>
      </c>
      <c r="J86" s="110" t="str">
        <f>VLOOKUP(I86,Presupuesto!$B$11:$C$565,2,0)</f>
        <v>SUELDOS Y SALARIOS PERMANENTES</v>
      </c>
      <c r="K86" s="94" t="str">
        <f t="shared" si="2"/>
        <v>Posgrado</v>
      </c>
      <c r="L86" s="94" t="s">
        <v>721</v>
      </c>
    </row>
    <row r="87" spans="3:12" hidden="1">
      <c r="C87" s="165" t="s">
        <v>1332</v>
      </c>
      <c r="D87" s="157"/>
      <c r="E87" s="149">
        <v>0</v>
      </c>
      <c r="F87" s="96">
        <f>IF(E86=0,"",(G86/E86)/12*E86)</f>
        <v>0</v>
      </c>
      <c r="G87" s="93">
        <f>F87</f>
        <v>0</v>
      </c>
      <c r="H87" s="158"/>
      <c r="I87" s="112" t="s">
        <v>164</v>
      </c>
      <c r="J87" s="112" t="str">
        <f>VLOOKUP(I87,Presupuesto!$B$11:$C$565,2,0)</f>
        <v>AGUINALDO Y DECIMO CUARTO MES</v>
      </c>
      <c r="K87" s="94" t="str">
        <f t="shared" si="2"/>
        <v>Posgrado</v>
      </c>
      <c r="L87" s="94" t="s">
        <v>721</v>
      </c>
    </row>
    <row r="88" spans="3:12" hidden="1">
      <c r="C88" s="166" t="s">
        <v>1333</v>
      </c>
      <c r="D88" s="157"/>
      <c r="E88" s="149">
        <v>0</v>
      </c>
      <c r="F88" s="113">
        <f>IF(E86&lt;6,"",((E86-6)/12)*(G86/E86))</f>
        <v>0</v>
      </c>
      <c r="G88" s="93">
        <f>F88</f>
        <v>0</v>
      </c>
      <c r="H88" s="158"/>
      <c r="I88" s="97" t="s">
        <v>165</v>
      </c>
      <c r="J88" s="97" t="str">
        <f>VLOOKUP(I88,Presupuesto!$B$11:$C$565,2,0)</f>
        <v>DECIMOCUARTO MES</v>
      </c>
      <c r="K88" s="94" t="str">
        <f t="shared" si="2"/>
        <v>Posgrado</v>
      </c>
      <c r="L88" s="94" t="s">
        <v>721</v>
      </c>
    </row>
    <row r="89" spans="3:12" ht="15.75" hidden="1" thickBot="1">
      <c r="C89" s="132" t="s">
        <v>88</v>
      </c>
      <c r="D89" s="188"/>
      <c r="E89" s="147">
        <v>12</v>
      </c>
      <c r="F89" s="284">
        <f>HLOOKUP($C89,$BZ$2:$CM$3,2,0)</f>
        <v>29777.99</v>
      </c>
      <c r="G89" s="109">
        <f>D89*E89*F89</f>
        <v>0</v>
      </c>
      <c r="H89" s="160"/>
      <c r="I89" s="110" t="s">
        <v>151</v>
      </c>
      <c r="J89" s="110" t="str">
        <f>VLOOKUP(I89,Presupuesto!$B$11:$C$565,2,0)</f>
        <v>SUELDOS Y SALARIOS PERMANENTES</v>
      </c>
      <c r="K89" s="94" t="str">
        <f t="shared" si="2"/>
        <v>Posgrado</v>
      </c>
      <c r="L89" s="94" t="s">
        <v>721</v>
      </c>
    </row>
    <row r="90" spans="3:12" hidden="1">
      <c r="C90" s="165" t="s">
        <v>1332</v>
      </c>
      <c r="D90" s="157"/>
      <c r="E90" s="149">
        <v>0</v>
      </c>
      <c r="F90" s="96">
        <f>IF(E89=0,"",(G89/E89)/12*E89)</f>
        <v>0</v>
      </c>
      <c r="G90" s="93">
        <f>F90</f>
        <v>0</v>
      </c>
      <c r="H90" s="158"/>
      <c r="I90" s="112" t="s">
        <v>164</v>
      </c>
      <c r="J90" s="112" t="str">
        <f>VLOOKUP(I90,Presupuesto!$B$11:$C$565,2,0)</f>
        <v>AGUINALDO Y DECIMO CUARTO MES</v>
      </c>
      <c r="K90" s="94" t="str">
        <f t="shared" si="2"/>
        <v>Posgrado</v>
      </c>
      <c r="L90" s="94" t="s">
        <v>721</v>
      </c>
    </row>
    <row r="91" spans="3:12" hidden="1">
      <c r="C91" s="166" t="s">
        <v>1333</v>
      </c>
      <c r="D91" s="157"/>
      <c r="E91" s="149">
        <v>0</v>
      </c>
      <c r="F91" s="113">
        <f>IF(E89&lt;6,"",((E89-6)/12)*(G89/E89))</f>
        <v>0</v>
      </c>
      <c r="G91" s="93">
        <f>F91</f>
        <v>0</v>
      </c>
      <c r="H91" s="158"/>
      <c r="I91" s="97" t="s">
        <v>165</v>
      </c>
      <c r="J91" s="97" t="str">
        <f>VLOOKUP(I91,Presupuesto!$B$11:$C$565,2,0)</f>
        <v>DECIMOCUARTO MES</v>
      </c>
      <c r="K91" s="94" t="str">
        <f t="shared" si="2"/>
        <v>Posgrado</v>
      </c>
      <c r="L91" s="94" t="s">
        <v>721</v>
      </c>
    </row>
    <row r="92" spans="3:12" ht="15.75" hidden="1" thickBot="1">
      <c r="C92" s="132" t="s">
        <v>89</v>
      </c>
      <c r="D92" s="188"/>
      <c r="E92" s="147">
        <v>12</v>
      </c>
      <c r="F92" s="284">
        <f>HLOOKUP($C92,$BZ$2:$CM$3,2,0)</f>
        <v>27792.79</v>
      </c>
      <c r="G92" s="109">
        <f>D92*E92*F92</f>
        <v>0</v>
      </c>
      <c r="H92" s="160"/>
      <c r="I92" s="110" t="s">
        <v>151</v>
      </c>
      <c r="J92" s="110" t="str">
        <f>VLOOKUP(I92,Presupuesto!$B$11:$C$565,2,0)</f>
        <v>SUELDOS Y SALARIOS PERMANENTES</v>
      </c>
      <c r="K92" s="94" t="str">
        <f t="shared" si="2"/>
        <v>Posgrado</v>
      </c>
      <c r="L92" s="94" t="s">
        <v>721</v>
      </c>
    </row>
    <row r="93" spans="3:12" hidden="1">
      <c r="C93" s="165" t="s">
        <v>1332</v>
      </c>
      <c r="D93" s="157"/>
      <c r="E93" s="149">
        <v>0</v>
      </c>
      <c r="F93" s="96">
        <f>IF(E92=0,"",(G92/E92)/12*E92)</f>
        <v>0</v>
      </c>
      <c r="G93" s="93">
        <f>F93</f>
        <v>0</v>
      </c>
      <c r="H93" s="158"/>
      <c r="I93" s="112" t="s">
        <v>164</v>
      </c>
      <c r="J93" s="112" t="str">
        <f>VLOOKUP(I93,Presupuesto!$B$11:$C$565,2,0)</f>
        <v>AGUINALDO Y DECIMO CUARTO MES</v>
      </c>
      <c r="K93" s="94" t="str">
        <f t="shared" si="2"/>
        <v>Posgrado</v>
      </c>
      <c r="L93" s="94" t="s">
        <v>721</v>
      </c>
    </row>
    <row r="94" spans="3:12" hidden="1">
      <c r="C94" s="166" t="s">
        <v>1333</v>
      </c>
      <c r="D94" s="157"/>
      <c r="E94" s="149">
        <v>0</v>
      </c>
      <c r="F94" s="113">
        <f>IF(E92&lt;6,"",((E92-6)/12)*(G92/E92))</f>
        <v>0</v>
      </c>
      <c r="G94" s="93">
        <f>F94</f>
        <v>0</v>
      </c>
      <c r="H94" s="158"/>
      <c r="I94" s="97" t="s">
        <v>165</v>
      </c>
      <c r="J94" s="97" t="str">
        <f>VLOOKUP(I94,Presupuesto!$B$11:$C$565,2,0)</f>
        <v>DECIMOCUARTO MES</v>
      </c>
      <c r="K94" s="94" t="str">
        <f t="shared" si="2"/>
        <v>Posgrado</v>
      </c>
      <c r="L94" s="94" t="s">
        <v>721</v>
      </c>
    </row>
    <row r="95" spans="3:12" ht="15.75" hidden="1" thickBot="1">
      <c r="C95" s="132" t="s">
        <v>90</v>
      </c>
      <c r="D95" s="188"/>
      <c r="E95" s="147">
        <v>12</v>
      </c>
      <c r="F95" s="284">
        <f>HLOOKUP($C95,$BZ$2:$CM$3,2,0)</f>
        <v>18859.39</v>
      </c>
      <c r="G95" s="109">
        <f>D95*E95*F95</f>
        <v>0</v>
      </c>
      <c r="H95" s="160"/>
      <c r="I95" s="110" t="s">
        <v>151</v>
      </c>
      <c r="J95" s="110" t="str">
        <f>VLOOKUP(I95,Presupuesto!$B$11:$C$565,2,0)</f>
        <v>SUELDOS Y SALARIOS PERMANENTES</v>
      </c>
      <c r="K95" s="94" t="str">
        <f t="shared" si="2"/>
        <v>Posgrado</v>
      </c>
      <c r="L95" s="94" t="s">
        <v>721</v>
      </c>
    </row>
    <row r="96" spans="3:12" hidden="1">
      <c r="C96" s="165" t="s">
        <v>1332</v>
      </c>
      <c r="D96" s="157"/>
      <c r="E96" s="149">
        <v>0</v>
      </c>
      <c r="F96" s="96">
        <f>IF(E95=0,"",(G95/E95)/12*E95)</f>
        <v>0</v>
      </c>
      <c r="G96" s="93">
        <f>F96</f>
        <v>0</v>
      </c>
      <c r="H96" s="158"/>
      <c r="I96" s="112" t="s">
        <v>164</v>
      </c>
      <c r="J96" s="112" t="str">
        <f>VLOOKUP(I96,Presupuesto!$B$11:$C$565,2,0)</f>
        <v>AGUINALDO Y DECIMO CUARTO MES</v>
      </c>
      <c r="K96" s="94" t="str">
        <f t="shared" si="2"/>
        <v>Posgrado</v>
      </c>
      <c r="L96" s="94" t="s">
        <v>721</v>
      </c>
    </row>
    <row r="97" spans="3:12" hidden="1">
      <c r="C97" s="166" t="s">
        <v>1333</v>
      </c>
      <c r="D97" s="157"/>
      <c r="E97" s="149">
        <v>0</v>
      </c>
      <c r="F97" s="113">
        <f>IF(E95&lt;6,"",((E95-6)/12)*(G95/E95))</f>
        <v>0</v>
      </c>
      <c r="G97" s="93">
        <f>F97</f>
        <v>0</v>
      </c>
      <c r="H97" s="158"/>
      <c r="I97" s="97" t="s">
        <v>165</v>
      </c>
      <c r="J97" s="97" t="str">
        <f>VLOOKUP(I97,Presupuesto!$B$11:$C$565,2,0)</f>
        <v>DECIMOCUARTO MES</v>
      </c>
      <c r="K97" s="94" t="str">
        <f t="shared" si="2"/>
        <v>Posgrado</v>
      </c>
      <c r="L97" s="94" t="s">
        <v>721</v>
      </c>
    </row>
    <row r="98" spans="3:12" ht="15.75" hidden="1" thickBot="1">
      <c r="C98" s="132" t="s">
        <v>91</v>
      </c>
      <c r="D98" s="188"/>
      <c r="E98" s="147">
        <v>12</v>
      </c>
      <c r="F98" s="284">
        <f>HLOOKUP($C98,$BZ$2:$CM$3,2,0)</f>
        <v>17866.8</v>
      </c>
      <c r="G98" s="109">
        <f>D98*E98*F98</f>
        <v>0</v>
      </c>
      <c r="H98" s="160"/>
      <c r="I98" s="110" t="s">
        <v>151</v>
      </c>
      <c r="J98" s="110" t="str">
        <f>VLOOKUP(I98,Presupuesto!$B$11:$C$565,2,0)</f>
        <v>SUELDOS Y SALARIOS PERMANENTES</v>
      </c>
      <c r="K98" s="94" t="str">
        <f t="shared" si="2"/>
        <v>Posgrado</v>
      </c>
      <c r="L98" s="94" t="s">
        <v>721</v>
      </c>
    </row>
    <row r="99" spans="3:12" hidden="1">
      <c r="C99" s="165" t="s">
        <v>1332</v>
      </c>
      <c r="D99" s="157"/>
      <c r="E99" s="149">
        <v>0</v>
      </c>
      <c r="F99" s="96">
        <f>IF(E98=0,"",(G98/E98)/12*E98)</f>
        <v>0</v>
      </c>
      <c r="G99" s="93">
        <f>F99</f>
        <v>0</v>
      </c>
      <c r="H99" s="158"/>
      <c r="I99" s="112" t="s">
        <v>164</v>
      </c>
      <c r="J99" s="112" t="str">
        <f>VLOOKUP(I99,Presupuesto!$B$11:$C$565,2,0)</f>
        <v>AGUINALDO Y DECIMO CUARTO MES</v>
      </c>
      <c r="K99" s="94" t="str">
        <f t="shared" si="2"/>
        <v>Posgrado</v>
      </c>
      <c r="L99" s="94" t="s">
        <v>721</v>
      </c>
    </row>
    <row r="100" spans="3:12" hidden="1">
      <c r="C100" s="166" t="s">
        <v>1333</v>
      </c>
      <c r="D100" s="157"/>
      <c r="E100" s="149">
        <v>0</v>
      </c>
      <c r="F100" s="113">
        <f>IF(E98&lt;6,"",((E98-6)/12)*(G98/E98))</f>
        <v>0</v>
      </c>
      <c r="G100" s="93">
        <f>F100</f>
        <v>0</v>
      </c>
      <c r="H100" s="158"/>
      <c r="I100" s="97" t="s">
        <v>165</v>
      </c>
      <c r="J100" s="97" t="str">
        <f>VLOOKUP(I100,Presupuesto!$B$11:$C$565,2,0)</f>
        <v>DECIMOCUARTO MES</v>
      </c>
      <c r="K100" s="94" t="str">
        <f t="shared" si="2"/>
        <v>Posgrado</v>
      </c>
      <c r="L100" s="94" t="s">
        <v>721</v>
      </c>
    </row>
    <row r="101" spans="3:12" ht="15.75" hidden="1" thickBot="1">
      <c r="C101" s="132" t="s">
        <v>92</v>
      </c>
      <c r="D101" s="188"/>
      <c r="E101" s="147">
        <v>12</v>
      </c>
      <c r="F101" s="284">
        <f>HLOOKUP($C101,$BZ$2:$CM$3,2,0)</f>
        <v>13896.4</v>
      </c>
      <c r="G101" s="109">
        <f>D101*E101*F101</f>
        <v>0</v>
      </c>
      <c r="H101" s="160"/>
      <c r="I101" s="110" t="s">
        <v>151</v>
      </c>
      <c r="J101" s="110" t="str">
        <f>VLOOKUP(I101,Presupuesto!$B$11:$C$565,2,0)</f>
        <v>SUELDOS Y SALARIOS PERMANENTES</v>
      </c>
      <c r="K101" s="94" t="str">
        <f t="shared" si="2"/>
        <v>Posgrado</v>
      </c>
      <c r="L101" s="94" t="s">
        <v>721</v>
      </c>
    </row>
    <row r="102" spans="3:12" hidden="1">
      <c r="C102" s="165" t="s">
        <v>1332</v>
      </c>
      <c r="D102" s="157"/>
      <c r="E102" s="149">
        <v>0</v>
      </c>
      <c r="F102" s="96">
        <f>IF(E101=0,"",(G101/E101)/12*E101)</f>
        <v>0</v>
      </c>
      <c r="G102" s="93">
        <f>F102</f>
        <v>0</v>
      </c>
      <c r="H102" s="158"/>
      <c r="I102" s="112" t="s">
        <v>164</v>
      </c>
      <c r="J102" s="112" t="str">
        <f>VLOOKUP(I102,Presupuesto!$B$11:$C$565,2,0)</f>
        <v>AGUINALDO Y DECIMO CUARTO MES</v>
      </c>
      <c r="K102" s="94" t="str">
        <f t="shared" si="2"/>
        <v>Posgrado</v>
      </c>
      <c r="L102" s="94" t="s">
        <v>721</v>
      </c>
    </row>
    <row r="103" spans="3:12" hidden="1">
      <c r="C103" s="166" t="s">
        <v>1333</v>
      </c>
      <c r="D103" s="157"/>
      <c r="E103" s="149">
        <v>0</v>
      </c>
      <c r="F103" s="113">
        <f>IF(E101&lt;6,"",((E101-6)/12)*(G101/E101))</f>
        <v>0</v>
      </c>
      <c r="G103" s="93">
        <f>F103</f>
        <v>0</v>
      </c>
      <c r="H103" s="158"/>
      <c r="I103" s="97" t="s">
        <v>165</v>
      </c>
      <c r="J103" s="97" t="str">
        <f>VLOOKUP(I103,Presupuesto!$B$11:$C$565,2,0)</f>
        <v>DECIMOCUARTO MES</v>
      </c>
      <c r="K103" s="94" t="str">
        <f t="shared" si="2"/>
        <v>Posgrado</v>
      </c>
      <c r="L103" s="94" t="s">
        <v>721</v>
      </c>
    </row>
    <row r="104" spans="3:12" ht="15.75" hidden="1" thickBot="1">
      <c r="C104" s="132" t="s">
        <v>93</v>
      </c>
      <c r="D104" s="188"/>
      <c r="E104" s="147">
        <v>12</v>
      </c>
      <c r="F104" s="284">
        <f>HLOOKUP($C104,$BZ$2:$CM$3,2,0)</f>
        <v>15004.09</v>
      </c>
      <c r="G104" s="109">
        <f>D104*E104*F104</f>
        <v>0</v>
      </c>
      <c r="H104" s="160"/>
      <c r="I104" s="110" t="s">
        <v>151</v>
      </c>
      <c r="J104" s="110" t="str">
        <f>VLOOKUP(I104,Presupuesto!$B$11:$C$565,2,0)</f>
        <v>SUELDOS Y SALARIOS PERMANENTES</v>
      </c>
      <c r="K104" s="94" t="str">
        <f t="shared" si="2"/>
        <v>Posgrado</v>
      </c>
      <c r="L104" s="94" t="s">
        <v>721</v>
      </c>
    </row>
    <row r="105" spans="3:12" hidden="1">
      <c r="C105" s="165" t="s">
        <v>1332</v>
      </c>
      <c r="D105" s="157"/>
      <c r="E105" s="149">
        <v>0</v>
      </c>
      <c r="F105" s="96">
        <f>IF(E104=0,"",(G104/E104)/12*E104)</f>
        <v>0</v>
      </c>
      <c r="G105" s="93">
        <f>F105</f>
        <v>0</v>
      </c>
      <c r="H105" s="158"/>
      <c r="I105" s="112" t="s">
        <v>164</v>
      </c>
      <c r="J105" s="112" t="str">
        <f>VLOOKUP(I105,Presupuesto!$B$11:$C$565,2,0)</f>
        <v>AGUINALDO Y DECIMO CUARTO MES</v>
      </c>
      <c r="K105" s="94" t="str">
        <f t="shared" si="2"/>
        <v>Posgrado</v>
      </c>
      <c r="L105" s="94" t="s">
        <v>721</v>
      </c>
    </row>
    <row r="106" spans="3:12" hidden="1">
      <c r="C106" s="166" t="s">
        <v>1333</v>
      </c>
      <c r="D106" s="157"/>
      <c r="E106" s="149">
        <v>0</v>
      </c>
      <c r="F106" s="113">
        <f>IF(E104&lt;6,"",((E104-6)/12)*(G104/E104))</f>
        <v>0</v>
      </c>
      <c r="G106" s="93">
        <f>F106</f>
        <v>0</v>
      </c>
      <c r="H106" s="158"/>
      <c r="I106" s="97" t="s">
        <v>165</v>
      </c>
      <c r="J106" s="97" t="str">
        <f>VLOOKUP(I106,Presupuesto!$B$11:$C$565,2,0)</f>
        <v>DECIMOCUARTO MES</v>
      </c>
      <c r="K106" s="94" t="str">
        <f t="shared" si="2"/>
        <v>Posgrado</v>
      </c>
      <c r="L106" s="94" t="s">
        <v>721</v>
      </c>
    </row>
    <row r="107" spans="3:12" ht="15.75" hidden="1" thickBot="1">
      <c r="C107" s="132" t="s">
        <v>94</v>
      </c>
      <c r="D107" s="188"/>
      <c r="E107" s="147">
        <v>12</v>
      </c>
      <c r="F107" s="284">
        <f>HLOOKUP($C107,$BZ$2:$CM$3,2,0)</f>
        <v>13238.9</v>
      </c>
      <c r="G107" s="109">
        <f>D107*E107*F107</f>
        <v>0</v>
      </c>
      <c r="H107" s="160"/>
      <c r="I107" s="110" t="s">
        <v>151</v>
      </c>
      <c r="J107" s="110" t="str">
        <f>VLOOKUP(I107,Presupuesto!$B$11:$C$565,2,0)</f>
        <v>SUELDOS Y SALARIOS PERMANENTES</v>
      </c>
      <c r="K107" s="94" t="str">
        <f t="shared" si="2"/>
        <v>Posgrado</v>
      </c>
      <c r="L107" s="94" t="s">
        <v>721</v>
      </c>
    </row>
    <row r="108" spans="3:12" hidden="1">
      <c r="C108" s="165" t="s">
        <v>1332</v>
      </c>
      <c r="D108" s="157"/>
      <c r="E108" s="149">
        <v>0</v>
      </c>
      <c r="F108" s="96">
        <f>IF(E107=0,"",(G107/E107)/12*E107)</f>
        <v>0</v>
      </c>
      <c r="G108" s="93">
        <f>F108</f>
        <v>0</v>
      </c>
      <c r="H108" s="158"/>
      <c r="I108" s="112" t="s">
        <v>164</v>
      </c>
      <c r="J108" s="112" t="str">
        <f>VLOOKUP(I108,Presupuesto!$B$11:$C$565,2,0)</f>
        <v>AGUINALDO Y DECIMO CUARTO MES</v>
      </c>
      <c r="K108" s="94" t="str">
        <f t="shared" si="2"/>
        <v>Posgrado</v>
      </c>
      <c r="L108" s="94" t="s">
        <v>721</v>
      </c>
    </row>
    <row r="109" spans="3:12" hidden="1">
      <c r="C109" s="166" t="s">
        <v>1333</v>
      </c>
      <c r="D109" s="157"/>
      <c r="E109" s="149">
        <v>0</v>
      </c>
      <c r="F109" s="113">
        <f>IF(E107&lt;6,"",((E107-6)/12)*(G107/E107))</f>
        <v>0</v>
      </c>
      <c r="G109" s="93">
        <f>F109</f>
        <v>0</v>
      </c>
      <c r="H109" s="158"/>
      <c r="I109" s="97" t="s">
        <v>165</v>
      </c>
      <c r="J109" s="97" t="str">
        <f>VLOOKUP(I109,Presupuesto!$B$11:$C$565,2,0)</f>
        <v>DECIMOCUARTO MES</v>
      </c>
      <c r="K109" s="94" t="str">
        <f t="shared" si="2"/>
        <v>Posgrado</v>
      </c>
      <c r="L109" s="94" t="s">
        <v>721</v>
      </c>
    </row>
    <row r="110" spans="3:12" ht="15.75" hidden="1" thickBot="1">
      <c r="C110" s="132" t="s">
        <v>95</v>
      </c>
      <c r="D110" s="188"/>
      <c r="E110" s="147">
        <v>12</v>
      </c>
      <c r="F110" s="284">
        <f>HLOOKUP($C110,$BZ$2:$CM$3,2,0)</f>
        <v>12356.31</v>
      </c>
      <c r="G110" s="109">
        <f>D110*E110*F110</f>
        <v>0</v>
      </c>
      <c r="H110" s="160"/>
      <c r="I110" s="110" t="s">
        <v>151</v>
      </c>
      <c r="J110" s="110" t="str">
        <f>VLOOKUP(I110,Presupuesto!$B$11:$C$565,2,0)</f>
        <v>SUELDOS Y SALARIOS PERMANENTES</v>
      </c>
      <c r="K110" s="94" t="str">
        <f t="shared" ref="K110:K127" si="3">$K$77</f>
        <v>Posgrado</v>
      </c>
      <c r="L110" s="94" t="s">
        <v>721</v>
      </c>
    </row>
    <row r="111" spans="3:12" hidden="1">
      <c r="C111" s="165" t="s">
        <v>1332</v>
      </c>
      <c r="D111" s="157"/>
      <c r="E111" s="149">
        <v>0</v>
      </c>
      <c r="F111" s="96">
        <f>IF(E110=0,"",(G110/E110)/12*E110)</f>
        <v>0</v>
      </c>
      <c r="G111" s="93">
        <f>F111</f>
        <v>0</v>
      </c>
      <c r="H111" s="158"/>
      <c r="I111" s="112" t="s">
        <v>164</v>
      </c>
      <c r="J111" s="112" t="str">
        <f>VLOOKUP(I111,Presupuesto!$B$11:$C$565,2,0)</f>
        <v>AGUINALDO Y DECIMO CUARTO MES</v>
      </c>
      <c r="K111" s="94" t="str">
        <f t="shared" si="3"/>
        <v>Posgrado</v>
      </c>
      <c r="L111" s="94" t="s">
        <v>721</v>
      </c>
    </row>
    <row r="112" spans="3:12" hidden="1">
      <c r="C112" s="166" t="s">
        <v>1333</v>
      </c>
      <c r="D112" s="157"/>
      <c r="E112" s="149">
        <v>0</v>
      </c>
      <c r="F112" s="113">
        <f>IF(E110&lt;6,"",((E110-6)/12)*(G110/E110))</f>
        <v>0</v>
      </c>
      <c r="G112" s="93">
        <f>F112</f>
        <v>0</v>
      </c>
      <c r="H112" s="158"/>
      <c r="I112" s="97" t="s">
        <v>165</v>
      </c>
      <c r="J112" s="97" t="str">
        <f>VLOOKUP(I112,Presupuesto!$B$11:$C$565,2,0)</f>
        <v>DECIMOCUARTO MES</v>
      </c>
      <c r="K112" s="94" t="str">
        <f t="shared" si="3"/>
        <v>Posgrado</v>
      </c>
      <c r="L112" s="94" t="s">
        <v>721</v>
      </c>
    </row>
    <row r="113" spans="3:12" ht="15.75" hidden="1" thickBot="1">
      <c r="C113" s="132" t="s">
        <v>96</v>
      </c>
      <c r="D113" s="188"/>
      <c r="E113" s="147">
        <v>12</v>
      </c>
      <c r="F113" s="284">
        <f>HLOOKUP($C113,$BZ$2:$CM$3,2,0)</f>
        <v>463.22</v>
      </c>
      <c r="G113" s="109">
        <f>D113*E113*F113</f>
        <v>0</v>
      </c>
      <c r="H113" s="160"/>
      <c r="I113" s="110" t="s">
        <v>151</v>
      </c>
      <c r="J113" s="110" t="str">
        <f>VLOOKUP(I113,Presupuesto!$B$11:$C$565,2,0)</f>
        <v>SUELDOS Y SALARIOS PERMANENTES</v>
      </c>
      <c r="K113" s="94" t="str">
        <f t="shared" si="3"/>
        <v>Posgrado</v>
      </c>
      <c r="L113" s="94" t="s">
        <v>721</v>
      </c>
    </row>
    <row r="114" spans="3:12" hidden="1">
      <c r="C114" s="165" t="s">
        <v>1332</v>
      </c>
      <c r="D114" s="157"/>
      <c r="E114" s="149">
        <v>0</v>
      </c>
      <c r="F114" s="96">
        <f>IF(E113=0,"",(G113/E113)/12*E113)</f>
        <v>0</v>
      </c>
      <c r="G114" s="93">
        <f>F114</f>
        <v>0</v>
      </c>
      <c r="H114" s="158"/>
      <c r="I114" s="112" t="s">
        <v>164</v>
      </c>
      <c r="J114" s="112" t="str">
        <f>VLOOKUP(I114,Presupuesto!$B$11:$C$565,2,0)</f>
        <v>AGUINALDO Y DECIMO CUARTO MES</v>
      </c>
      <c r="K114" s="94" t="str">
        <f t="shared" si="3"/>
        <v>Posgrado</v>
      </c>
      <c r="L114" s="94" t="s">
        <v>721</v>
      </c>
    </row>
    <row r="115" spans="3:12" hidden="1">
      <c r="C115" s="166" t="s">
        <v>1333</v>
      </c>
      <c r="D115" s="157"/>
      <c r="E115" s="149">
        <v>0</v>
      </c>
      <c r="F115" s="113">
        <f>IF(E113&lt;6,"",((E113-6)/12)*(G113/E113))</f>
        <v>0</v>
      </c>
      <c r="G115" s="93">
        <f>F115</f>
        <v>0</v>
      </c>
      <c r="H115" s="158"/>
      <c r="I115" s="97" t="s">
        <v>165</v>
      </c>
      <c r="J115" s="97" t="str">
        <f>VLOOKUP(I115,Presupuesto!$B$11:$C$565,2,0)</f>
        <v>DECIMOCUARTO MES</v>
      </c>
      <c r="K115" s="94" t="str">
        <f t="shared" si="3"/>
        <v>Posgrado</v>
      </c>
      <c r="L115" s="94" t="s">
        <v>721</v>
      </c>
    </row>
    <row r="116" spans="3:12" ht="15.75" hidden="1" thickBot="1">
      <c r="C116" s="132" t="s">
        <v>97</v>
      </c>
      <c r="D116" s="188"/>
      <c r="E116" s="147">
        <v>12</v>
      </c>
      <c r="F116" s="284">
        <f>HLOOKUP($C116,$BZ$2:$CM$3,2,0)</f>
        <v>2007.3</v>
      </c>
      <c r="G116" s="109">
        <f>D116*E116*F116</f>
        <v>0</v>
      </c>
      <c r="H116" s="160"/>
      <c r="I116" s="110" t="s">
        <v>151</v>
      </c>
      <c r="J116" s="110" t="str">
        <f>VLOOKUP(I116,Presupuesto!$B$11:$C$565,2,0)</f>
        <v>SUELDOS Y SALARIOS PERMANENTES</v>
      </c>
      <c r="K116" s="94" t="str">
        <f t="shared" si="3"/>
        <v>Posgrado</v>
      </c>
      <c r="L116" s="94" t="s">
        <v>721</v>
      </c>
    </row>
    <row r="117" spans="3:12" hidden="1">
      <c r="C117" s="165" t="s">
        <v>1332</v>
      </c>
      <c r="D117" s="157"/>
      <c r="E117" s="149">
        <v>0</v>
      </c>
      <c r="F117" s="96">
        <f>IF(E116=0,"",(G116/E116)/12*E116)</f>
        <v>0</v>
      </c>
      <c r="G117" s="93">
        <f>F117</f>
        <v>0</v>
      </c>
      <c r="H117" s="158"/>
      <c r="I117" s="112" t="s">
        <v>164</v>
      </c>
      <c r="J117" s="112" t="str">
        <f>VLOOKUP(I117,Presupuesto!$B$11:$C$565,2,0)</f>
        <v>AGUINALDO Y DECIMO CUARTO MES</v>
      </c>
      <c r="K117" s="94" t="str">
        <f t="shared" si="3"/>
        <v>Posgrado</v>
      </c>
      <c r="L117" s="94" t="s">
        <v>721</v>
      </c>
    </row>
    <row r="118" spans="3:12" hidden="1">
      <c r="C118" s="166" t="s">
        <v>1333</v>
      </c>
      <c r="D118" s="157"/>
      <c r="E118" s="149">
        <v>0</v>
      </c>
      <c r="F118" s="113">
        <f>IF(E116&lt;6,"",((E116-6)/12)*(G116/E116))</f>
        <v>0</v>
      </c>
      <c r="G118" s="93">
        <f>F118</f>
        <v>0</v>
      </c>
      <c r="H118" s="158"/>
      <c r="I118" s="97" t="s">
        <v>165</v>
      </c>
      <c r="J118" s="97" t="str">
        <f>VLOOKUP(I118,Presupuesto!$B$11:$C$565,2,0)</f>
        <v>DECIMOCUARTO MES</v>
      </c>
      <c r="K118" s="94" t="str">
        <f t="shared" si="3"/>
        <v>Posgrado</v>
      </c>
      <c r="L118" s="94" t="s">
        <v>721</v>
      </c>
    </row>
    <row r="119" spans="3:12" ht="15.75" hidden="1" thickBot="1">
      <c r="C119" s="135" t="s">
        <v>101</v>
      </c>
      <c r="D119" s="188"/>
      <c r="E119" s="147">
        <v>12</v>
      </c>
      <c r="F119" s="134">
        <v>30000</v>
      </c>
      <c r="G119" s="109">
        <f>D119*E119*F119</f>
        <v>0</v>
      </c>
      <c r="H119" s="160"/>
      <c r="I119" s="110" t="s">
        <v>200</v>
      </c>
      <c r="J119" s="110" t="str">
        <f>VLOOKUP(I119,Presupuesto!$B$11:$C$565,2,0)</f>
        <v>CONTRATOS ESPECIALES</v>
      </c>
      <c r="K119" s="94" t="str">
        <f t="shared" si="3"/>
        <v>Posgrado</v>
      </c>
      <c r="L119" s="94" t="s">
        <v>721</v>
      </c>
    </row>
    <row r="120" spans="3:12" hidden="1">
      <c r="C120" s="165" t="s">
        <v>1332</v>
      </c>
      <c r="D120" s="157"/>
      <c r="E120" s="149">
        <v>0</v>
      </c>
      <c r="F120" s="113">
        <f>IF(E119=0,"",(G119/E119)/12*E119)</f>
        <v>0</v>
      </c>
      <c r="G120" s="93">
        <f>F120</f>
        <v>0</v>
      </c>
      <c r="H120" s="158"/>
      <c r="I120" s="97" t="s">
        <v>200</v>
      </c>
      <c r="J120" s="97" t="str">
        <f>VLOOKUP(I120,Presupuesto!$B$11:$C$565,2,0)</f>
        <v>CONTRATOS ESPECIALES</v>
      </c>
      <c r="K120" s="94" t="str">
        <f t="shared" si="3"/>
        <v>Posgrado</v>
      </c>
      <c r="L120" s="94" t="s">
        <v>719</v>
      </c>
    </row>
    <row r="121" spans="3:12" hidden="1">
      <c r="C121" s="166" t="s">
        <v>1333</v>
      </c>
      <c r="D121" s="157"/>
      <c r="E121" s="149">
        <v>0</v>
      </c>
      <c r="F121" s="96">
        <f>IF(E119&lt;6,"",((E119-6)/12)*(G119/E119))</f>
        <v>0</v>
      </c>
      <c r="G121" s="93">
        <f>F121</f>
        <v>0</v>
      </c>
      <c r="H121" s="158"/>
      <c r="I121" s="97" t="s">
        <v>200</v>
      </c>
      <c r="J121" s="97" t="str">
        <f>VLOOKUP(I121,Presupuesto!$B$11:$C$565,2,0)</f>
        <v>CONTRATOS ESPECIALES</v>
      </c>
      <c r="K121" s="94" t="str">
        <f t="shared" si="3"/>
        <v>Posgrado</v>
      </c>
      <c r="L121" s="94" t="s">
        <v>727</v>
      </c>
    </row>
    <row r="122" spans="3:12" ht="15.75" hidden="1" thickBot="1">
      <c r="C122" s="135" t="s">
        <v>102</v>
      </c>
      <c r="D122" s="188"/>
      <c r="E122" s="147">
        <v>12</v>
      </c>
      <c r="F122" s="114">
        <v>30000</v>
      </c>
      <c r="G122" s="109">
        <f>D122*E122*F122</f>
        <v>0</v>
      </c>
      <c r="H122" s="160"/>
      <c r="I122" s="110" t="s">
        <v>298</v>
      </c>
      <c r="J122" s="110" t="str">
        <f>VLOOKUP(I122,Presupuesto!$B$11:$C$565,2,0)</f>
        <v>OTROS SERVICIOS TECNICOS Y PROFESIONALES</v>
      </c>
      <c r="K122" s="94" t="str">
        <f t="shared" si="3"/>
        <v>Posgrado</v>
      </c>
      <c r="L122" s="94" t="s">
        <v>719</v>
      </c>
    </row>
    <row r="123" spans="3:12" hidden="1">
      <c r="C123" s="165" t="s">
        <v>1332</v>
      </c>
      <c r="D123" s="157"/>
      <c r="E123" s="149">
        <v>0</v>
      </c>
      <c r="F123" s="96">
        <v>0</v>
      </c>
      <c r="G123" s="93">
        <f>F123</f>
        <v>0</v>
      </c>
      <c r="H123" s="158"/>
      <c r="I123" s="97" t="s">
        <v>298</v>
      </c>
      <c r="J123" s="97" t="str">
        <f>VLOOKUP(I123,Presupuesto!$B$11:$C$565,2,0)</f>
        <v>OTROS SERVICIOS TECNICOS Y PROFESIONALES</v>
      </c>
      <c r="K123" s="94" t="str">
        <f t="shared" si="3"/>
        <v>Posgrado</v>
      </c>
      <c r="L123" s="94" t="s">
        <v>719</v>
      </c>
    </row>
    <row r="124" spans="3:12" hidden="1">
      <c r="C124" s="166" t="s">
        <v>1333</v>
      </c>
      <c r="D124" s="157"/>
      <c r="E124" s="149">
        <v>0</v>
      </c>
      <c r="F124" s="96">
        <v>0</v>
      </c>
      <c r="G124" s="93">
        <f>F124</f>
        <v>0</v>
      </c>
      <c r="H124" s="158"/>
      <c r="I124" s="97" t="s">
        <v>298</v>
      </c>
      <c r="J124" s="97" t="str">
        <f>VLOOKUP(I124,Presupuesto!$B$11:$C$565,2,0)</f>
        <v>OTROS SERVICIOS TECNICOS Y PROFESIONALES</v>
      </c>
      <c r="K124" s="94" t="str">
        <f t="shared" si="3"/>
        <v>Posgrado</v>
      </c>
      <c r="L124" s="94" t="s">
        <v>719</v>
      </c>
    </row>
    <row r="125" spans="3:12" ht="15.75" hidden="1" thickBot="1">
      <c r="C125" s="135" t="s">
        <v>103</v>
      </c>
      <c r="D125" s="188"/>
      <c r="E125" s="147">
        <v>12</v>
      </c>
      <c r="F125" s="114">
        <v>30000</v>
      </c>
      <c r="G125" s="109">
        <f>D125*E125*F125</f>
        <v>0</v>
      </c>
      <c r="H125" s="160"/>
      <c r="I125" s="110" t="s">
        <v>151</v>
      </c>
      <c r="J125" s="110" t="str">
        <f>VLOOKUP(I125,Presupuesto!$B$11:$C$565,2,0)</f>
        <v>SUELDOS Y SALARIOS PERMANENTES</v>
      </c>
      <c r="K125" s="94" t="str">
        <f t="shared" si="3"/>
        <v>Posgrado</v>
      </c>
      <c r="L125" s="94" t="s">
        <v>719</v>
      </c>
    </row>
    <row r="126" spans="3:12" hidden="1">
      <c r="C126" s="165" t="s">
        <v>1332</v>
      </c>
      <c r="D126" s="163"/>
      <c r="E126" s="126">
        <v>0</v>
      </c>
      <c r="F126" s="115">
        <f>IF(E125=0,"",(G125/E125)/12*E125)</f>
        <v>0</v>
      </c>
      <c r="G126" s="116">
        <f>F126</f>
        <v>0</v>
      </c>
      <c r="H126" s="158"/>
      <c r="I126" s="97" t="s">
        <v>164</v>
      </c>
      <c r="J126" s="97" t="str">
        <f>VLOOKUP(I126,Presupuesto!$B$11:$C$565,2,0)</f>
        <v>AGUINALDO Y DECIMO CUARTO MES</v>
      </c>
      <c r="K126" s="94" t="str">
        <f t="shared" si="3"/>
        <v>Posgrado</v>
      </c>
      <c r="L126" s="94" t="s">
        <v>719</v>
      </c>
    </row>
    <row r="127" spans="3:12" ht="15.75" hidden="1" thickBot="1">
      <c r="C127" s="167" t="s">
        <v>1333</v>
      </c>
      <c r="D127" s="156"/>
      <c r="E127" s="127">
        <v>0</v>
      </c>
      <c r="F127" s="101">
        <f>IF(E125&lt;6,"",((E125-6)/12)*(G125/E125))</f>
        <v>0</v>
      </c>
      <c r="G127" s="101">
        <f>F127</f>
        <v>0</v>
      </c>
      <c r="H127" s="156"/>
      <c r="I127" s="102" t="s">
        <v>165</v>
      </c>
      <c r="J127" s="119" t="str">
        <f>VLOOKUP(I127,Presupuesto!$B$11:$C$565,2,0)</f>
        <v>DECIMOCUARTO MES</v>
      </c>
      <c r="K127" s="102" t="str">
        <f t="shared" si="3"/>
        <v>Posgrado</v>
      </c>
      <c r="L127" s="119" t="s">
        <v>719</v>
      </c>
    </row>
    <row r="129" spans="3:12" ht="15.75" thickBot="1">
      <c r="C129" s="422"/>
      <c r="D129" s="411"/>
      <c r="E129" s="422"/>
      <c r="F129" s="422"/>
      <c r="G129" s="422"/>
      <c r="H129" s="411"/>
      <c r="I129" s="422"/>
      <c r="J129" s="422"/>
      <c r="K129" s="148"/>
      <c r="L129" s="422"/>
    </row>
    <row r="130" spans="3:12" ht="15.75" thickBot="1">
      <c r="C130" s="68" t="s">
        <v>1308</v>
      </c>
      <c r="D130" s="30">
        <f>SUM(G137:G187)</f>
        <v>0</v>
      </c>
      <c r="E130" s="90"/>
      <c r="F130" s="90"/>
      <c r="G130" s="90"/>
      <c r="H130" s="74"/>
      <c r="I130" s="74"/>
      <c r="J130" s="74"/>
      <c r="K130" s="148"/>
      <c r="L130" s="422"/>
    </row>
    <row r="131" spans="3:12">
      <c r="C131" s="422"/>
      <c r="D131" s="31"/>
      <c r="E131" s="90"/>
      <c r="F131" s="90"/>
      <c r="G131" s="90"/>
      <c r="H131" s="74"/>
      <c r="I131" s="74"/>
      <c r="J131" s="74"/>
      <c r="K131" s="148"/>
      <c r="L131" s="422"/>
    </row>
    <row r="132" spans="3:12">
      <c r="C132" s="422"/>
      <c r="D132" s="31"/>
      <c r="E132" s="90"/>
      <c r="F132" s="90"/>
      <c r="G132" s="90"/>
      <c r="H132" s="74"/>
      <c r="I132" s="74"/>
      <c r="J132" s="74"/>
      <c r="K132" s="148"/>
      <c r="L132" s="422"/>
    </row>
    <row r="133" spans="3:12" ht="15.75">
      <c r="C133" s="190" t="s">
        <v>1309</v>
      </c>
      <c r="D133" s="342"/>
      <c r="E133" s="90"/>
      <c r="F133" s="90"/>
      <c r="G133" s="90"/>
      <c r="H133" s="74"/>
      <c r="I133" s="74"/>
      <c r="J133" s="74"/>
      <c r="K133" s="148"/>
      <c r="L133" s="422"/>
    </row>
    <row r="134" spans="3:12" ht="18.75">
      <c r="C134" s="197" t="e">
        <f>IFERROR(VLOOKUP(D133,'1. Desarrollo e Innov. Curricu.'!$F:$G,2,FALSE),IFERROR(VLOOKUP(D133,'2. Investigación Científica'!$E:$F,2,FALSE),IFERROR(VLOOKUP(D133,'3. Vinculación Univ. Sociedad'!$F:$G,2,FALSE),IFERROR(VLOOKUP(D133,'4. Docencia y Profesorado Univ.'!$F:$G,2,FALSE),IFERROR(VLOOKUP(D133,'5. Estudiantes y Graduados'!$E:$F,2,FALSE),IFERROR(VLOOKUP(D133,'11. Gestion Administrativa'!$F:$G,2,FALSE),IFERROR(VLOOKUP(D133,'13. Gestión Académica'!$F:$G,2,FALSE),IFERROR(VLOOKUP(D133,'8. Asegura. de la Calid. y M'!$F:$G,2,FALSE),IFERROR(VLOOKUP(D133,'6. Gestión del Conocimiento'!$F:$G,2,FALSE),IFERROR(VLOOKUP(D133,'15. Gobernabilidad y Proceso...'!$E:$F,2,FALSE),IFERROR(VLOOKUP(D133,'12. Gestión del Talento Humano'!$F:$G,2,FALSE),IFERROR(VLOOKUP(D133,'14. Internacional... de la E.S.'!$E:$F,2,FALSE),IFERROR(VLOOKUP(D133,'10. Posgrado'!$E:$F,2,FALSE),IFERROR(VLOOKUP(D133,'17. Gestión TIC'!$F:$G,2,FALSE),IFERROR(VLOOKUP(D133,'16. Desa. del Sistema Educ.Sup.'!$E:$F,2,FALSE),IFERROR(VLOOKUP(D133,'9. Cultura de Inno. Insti...'!$F:$G,2,FALSE),VLOOKUP(D133,'7. Lo Esencial de la Reforma U.'!$F:$G,2,0)))))))))))))))))</f>
        <v>#N/A</v>
      </c>
      <c r="D134" s="31"/>
      <c r="E134" s="90"/>
      <c r="F134" s="90"/>
      <c r="G134" s="90"/>
      <c r="H134" s="74"/>
      <c r="I134" s="74"/>
      <c r="J134" s="74"/>
      <c r="K134" s="148"/>
      <c r="L134" s="422"/>
    </row>
    <row r="135" spans="3:12" ht="15.75" thickBot="1">
      <c r="C135" s="171"/>
      <c r="D135" s="31"/>
      <c r="E135" s="90"/>
      <c r="F135" s="90"/>
      <c r="G135" s="90"/>
      <c r="H135" s="74"/>
      <c r="I135" s="74"/>
      <c r="J135" s="74"/>
      <c r="K135" s="148"/>
      <c r="L135" s="422"/>
    </row>
    <row r="136" spans="3:12" ht="30.75" thickBot="1">
      <c r="C136" s="129" t="s">
        <v>1310</v>
      </c>
      <c r="D136" s="133" t="s">
        <v>99</v>
      </c>
      <c r="E136" s="164" t="s">
        <v>1331</v>
      </c>
      <c r="F136" s="133" t="s">
        <v>1312</v>
      </c>
      <c r="G136" s="130" t="s">
        <v>1313</v>
      </c>
      <c r="H136" s="128" t="s">
        <v>1314</v>
      </c>
      <c r="I136" s="131" t="s">
        <v>1315</v>
      </c>
      <c r="J136" s="131" t="s">
        <v>711</v>
      </c>
      <c r="K136" s="131" t="s">
        <v>1316</v>
      </c>
      <c r="L136" s="131" t="s">
        <v>1317</v>
      </c>
    </row>
    <row r="137" spans="3:12" ht="15.75" hidden="1" thickBot="1">
      <c r="C137" s="132" t="s">
        <v>84</v>
      </c>
      <c r="D137" s="188"/>
      <c r="E137" s="147">
        <v>12</v>
      </c>
      <c r="F137" s="284">
        <f>HLOOKUP($C137,$BZ$2:$CM$3,2,0)</f>
        <v>43674.39</v>
      </c>
      <c r="G137" s="109">
        <f>D137*E137*F137</f>
        <v>0</v>
      </c>
      <c r="H137" s="160"/>
      <c r="I137" s="110" t="s">
        <v>151</v>
      </c>
      <c r="J137" s="110" t="str">
        <f>VLOOKUP(I137,Presupuesto!$B$11:$C$565,2,0)</f>
        <v>SUELDOS Y SALARIOS PERMANENTES</v>
      </c>
      <c r="K137" s="205" t="s">
        <v>72</v>
      </c>
      <c r="L137" s="94" t="s">
        <v>719</v>
      </c>
    </row>
    <row r="138" spans="3:12" hidden="1">
      <c r="C138" s="165" t="s">
        <v>1332</v>
      </c>
      <c r="D138" s="157"/>
      <c r="E138" s="149">
        <v>0</v>
      </c>
      <c r="F138" s="96">
        <f>IF(E137=0,"",(G137/E137)/12*E137)</f>
        <v>0</v>
      </c>
      <c r="G138" s="93">
        <f>F138</f>
        <v>0</v>
      </c>
      <c r="H138" s="158"/>
      <c r="I138" s="112" t="s">
        <v>164</v>
      </c>
      <c r="J138" s="112" t="str">
        <f>VLOOKUP(I138,Presupuesto!$B$11:$C$565,2,0)</f>
        <v>AGUINALDO Y DECIMO CUARTO MES</v>
      </c>
      <c r="K138" s="94" t="str">
        <f t="shared" ref="K138:K169" si="4">$K$137</f>
        <v>Posgrado</v>
      </c>
      <c r="L138" s="94" t="s">
        <v>720</v>
      </c>
    </row>
    <row r="139" spans="3:12" hidden="1">
      <c r="C139" s="166" t="s">
        <v>1333</v>
      </c>
      <c r="D139" s="157"/>
      <c r="E139" s="149">
        <v>0</v>
      </c>
      <c r="F139" s="113">
        <f>IF(E137&lt;6,"",((E137-6)/12)*(G137/E137))</f>
        <v>0</v>
      </c>
      <c r="G139" s="93">
        <f>F139</f>
        <v>0</v>
      </c>
      <c r="H139" s="158"/>
      <c r="I139" s="97" t="s">
        <v>165</v>
      </c>
      <c r="J139" s="97" t="str">
        <f>VLOOKUP(I139,Presupuesto!$B$11:$C$565,2,0)</f>
        <v>DECIMOCUARTO MES</v>
      </c>
      <c r="K139" s="94" t="str">
        <f t="shared" si="4"/>
        <v>Posgrado</v>
      </c>
      <c r="L139" s="94" t="s">
        <v>721</v>
      </c>
    </row>
    <row r="140" spans="3:12" ht="15.75" hidden="1" thickBot="1">
      <c r="C140" s="132" t="s">
        <v>85</v>
      </c>
      <c r="D140" s="188"/>
      <c r="E140" s="147">
        <v>12</v>
      </c>
      <c r="F140" s="284">
        <f>HLOOKUP($C140,$BZ$2:$CM$3,2,0)</f>
        <v>39703.99</v>
      </c>
      <c r="G140" s="109">
        <f>D140*E140*F140</f>
        <v>0</v>
      </c>
      <c r="H140" s="160"/>
      <c r="I140" s="110" t="s">
        <v>151</v>
      </c>
      <c r="J140" s="110" t="str">
        <f>VLOOKUP(I140,Presupuesto!$B$11:$C$565,2,0)</f>
        <v>SUELDOS Y SALARIOS PERMANENTES</v>
      </c>
      <c r="K140" s="94" t="str">
        <f t="shared" si="4"/>
        <v>Posgrado</v>
      </c>
      <c r="L140" s="94" t="s">
        <v>721</v>
      </c>
    </row>
    <row r="141" spans="3:12" hidden="1">
      <c r="C141" s="165" t="s">
        <v>1332</v>
      </c>
      <c r="D141" s="157"/>
      <c r="E141" s="149">
        <v>0</v>
      </c>
      <c r="F141" s="96">
        <f>IF(E140=0,"",(G140/E140)/12*E140)</f>
        <v>0</v>
      </c>
      <c r="G141" s="93">
        <f>F141</f>
        <v>0</v>
      </c>
      <c r="H141" s="158"/>
      <c r="I141" s="112" t="s">
        <v>164</v>
      </c>
      <c r="J141" s="112" t="str">
        <f>VLOOKUP(I141,Presupuesto!$B$11:$C$565,2,0)</f>
        <v>AGUINALDO Y DECIMO CUARTO MES</v>
      </c>
      <c r="K141" s="94" t="str">
        <f t="shared" si="4"/>
        <v>Posgrado</v>
      </c>
      <c r="L141" s="94" t="s">
        <v>721</v>
      </c>
    </row>
    <row r="142" spans="3:12" hidden="1">
      <c r="C142" s="166" t="s">
        <v>1333</v>
      </c>
      <c r="D142" s="157"/>
      <c r="E142" s="149">
        <v>0</v>
      </c>
      <c r="F142" s="113">
        <f>IF(E140&lt;6,"",((E140-6)/12)*(G140/E140))</f>
        <v>0</v>
      </c>
      <c r="G142" s="93">
        <f>F142</f>
        <v>0</v>
      </c>
      <c r="H142" s="158"/>
      <c r="I142" s="97" t="s">
        <v>165</v>
      </c>
      <c r="J142" s="97" t="str">
        <f>VLOOKUP(I142,Presupuesto!$B$11:$C$565,2,0)</f>
        <v>DECIMOCUARTO MES</v>
      </c>
      <c r="K142" s="94" t="str">
        <f t="shared" si="4"/>
        <v>Posgrado</v>
      </c>
      <c r="L142" s="94" t="s">
        <v>721</v>
      </c>
    </row>
    <row r="143" spans="3:12" ht="15.75" hidden="1" thickBot="1">
      <c r="C143" s="132" t="s">
        <v>86</v>
      </c>
      <c r="D143" s="188"/>
      <c r="E143" s="147">
        <v>12</v>
      </c>
      <c r="F143" s="284">
        <f>HLOOKUP($C143,$BZ$2:$CM$3,2,0)</f>
        <v>35733.589999999997</v>
      </c>
      <c r="G143" s="109">
        <f>D143*E143*F143</f>
        <v>0</v>
      </c>
      <c r="H143" s="160"/>
      <c r="I143" s="110" t="s">
        <v>151</v>
      </c>
      <c r="J143" s="110" t="str">
        <f>VLOOKUP(I143,Presupuesto!$B$11:$C$565,2,0)</f>
        <v>SUELDOS Y SALARIOS PERMANENTES</v>
      </c>
      <c r="K143" s="94" t="str">
        <f t="shared" si="4"/>
        <v>Posgrado</v>
      </c>
      <c r="L143" s="94" t="s">
        <v>721</v>
      </c>
    </row>
    <row r="144" spans="3:12" hidden="1">
      <c r="C144" s="165" t="s">
        <v>1332</v>
      </c>
      <c r="D144" s="157"/>
      <c r="E144" s="149">
        <v>0</v>
      </c>
      <c r="F144" s="96">
        <f>IF(E143=0,"",(G143/E143)/12*E143)</f>
        <v>0</v>
      </c>
      <c r="G144" s="93">
        <f>F144</f>
        <v>0</v>
      </c>
      <c r="H144" s="158"/>
      <c r="I144" s="112" t="s">
        <v>164</v>
      </c>
      <c r="J144" s="112" t="str">
        <f>VLOOKUP(I144,Presupuesto!$B$11:$C$565,2,0)</f>
        <v>AGUINALDO Y DECIMO CUARTO MES</v>
      </c>
      <c r="K144" s="94" t="str">
        <f t="shared" si="4"/>
        <v>Posgrado</v>
      </c>
      <c r="L144" s="94" t="s">
        <v>721</v>
      </c>
    </row>
    <row r="145" spans="3:12" hidden="1">
      <c r="C145" s="166" t="s">
        <v>1333</v>
      </c>
      <c r="D145" s="157"/>
      <c r="E145" s="149">
        <v>0</v>
      </c>
      <c r="F145" s="113">
        <f>IF(E143&lt;6,"",((E143-6)/12)*(G143/E143))</f>
        <v>0</v>
      </c>
      <c r="G145" s="93">
        <f>F145</f>
        <v>0</v>
      </c>
      <c r="H145" s="158"/>
      <c r="I145" s="97" t="s">
        <v>165</v>
      </c>
      <c r="J145" s="97" t="str">
        <f>VLOOKUP(I145,Presupuesto!$B$11:$C$565,2,0)</f>
        <v>DECIMOCUARTO MES</v>
      </c>
      <c r="K145" s="94" t="str">
        <f t="shared" si="4"/>
        <v>Posgrado</v>
      </c>
      <c r="L145" s="94" t="s">
        <v>721</v>
      </c>
    </row>
    <row r="146" spans="3:12" ht="15.75" hidden="1" thickBot="1">
      <c r="C146" s="132" t="s">
        <v>87</v>
      </c>
      <c r="D146" s="188"/>
      <c r="E146" s="147">
        <v>12</v>
      </c>
      <c r="F146" s="284">
        <f>HLOOKUP($C146,$BZ$2:$CM$3,2,0)</f>
        <v>31763.19</v>
      </c>
      <c r="G146" s="109">
        <f>D146*E146*F146</f>
        <v>0</v>
      </c>
      <c r="H146" s="160"/>
      <c r="I146" s="110" t="s">
        <v>151</v>
      </c>
      <c r="J146" s="110" t="str">
        <f>VLOOKUP(I146,Presupuesto!$B$11:$C$565,2,0)</f>
        <v>SUELDOS Y SALARIOS PERMANENTES</v>
      </c>
      <c r="K146" s="94" t="str">
        <f t="shared" si="4"/>
        <v>Posgrado</v>
      </c>
      <c r="L146" s="94" t="s">
        <v>721</v>
      </c>
    </row>
    <row r="147" spans="3:12" hidden="1">
      <c r="C147" s="165" t="s">
        <v>1332</v>
      </c>
      <c r="D147" s="157"/>
      <c r="E147" s="149">
        <v>0</v>
      </c>
      <c r="F147" s="96">
        <f>IF(E146=0,"",(G146/E146)/12*E146)</f>
        <v>0</v>
      </c>
      <c r="G147" s="93">
        <f>F147</f>
        <v>0</v>
      </c>
      <c r="H147" s="158"/>
      <c r="I147" s="112" t="s">
        <v>164</v>
      </c>
      <c r="J147" s="112" t="str">
        <f>VLOOKUP(I147,Presupuesto!$B$11:$C$565,2,0)</f>
        <v>AGUINALDO Y DECIMO CUARTO MES</v>
      </c>
      <c r="K147" s="94" t="str">
        <f t="shared" si="4"/>
        <v>Posgrado</v>
      </c>
      <c r="L147" s="94" t="s">
        <v>721</v>
      </c>
    </row>
    <row r="148" spans="3:12" hidden="1">
      <c r="C148" s="166" t="s">
        <v>1333</v>
      </c>
      <c r="D148" s="157"/>
      <c r="E148" s="149">
        <v>0</v>
      </c>
      <c r="F148" s="113">
        <f>IF(E146&lt;6,"",((E146-6)/12)*(G146/E146))</f>
        <v>0</v>
      </c>
      <c r="G148" s="93">
        <f>F148</f>
        <v>0</v>
      </c>
      <c r="H148" s="158"/>
      <c r="I148" s="97" t="s">
        <v>165</v>
      </c>
      <c r="J148" s="97" t="str">
        <f>VLOOKUP(I148,Presupuesto!$B$11:$C$565,2,0)</f>
        <v>DECIMOCUARTO MES</v>
      </c>
      <c r="K148" s="94" t="str">
        <f t="shared" si="4"/>
        <v>Posgrado</v>
      </c>
      <c r="L148" s="94" t="s">
        <v>721</v>
      </c>
    </row>
    <row r="149" spans="3:12" ht="15.75" hidden="1" thickBot="1">
      <c r="C149" s="132" t="s">
        <v>88</v>
      </c>
      <c r="D149" s="188"/>
      <c r="E149" s="147">
        <v>12</v>
      </c>
      <c r="F149" s="284">
        <f>HLOOKUP($C149,$BZ$2:$CM$3,2,0)</f>
        <v>29777.99</v>
      </c>
      <c r="G149" s="109">
        <f>D149*E149*F149</f>
        <v>0</v>
      </c>
      <c r="H149" s="160"/>
      <c r="I149" s="110" t="s">
        <v>151</v>
      </c>
      <c r="J149" s="110" t="str">
        <f>VLOOKUP(I149,Presupuesto!$B$11:$C$565,2,0)</f>
        <v>SUELDOS Y SALARIOS PERMANENTES</v>
      </c>
      <c r="K149" s="94" t="str">
        <f t="shared" si="4"/>
        <v>Posgrado</v>
      </c>
      <c r="L149" s="94" t="s">
        <v>721</v>
      </c>
    </row>
    <row r="150" spans="3:12" hidden="1">
      <c r="C150" s="165" t="s">
        <v>1332</v>
      </c>
      <c r="D150" s="157"/>
      <c r="E150" s="149">
        <v>0</v>
      </c>
      <c r="F150" s="96">
        <f>IF(E149=0,"",(G149/E149)/12*E149)</f>
        <v>0</v>
      </c>
      <c r="G150" s="93">
        <f>F150</f>
        <v>0</v>
      </c>
      <c r="H150" s="158"/>
      <c r="I150" s="112" t="s">
        <v>164</v>
      </c>
      <c r="J150" s="112" t="str">
        <f>VLOOKUP(I150,Presupuesto!$B$11:$C$565,2,0)</f>
        <v>AGUINALDO Y DECIMO CUARTO MES</v>
      </c>
      <c r="K150" s="94" t="str">
        <f t="shared" si="4"/>
        <v>Posgrado</v>
      </c>
      <c r="L150" s="94" t="s">
        <v>721</v>
      </c>
    </row>
    <row r="151" spans="3:12" hidden="1">
      <c r="C151" s="166" t="s">
        <v>1333</v>
      </c>
      <c r="D151" s="157"/>
      <c r="E151" s="149">
        <v>0</v>
      </c>
      <c r="F151" s="113">
        <f>IF(E149&lt;6,"",((E149-6)/12)*(G149/E149))</f>
        <v>0</v>
      </c>
      <c r="G151" s="93">
        <f>F151</f>
        <v>0</v>
      </c>
      <c r="H151" s="158"/>
      <c r="I151" s="97" t="s">
        <v>165</v>
      </c>
      <c r="J151" s="97" t="str">
        <f>VLOOKUP(I151,Presupuesto!$B$11:$C$565,2,0)</f>
        <v>DECIMOCUARTO MES</v>
      </c>
      <c r="K151" s="94" t="str">
        <f t="shared" si="4"/>
        <v>Posgrado</v>
      </c>
      <c r="L151" s="94" t="s">
        <v>721</v>
      </c>
    </row>
    <row r="152" spans="3:12" ht="15.75" hidden="1" thickBot="1">
      <c r="C152" s="132" t="s">
        <v>89</v>
      </c>
      <c r="D152" s="188"/>
      <c r="E152" s="147">
        <v>12</v>
      </c>
      <c r="F152" s="284">
        <f>HLOOKUP($C152,$BZ$2:$CM$3,2,0)</f>
        <v>27792.79</v>
      </c>
      <c r="G152" s="109">
        <f>D152*E152*F152</f>
        <v>0</v>
      </c>
      <c r="H152" s="160"/>
      <c r="I152" s="110" t="s">
        <v>151</v>
      </c>
      <c r="J152" s="110" t="str">
        <f>VLOOKUP(I152,Presupuesto!$B$11:$C$565,2,0)</f>
        <v>SUELDOS Y SALARIOS PERMANENTES</v>
      </c>
      <c r="K152" s="94" t="str">
        <f t="shared" si="4"/>
        <v>Posgrado</v>
      </c>
      <c r="L152" s="94" t="s">
        <v>721</v>
      </c>
    </row>
    <row r="153" spans="3:12" hidden="1">
      <c r="C153" s="165" t="s">
        <v>1332</v>
      </c>
      <c r="D153" s="157"/>
      <c r="E153" s="149">
        <v>0</v>
      </c>
      <c r="F153" s="96">
        <f>IF(E152=0,"",(G152/E152)/12*E152)</f>
        <v>0</v>
      </c>
      <c r="G153" s="93">
        <f>F153</f>
        <v>0</v>
      </c>
      <c r="H153" s="158"/>
      <c r="I153" s="112" t="s">
        <v>164</v>
      </c>
      <c r="J153" s="112" t="str">
        <f>VLOOKUP(I153,Presupuesto!$B$11:$C$565,2,0)</f>
        <v>AGUINALDO Y DECIMO CUARTO MES</v>
      </c>
      <c r="K153" s="94" t="str">
        <f t="shared" si="4"/>
        <v>Posgrado</v>
      </c>
      <c r="L153" s="94" t="s">
        <v>721</v>
      </c>
    </row>
    <row r="154" spans="3:12" hidden="1">
      <c r="C154" s="166" t="s">
        <v>1333</v>
      </c>
      <c r="D154" s="157"/>
      <c r="E154" s="149">
        <v>0</v>
      </c>
      <c r="F154" s="113">
        <f>IF(E152&lt;6,"",((E152-6)/12)*(G152/E152))</f>
        <v>0</v>
      </c>
      <c r="G154" s="93">
        <f>F154</f>
        <v>0</v>
      </c>
      <c r="H154" s="158"/>
      <c r="I154" s="97" t="s">
        <v>165</v>
      </c>
      <c r="J154" s="97" t="str">
        <f>VLOOKUP(I154,Presupuesto!$B$11:$C$565,2,0)</f>
        <v>DECIMOCUARTO MES</v>
      </c>
      <c r="K154" s="94" t="str">
        <f t="shared" si="4"/>
        <v>Posgrado</v>
      </c>
      <c r="L154" s="94" t="s">
        <v>721</v>
      </c>
    </row>
    <row r="155" spans="3:12" ht="15.75" hidden="1" thickBot="1">
      <c r="C155" s="132" t="s">
        <v>90</v>
      </c>
      <c r="D155" s="188"/>
      <c r="E155" s="147">
        <v>12</v>
      </c>
      <c r="F155" s="284">
        <f>HLOOKUP($C155,$BZ$2:$CM$3,2,0)</f>
        <v>18859.39</v>
      </c>
      <c r="G155" s="109">
        <f>D155*E155*F155</f>
        <v>0</v>
      </c>
      <c r="H155" s="160"/>
      <c r="I155" s="110" t="s">
        <v>151</v>
      </c>
      <c r="J155" s="110" t="str">
        <f>VLOOKUP(I155,Presupuesto!$B$11:$C$565,2,0)</f>
        <v>SUELDOS Y SALARIOS PERMANENTES</v>
      </c>
      <c r="K155" s="94" t="str">
        <f t="shared" si="4"/>
        <v>Posgrado</v>
      </c>
      <c r="L155" s="94" t="s">
        <v>721</v>
      </c>
    </row>
    <row r="156" spans="3:12" hidden="1">
      <c r="C156" s="165" t="s">
        <v>1332</v>
      </c>
      <c r="D156" s="157"/>
      <c r="E156" s="149">
        <v>0</v>
      </c>
      <c r="F156" s="96">
        <f>IF(E155=0,"",(G155/E155)/12*E155)</f>
        <v>0</v>
      </c>
      <c r="G156" s="93">
        <f>F156</f>
        <v>0</v>
      </c>
      <c r="H156" s="158"/>
      <c r="I156" s="112" t="s">
        <v>164</v>
      </c>
      <c r="J156" s="112" t="str">
        <f>VLOOKUP(I156,Presupuesto!$B$11:$C$565,2,0)</f>
        <v>AGUINALDO Y DECIMO CUARTO MES</v>
      </c>
      <c r="K156" s="94" t="str">
        <f t="shared" si="4"/>
        <v>Posgrado</v>
      </c>
      <c r="L156" s="94" t="s">
        <v>721</v>
      </c>
    </row>
    <row r="157" spans="3:12" hidden="1">
      <c r="C157" s="166" t="s">
        <v>1333</v>
      </c>
      <c r="D157" s="157"/>
      <c r="E157" s="149">
        <v>0</v>
      </c>
      <c r="F157" s="113">
        <f>IF(E155&lt;6,"",((E155-6)/12)*(G155/E155))</f>
        <v>0</v>
      </c>
      <c r="G157" s="93">
        <f>F157</f>
        <v>0</v>
      </c>
      <c r="H157" s="158"/>
      <c r="I157" s="97" t="s">
        <v>165</v>
      </c>
      <c r="J157" s="97" t="str">
        <f>VLOOKUP(I157,Presupuesto!$B$11:$C$565,2,0)</f>
        <v>DECIMOCUARTO MES</v>
      </c>
      <c r="K157" s="94" t="str">
        <f t="shared" si="4"/>
        <v>Posgrado</v>
      </c>
      <c r="L157" s="94" t="s">
        <v>721</v>
      </c>
    </row>
    <row r="158" spans="3:12" ht="15.75" hidden="1" thickBot="1">
      <c r="C158" s="132" t="s">
        <v>91</v>
      </c>
      <c r="D158" s="188"/>
      <c r="E158" s="147">
        <v>12</v>
      </c>
      <c r="F158" s="284">
        <f>HLOOKUP($C158,$BZ$2:$CM$3,2,0)</f>
        <v>17866.8</v>
      </c>
      <c r="G158" s="109">
        <f>D158*E158*F158</f>
        <v>0</v>
      </c>
      <c r="H158" s="160"/>
      <c r="I158" s="110" t="s">
        <v>151</v>
      </c>
      <c r="J158" s="110" t="str">
        <f>VLOOKUP(I158,Presupuesto!$B$11:$C$565,2,0)</f>
        <v>SUELDOS Y SALARIOS PERMANENTES</v>
      </c>
      <c r="K158" s="94" t="str">
        <f t="shared" si="4"/>
        <v>Posgrado</v>
      </c>
      <c r="L158" s="94" t="s">
        <v>721</v>
      </c>
    </row>
    <row r="159" spans="3:12" hidden="1">
      <c r="C159" s="165" t="s">
        <v>1332</v>
      </c>
      <c r="D159" s="157"/>
      <c r="E159" s="149">
        <v>0</v>
      </c>
      <c r="F159" s="96">
        <f>IF(E158=0,"",(G158/E158)/12*E158)</f>
        <v>0</v>
      </c>
      <c r="G159" s="93">
        <f>F159</f>
        <v>0</v>
      </c>
      <c r="H159" s="158"/>
      <c r="I159" s="112" t="s">
        <v>164</v>
      </c>
      <c r="J159" s="112" t="str">
        <f>VLOOKUP(I159,Presupuesto!$B$11:$C$565,2,0)</f>
        <v>AGUINALDO Y DECIMO CUARTO MES</v>
      </c>
      <c r="K159" s="94" t="str">
        <f t="shared" si="4"/>
        <v>Posgrado</v>
      </c>
      <c r="L159" s="94" t="s">
        <v>721</v>
      </c>
    </row>
    <row r="160" spans="3:12" hidden="1">
      <c r="C160" s="166" t="s">
        <v>1333</v>
      </c>
      <c r="D160" s="157"/>
      <c r="E160" s="149">
        <v>0</v>
      </c>
      <c r="F160" s="113">
        <f>IF(E158&lt;6,"",((E158-6)/12)*(G158/E158))</f>
        <v>0</v>
      </c>
      <c r="G160" s="93">
        <f>F160</f>
        <v>0</v>
      </c>
      <c r="H160" s="158"/>
      <c r="I160" s="97" t="s">
        <v>165</v>
      </c>
      <c r="J160" s="97" t="str">
        <f>VLOOKUP(I160,Presupuesto!$B$11:$C$565,2,0)</f>
        <v>DECIMOCUARTO MES</v>
      </c>
      <c r="K160" s="94" t="str">
        <f t="shared" si="4"/>
        <v>Posgrado</v>
      </c>
      <c r="L160" s="94" t="s">
        <v>721</v>
      </c>
    </row>
    <row r="161" spans="3:12" ht="15.75" hidden="1" thickBot="1">
      <c r="C161" s="132" t="s">
        <v>92</v>
      </c>
      <c r="D161" s="188"/>
      <c r="E161" s="147">
        <v>12</v>
      </c>
      <c r="F161" s="284">
        <f>HLOOKUP($C161,$BZ$2:$CM$3,2,0)</f>
        <v>13896.4</v>
      </c>
      <c r="G161" s="109">
        <f>D161*E161*F161</f>
        <v>0</v>
      </c>
      <c r="H161" s="160"/>
      <c r="I161" s="110" t="s">
        <v>151</v>
      </c>
      <c r="J161" s="110" t="str">
        <f>VLOOKUP(I161,Presupuesto!$B$11:$C$565,2,0)</f>
        <v>SUELDOS Y SALARIOS PERMANENTES</v>
      </c>
      <c r="K161" s="94" t="str">
        <f t="shared" si="4"/>
        <v>Posgrado</v>
      </c>
      <c r="L161" s="94" t="s">
        <v>721</v>
      </c>
    </row>
    <row r="162" spans="3:12" hidden="1">
      <c r="C162" s="165" t="s">
        <v>1332</v>
      </c>
      <c r="D162" s="157"/>
      <c r="E162" s="149">
        <v>0</v>
      </c>
      <c r="F162" s="96">
        <f>IF(E161=0,"",(G161/E161)/12*E161)</f>
        <v>0</v>
      </c>
      <c r="G162" s="93">
        <f>F162</f>
        <v>0</v>
      </c>
      <c r="H162" s="158"/>
      <c r="I162" s="112" t="s">
        <v>164</v>
      </c>
      <c r="J162" s="112" t="str">
        <f>VLOOKUP(I162,Presupuesto!$B$11:$C$565,2,0)</f>
        <v>AGUINALDO Y DECIMO CUARTO MES</v>
      </c>
      <c r="K162" s="94" t="str">
        <f t="shared" si="4"/>
        <v>Posgrado</v>
      </c>
      <c r="L162" s="94" t="s">
        <v>721</v>
      </c>
    </row>
    <row r="163" spans="3:12" hidden="1">
      <c r="C163" s="166" t="s">
        <v>1333</v>
      </c>
      <c r="D163" s="157"/>
      <c r="E163" s="149">
        <v>0</v>
      </c>
      <c r="F163" s="113">
        <f>IF(E161&lt;6,"",((E161-6)/12)*(G161/E161))</f>
        <v>0</v>
      </c>
      <c r="G163" s="93">
        <f>F163</f>
        <v>0</v>
      </c>
      <c r="H163" s="158"/>
      <c r="I163" s="97" t="s">
        <v>165</v>
      </c>
      <c r="J163" s="97" t="str">
        <f>VLOOKUP(I163,Presupuesto!$B$11:$C$565,2,0)</f>
        <v>DECIMOCUARTO MES</v>
      </c>
      <c r="K163" s="94" t="str">
        <f t="shared" si="4"/>
        <v>Posgrado</v>
      </c>
      <c r="L163" s="94" t="s">
        <v>721</v>
      </c>
    </row>
    <row r="164" spans="3:12" ht="15.75" hidden="1" thickBot="1">
      <c r="C164" s="132" t="s">
        <v>93</v>
      </c>
      <c r="D164" s="188"/>
      <c r="E164" s="147">
        <v>12</v>
      </c>
      <c r="F164" s="284">
        <f>HLOOKUP($C164,$BZ$2:$CM$3,2,0)</f>
        <v>15004.09</v>
      </c>
      <c r="G164" s="109">
        <f>D164*E164*F164</f>
        <v>0</v>
      </c>
      <c r="H164" s="160"/>
      <c r="I164" s="110" t="s">
        <v>151</v>
      </c>
      <c r="J164" s="110" t="str">
        <f>VLOOKUP(I164,Presupuesto!$B$11:$C$565,2,0)</f>
        <v>SUELDOS Y SALARIOS PERMANENTES</v>
      </c>
      <c r="K164" s="94" t="str">
        <f t="shared" si="4"/>
        <v>Posgrado</v>
      </c>
      <c r="L164" s="94" t="s">
        <v>721</v>
      </c>
    </row>
    <row r="165" spans="3:12" hidden="1">
      <c r="C165" s="165" t="s">
        <v>1332</v>
      </c>
      <c r="D165" s="157"/>
      <c r="E165" s="149">
        <v>0</v>
      </c>
      <c r="F165" s="96">
        <f>IF(E164=0,"",(G164/E164)/12*E164)</f>
        <v>0</v>
      </c>
      <c r="G165" s="93">
        <f>F165</f>
        <v>0</v>
      </c>
      <c r="H165" s="158"/>
      <c r="I165" s="112" t="s">
        <v>164</v>
      </c>
      <c r="J165" s="112" t="str">
        <f>VLOOKUP(I165,Presupuesto!$B$11:$C$565,2,0)</f>
        <v>AGUINALDO Y DECIMO CUARTO MES</v>
      </c>
      <c r="K165" s="94" t="str">
        <f t="shared" si="4"/>
        <v>Posgrado</v>
      </c>
      <c r="L165" s="94" t="s">
        <v>721</v>
      </c>
    </row>
    <row r="166" spans="3:12" hidden="1">
      <c r="C166" s="166" t="s">
        <v>1333</v>
      </c>
      <c r="D166" s="157"/>
      <c r="E166" s="149">
        <v>0</v>
      </c>
      <c r="F166" s="113">
        <f>IF(E164&lt;6,"",((E164-6)/12)*(G164/E164))</f>
        <v>0</v>
      </c>
      <c r="G166" s="93">
        <f>F166</f>
        <v>0</v>
      </c>
      <c r="H166" s="158"/>
      <c r="I166" s="97" t="s">
        <v>165</v>
      </c>
      <c r="J166" s="97" t="str">
        <f>VLOOKUP(I166,Presupuesto!$B$11:$C$565,2,0)</f>
        <v>DECIMOCUARTO MES</v>
      </c>
      <c r="K166" s="94" t="str">
        <f t="shared" si="4"/>
        <v>Posgrado</v>
      </c>
      <c r="L166" s="94" t="s">
        <v>721</v>
      </c>
    </row>
    <row r="167" spans="3:12" ht="15.75" hidden="1" thickBot="1">
      <c r="C167" s="132" t="s">
        <v>94</v>
      </c>
      <c r="D167" s="188"/>
      <c r="E167" s="147">
        <v>12</v>
      </c>
      <c r="F167" s="284">
        <f>HLOOKUP($C167,$BZ$2:$CM$3,2,0)</f>
        <v>13238.9</v>
      </c>
      <c r="G167" s="109">
        <f>D167*E167*F167</f>
        <v>0</v>
      </c>
      <c r="H167" s="160"/>
      <c r="I167" s="110" t="s">
        <v>151</v>
      </c>
      <c r="J167" s="110" t="str">
        <f>VLOOKUP(I167,Presupuesto!$B$11:$C$565,2,0)</f>
        <v>SUELDOS Y SALARIOS PERMANENTES</v>
      </c>
      <c r="K167" s="94" t="str">
        <f t="shared" si="4"/>
        <v>Posgrado</v>
      </c>
      <c r="L167" s="94" t="s">
        <v>721</v>
      </c>
    </row>
    <row r="168" spans="3:12" hidden="1">
      <c r="C168" s="165" t="s">
        <v>1332</v>
      </c>
      <c r="D168" s="157"/>
      <c r="E168" s="149">
        <v>0</v>
      </c>
      <c r="F168" s="96">
        <f>IF(E167=0,"",(G167/E167)/12*E167)</f>
        <v>0</v>
      </c>
      <c r="G168" s="93">
        <f>F168</f>
        <v>0</v>
      </c>
      <c r="H168" s="158"/>
      <c r="I168" s="112" t="s">
        <v>164</v>
      </c>
      <c r="J168" s="112" t="str">
        <f>VLOOKUP(I168,Presupuesto!$B$11:$C$565,2,0)</f>
        <v>AGUINALDO Y DECIMO CUARTO MES</v>
      </c>
      <c r="K168" s="94" t="str">
        <f t="shared" si="4"/>
        <v>Posgrado</v>
      </c>
      <c r="L168" s="94" t="s">
        <v>721</v>
      </c>
    </row>
    <row r="169" spans="3:12" hidden="1">
      <c r="C169" s="166" t="s">
        <v>1333</v>
      </c>
      <c r="D169" s="157"/>
      <c r="E169" s="149">
        <v>0</v>
      </c>
      <c r="F169" s="113">
        <f>IF(E167&lt;6,"",((E167-6)/12)*(G167/E167))</f>
        <v>0</v>
      </c>
      <c r="G169" s="93">
        <f>F169</f>
        <v>0</v>
      </c>
      <c r="H169" s="158"/>
      <c r="I169" s="97" t="s">
        <v>165</v>
      </c>
      <c r="J169" s="97" t="str">
        <f>VLOOKUP(I169,Presupuesto!$B$11:$C$565,2,0)</f>
        <v>DECIMOCUARTO MES</v>
      </c>
      <c r="K169" s="94" t="str">
        <f t="shared" si="4"/>
        <v>Posgrado</v>
      </c>
      <c r="L169" s="94" t="s">
        <v>721</v>
      </c>
    </row>
    <row r="170" spans="3:12" ht="15.75" hidden="1" thickBot="1">
      <c r="C170" s="132" t="s">
        <v>95</v>
      </c>
      <c r="D170" s="188"/>
      <c r="E170" s="147">
        <v>12</v>
      </c>
      <c r="F170" s="284">
        <f>HLOOKUP($C170,$BZ$2:$CM$3,2,0)</f>
        <v>12356.31</v>
      </c>
      <c r="G170" s="109">
        <f>D170*E170*F170</f>
        <v>0</v>
      </c>
      <c r="H170" s="160"/>
      <c r="I170" s="110" t="s">
        <v>151</v>
      </c>
      <c r="J170" s="110" t="str">
        <f>VLOOKUP(I170,Presupuesto!$B$11:$C$565,2,0)</f>
        <v>SUELDOS Y SALARIOS PERMANENTES</v>
      </c>
      <c r="K170" s="94" t="str">
        <f t="shared" ref="K170:K187" si="5">$K$137</f>
        <v>Posgrado</v>
      </c>
      <c r="L170" s="94" t="s">
        <v>721</v>
      </c>
    </row>
    <row r="171" spans="3:12" hidden="1">
      <c r="C171" s="165" t="s">
        <v>1332</v>
      </c>
      <c r="D171" s="157"/>
      <c r="E171" s="149">
        <v>0</v>
      </c>
      <c r="F171" s="96">
        <f>IF(E170=0,"",(G170/E170)/12*E170)</f>
        <v>0</v>
      </c>
      <c r="G171" s="93">
        <f>F171</f>
        <v>0</v>
      </c>
      <c r="H171" s="158"/>
      <c r="I171" s="112" t="s">
        <v>164</v>
      </c>
      <c r="J171" s="112" t="str">
        <f>VLOOKUP(I171,Presupuesto!$B$11:$C$565,2,0)</f>
        <v>AGUINALDO Y DECIMO CUARTO MES</v>
      </c>
      <c r="K171" s="94" t="str">
        <f t="shared" si="5"/>
        <v>Posgrado</v>
      </c>
      <c r="L171" s="94" t="s">
        <v>721</v>
      </c>
    </row>
    <row r="172" spans="3:12" hidden="1">
      <c r="C172" s="166" t="s">
        <v>1333</v>
      </c>
      <c r="D172" s="157"/>
      <c r="E172" s="149">
        <v>0</v>
      </c>
      <c r="F172" s="113">
        <f>IF(E170&lt;6,"",((E170-6)/12)*(G170/E170))</f>
        <v>0</v>
      </c>
      <c r="G172" s="93">
        <f>F172</f>
        <v>0</v>
      </c>
      <c r="H172" s="158"/>
      <c r="I172" s="97" t="s">
        <v>165</v>
      </c>
      <c r="J172" s="97" t="str">
        <f>VLOOKUP(I172,Presupuesto!$B$11:$C$565,2,0)</f>
        <v>DECIMOCUARTO MES</v>
      </c>
      <c r="K172" s="94" t="str">
        <f t="shared" si="5"/>
        <v>Posgrado</v>
      </c>
      <c r="L172" s="94" t="s">
        <v>721</v>
      </c>
    </row>
    <row r="173" spans="3:12" ht="15.75" hidden="1" thickBot="1">
      <c r="C173" s="132" t="s">
        <v>96</v>
      </c>
      <c r="D173" s="188"/>
      <c r="E173" s="147">
        <v>12</v>
      </c>
      <c r="F173" s="284">
        <f>HLOOKUP($C173,$BZ$2:$CM$3,2,0)</f>
        <v>463.22</v>
      </c>
      <c r="G173" s="109">
        <f>D173*E173*F173</f>
        <v>0</v>
      </c>
      <c r="H173" s="160"/>
      <c r="I173" s="110" t="s">
        <v>151</v>
      </c>
      <c r="J173" s="110" t="str">
        <f>VLOOKUP(I173,Presupuesto!$B$11:$C$565,2,0)</f>
        <v>SUELDOS Y SALARIOS PERMANENTES</v>
      </c>
      <c r="K173" s="94" t="str">
        <f t="shared" si="5"/>
        <v>Posgrado</v>
      </c>
      <c r="L173" s="94" t="s">
        <v>721</v>
      </c>
    </row>
    <row r="174" spans="3:12" hidden="1">
      <c r="C174" s="165" t="s">
        <v>1332</v>
      </c>
      <c r="D174" s="157"/>
      <c r="E174" s="149">
        <v>0</v>
      </c>
      <c r="F174" s="96">
        <f>IF(E173=0,"",(G173/E173)/12*E173)</f>
        <v>0</v>
      </c>
      <c r="G174" s="93">
        <f>F174</f>
        <v>0</v>
      </c>
      <c r="H174" s="158"/>
      <c r="I174" s="112" t="s">
        <v>164</v>
      </c>
      <c r="J174" s="112" t="str">
        <f>VLOOKUP(I174,Presupuesto!$B$11:$C$565,2,0)</f>
        <v>AGUINALDO Y DECIMO CUARTO MES</v>
      </c>
      <c r="K174" s="94" t="str">
        <f t="shared" si="5"/>
        <v>Posgrado</v>
      </c>
      <c r="L174" s="94" t="s">
        <v>721</v>
      </c>
    </row>
    <row r="175" spans="3:12" hidden="1">
      <c r="C175" s="166" t="s">
        <v>1333</v>
      </c>
      <c r="D175" s="157"/>
      <c r="E175" s="149">
        <v>0</v>
      </c>
      <c r="F175" s="113">
        <f>IF(E173&lt;6,"",((E173-6)/12)*(G173/E173))</f>
        <v>0</v>
      </c>
      <c r="G175" s="93">
        <f>F175</f>
        <v>0</v>
      </c>
      <c r="H175" s="158"/>
      <c r="I175" s="97" t="s">
        <v>165</v>
      </c>
      <c r="J175" s="97" t="str">
        <f>VLOOKUP(I175,Presupuesto!$B$11:$C$565,2,0)</f>
        <v>DECIMOCUARTO MES</v>
      </c>
      <c r="K175" s="94" t="str">
        <f t="shared" si="5"/>
        <v>Posgrado</v>
      </c>
      <c r="L175" s="94" t="s">
        <v>721</v>
      </c>
    </row>
    <row r="176" spans="3:12" ht="15.75" hidden="1" thickBot="1">
      <c r="C176" s="132" t="s">
        <v>97</v>
      </c>
      <c r="D176" s="188"/>
      <c r="E176" s="147">
        <v>12</v>
      </c>
      <c r="F176" s="284">
        <f>HLOOKUP($C176,$BZ$2:$CM$3,2,0)</f>
        <v>2007.3</v>
      </c>
      <c r="G176" s="109">
        <f>D176*E176*F176</f>
        <v>0</v>
      </c>
      <c r="H176" s="160"/>
      <c r="I176" s="110" t="s">
        <v>151</v>
      </c>
      <c r="J176" s="110" t="str">
        <f>VLOOKUP(I176,Presupuesto!$B$11:$C$565,2,0)</f>
        <v>SUELDOS Y SALARIOS PERMANENTES</v>
      </c>
      <c r="K176" s="94" t="str">
        <f t="shared" si="5"/>
        <v>Posgrado</v>
      </c>
      <c r="L176" s="94" t="s">
        <v>721</v>
      </c>
    </row>
    <row r="177" spans="3:12" hidden="1">
      <c r="C177" s="165" t="s">
        <v>1332</v>
      </c>
      <c r="D177" s="157"/>
      <c r="E177" s="149">
        <v>0</v>
      </c>
      <c r="F177" s="96">
        <f>IF(E176=0,"",(G176/E176)/12*E176)</f>
        <v>0</v>
      </c>
      <c r="G177" s="93">
        <f>F177</f>
        <v>0</v>
      </c>
      <c r="H177" s="158"/>
      <c r="I177" s="112" t="s">
        <v>164</v>
      </c>
      <c r="J177" s="112" t="str">
        <f>VLOOKUP(I177,Presupuesto!$B$11:$C$565,2,0)</f>
        <v>AGUINALDO Y DECIMO CUARTO MES</v>
      </c>
      <c r="K177" s="94" t="str">
        <f t="shared" si="5"/>
        <v>Posgrado</v>
      </c>
      <c r="L177" s="94" t="s">
        <v>721</v>
      </c>
    </row>
    <row r="178" spans="3:12" hidden="1">
      <c r="C178" s="166" t="s">
        <v>1333</v>
      </c>
      <c r="D178" s="157"/>
      <c r="E178" s="149">
        <v>0</v>
      </c>
      <c r="F178" s="113">
        <f>IF(E176&lt;6,"",((E176-6)/12)*(G176/E176))</f>
        <v>0</v>
      </c>
      <c r="G178" s="93">
        <f>F178</f>
        <v>0</v>
      </c>
      <c r="H178" s="158"/>
      <c r="I178" s="97" t="s">
        <v>165</v>
      </c>
      <c r="J178" s="97" t="str">
        <f>VLOOKUP(I178,Presupuesto!$B$11:$C$565,2,0)</f>
        <v>DECIMOCUARTO MES</v>
      </c>
      <c r="K178" s="94" t="str">
        <f t="shared" si="5"/>
        <v>Posgrado</v>
      </c>
      <c r="L178" s="94" t="s">
        <v>721</v>
      </c>
    </row>
    <row r="179" spans="3:12" ht="15.75" hidden="1" thickBot="1">
      <c r="C179" s="135" t="s">
        <v>101</v>
      </c>
      <c r="D179" s="188"/>
      <c r="E179" s="147">
        <v>12</v>
      </c>
      <c r="F179" s="134">
        <v>30000</v>
      </c>
      <c r="G179" s="109">
        <f>D179*E179*F179</f>
        <v>0</v>
      </c>
      <c r="H179" s="160"/>
      <c r="I179" s="110" t="s">
        <v>200</v>
      </c>
      <c r="J179" s="110" t="str">
        <f>VLOOKUP(I179,Presupuesto!$B$11:$C$565,2,0)</f>
        <v>CONTRATOS ESPECIALES</v>
      </c>
      <c r="K179" s="94" t="str">
        <f t="shared" si="5"/>
        <v>Posgrado</v>
      </c>
      <c r="L179" s="94" t="s">
        <v>721</v>
      </c>
    </row>
    <row r="180" spans="3:12" hidden="1">
      <c r="C180" s="165" t="s">
        <v>1332</v>
      </c>
      <c r="D180" s="157"/>
      <c r="E180" s="149">
        <v>0</v>
      </c>
      <c r="F180" s="113">
        <f>IF(E179=0,"",(G179/E179)/12*E179)</f>
        <v>0</v>
      </c>
      <c r="G180" s="93">
        <f>F180</f>
        <v>0</v>
      </c>
      <c r="H180" s="158"/>
      <c r="I180" s="97" t="s">
        <v>200</v>
      </c>
      <c r="J180" s="97" t="str">
        <f>VLOOKUP(I180,Presupuesto!$B$11:$C$565,2,0)</f>
        <v>CONTRATOS ESPECIALES</v>
      </c>
      <c r="K180" s="94" t="str">
        <f t="shared" si="5"/>
        <v>Posgrado</v>
      </c>
      <c r="L180" s="94" t="s">
        <v>719</v>
      </c>
    </row>
    <row r="181" spans="3:12" hidden="1">
      <c r="C181" s="166" t="s">
        <v>1333</v>
      </c>
      <c r="D181" s="157"/>
      <c r="E181" s="149">
        <v>0</v>
      </c>
      <c r="F181" s="96">
        <f>IF(E179&lt;6,"",((E179-6)/12)*(G179/E179))</f>
        <v>0</v>
      </c>
      <c r="G181" s="93">
        <f>F181</f>
        <v>0</v>
      </c>
      <c r="H181" s="158"/>
      <c r="I181" s="97" t="s">
        <v>200</v>
      </c>
      <c r="J181" s="97" t="str">
        <f>VLOOKUP(I181,Presupuesto!$B$11:$C$565,2,0)</f>
        <v>CONTRATOS ESPECIALES</v>
      </c>
      <c r="K181" s="94" t="str">
        <f t="shared" si="5"/>
        <v>Posgrado</v>
      </c>
      <c r="L181" s="94" t="s">
        <v>727</v>
      </c>
    </row>
    <row r="182" spans="3:12" ht="15.75" hidden="1" thickBot="1">
      <c r="C182" s="135" t="s">
        <v>102</v>
      </c>
      <c r="D182" s="188"/>
      <c r="E182" s="147">
        <v>12</v>
      </c>
      <c r="F182" s="114">
        <v>30000</v>
      </c>
      <c r="G182" s="109">
        <f>D182*E182*F182</f>
        <v>0</v>
      </c>
      <c r="H182" s="160"/>
      <c r="I182" s="110" t="s">
        <v>298</v>
      </c>
      <c r="J182" s="110" t="str">
        <f>VLOOKUP(I182,Presupuesto!$B$11:$C$565,2,0)</f>
        <v>OTROS SERVICIOS TECNICOS Y PROFESIONALES</v>
      </c>
      <c r="K182" s="94" t="str">
        <f t="shared" si="5"/>
        <v>Posgrado</v>
      </c>
      <c r="L182" s="94" t="s">
        <v>719</v>
      </c>
    </row>
    <row r="183" spans="3:12" hidden="1">
      <c r="C183" s="165" t="s">
        <v>1332</v>
      </c>
      <c r="D183" s="157"/>
      <c r="E183" s="149">
        <v>0</v>
      </c>
      <c r="F183" s="96">
        <v>0</v>
      </c>
      <c r="G183" s="93">
        <f>F183</f>
        <v>0</v>
      </c>
      <c r="H183" s="158"/>
      <c r="I183" s="97" t="s">
        <v>298</v>
      </c>
      <c r="J183" s="97" t="str">
        <f>VLOOKUP(I183,Presupuesto!$B$11:$C$565,2,0)</f>
        <v>OTROS SERVICIOS TECNICOS Y PROFESIONALES</v>
      </c>
      <c r="K183" s="94" t="str">
        <f t="shared" si="5"/>
        <v>Posgrado</v>
      </c>
      <c r="L183" s="94" t="s">
        <v>719</v>
      </c>
    </row>
    <row r="184" spans="3:12" hidden="1">
      <c r="C184" s="166" t="s">
        <v>1333</v>
      </c>
      <c r="D184" s="157"/>
      <c r="E184" s="149">
        <v>0</v>
      </c>
      <c r="F184" s="96">
        <v>0</v>
      </c>
      <c r="G184" s="93">
        <f>F184</f>
        <v>0</v>
      </c>
      <c r="H184" s="158"/>
      <c r="I184" s="97" t="s">
        <v>298</v>
      </c>
      <c r="J184" s="97" t="str">
        <f>VLOOKUP(I184,Presupuesto!$B$11:$C$565,2,0)</f>
        <v>OTROS SERVICIOS TECNICOS Y PROFESIONALES</v>
      </c>
      <c r="K184" s="94" t="str">
        <f t="shared" si="5"/>
        <v>Posgrado</v>
      </c>
      <c r="L184" s="94" t="s">
        <v>719</v>
      </c>
    </row>
    <row r="185" spans="3:12" ht="15.75" hidden="1" thickBot="1">
      <c r="C185" s="135" t="s">
        <v>103</v>
      </c>
      <c r="D185" s="188"/>
      <c r="E185" s="147">
        <v>12</v>
      </c>
      <c r="F185" s="114">
        <v>30000</v>
      </c>
      <c r="G185" s="109">
        <f>D185*E185*F185</f>
        <v>0</v>
      </c>
      <c r="H185" s="160"/>
      <c r="I185" s="110" t="s">
        <v>151</v>
      </c>
      <c r="J185" s="110" t="str">
        <f>VLOOKUP(I185,Presupuesto!$B$11:$C$565,2,0)</f>
        <v>SUELDOS Y SALARIOS PERMANENTES</v>
      </c>
      <c r="K185" s="94" t="str">
        <f t="shared" si="5"/>
        <v>Posgrado</v>
      </c>
      <c r="L185" s="94" t="s">
        <v>719</v>
      </c>
    </row>
    <row r="186" spans="3:12" hidden="1">
      <c r="C186" s="165" t="s">
        <v>1332</v>
      </c>
      <c r="D186" s="163"/>
      <c r="E186" s="126">
        <v>0</v>
      </c>
      <c r="F186" s="115">
        <f>IF(E185=0,"",(G185/E185)/12*E185)</f>
        <v>0</v>
      </c>
      <c r="G186" s="116">
        <f>F186</f>
        <v>0</v>
      </c>
      <c r="H186" s="158"/>
      <c r="I186" s="97" t="s">
        <v>164</v>
      </c>
      <c r="J186" s="97" t="str">
        <f>VLOOKUP(I186,Presupuesto!$B$11:$C$565,2,0)</f>
        <v>AGUINALDO Y DECIMO CUARTO MES</v>
      </c>
      <c r="K186" s="94" t="str">
        <f t="shared" si="5"/>
        <v>Posgrado</v>
      </c>
      <c r="L186" s="94" t="s">
        <v>719</v>
      </c>
    </row>
    <row r="187" spans="3:12" ht="15.75" hidden="1" thickBot="1">
      <c r="C187" s="167" t="s">
        <v>1333</v>
      </c>
      <c r="D187" s="156"/>
      <c r="E187" s="127">
        <v>0</v>
      </c>
      <c r="F187" s="101">
        <f>IF(E185&lt;6,"",((E185-6)/12)*(G185/E185))</f>
        <v>0</v>
      </c>
      <c r="G187" s="101">
        <f>F187</f>
        <v>0</v>
      </c>
      <c r="H187" s="156"/>
      <c r="I187" s="102" t="s">
        <v>165</v>
      </c>
      <c r="J187" s="119" t="str">
        <f>VLOOKUP(I187,Presupuesto!$B$11:$C$565,2,0)</f>
        <v>DECIMOCUARTO MES</v>
      </c>
      <c r="K187" s="102" t="str">
        <f t="shared" si="5"/>
        <v>Posgrado</v>
      </c>
      <c r="L187" s="119" t="s">
        <v>719</v>
      </c>
    </row>
    <row r="189" spans="3:12" ht="15.75" thickBot="1">
      <c r="C189" s="422"/>
      <c r="D189" s="411"/>
      <c r="E189" s="422"/>
      <c r="F189" s="422"/>
      <c r="G189" s="422"/>
      <c r="H189" s="411"/>
      <c r="I189" s="422"/>
      <c r="J189" s="422"/>
      <c r="K189" s="148"/>
      <c r="L189" s="422"/>
    </row>
    <row r="190" spans="3:12" ht="15.75" thickBot="1">
      <c r="C190" s="68" t="s">
        <v>1308</v>
      </c>
      <c r="D190" s="30">
        <f>SUM(G197:G247)</f>
        <v>0</v>
      </c>
      <c r="E190" s="90"/>
      <c r="F190" s="90"/>
      <c r="G190" s="90"/>
      <c r="H190" s="74"/>
      <c r="I190" s="74"/>
      <c r="J190" s="74"/>
      <c r="K190" s="148"/>
      <c r="L190" s="422"/>
    </row>
    <row r="191" spans="3:12">
      <c r="C191" s="422"/>
      <c r="D191" s="31"/>
      <c r="E191" s="90"/>
      <c r="F191" s="90"/>
      <c r="G191" s="90"/>
      <c r="H191" s="74"/>
      <c r="I191" s="74"/>
      <c r="J191" s="74"/>
      <c r="K191" s="148"/>
      <c r="L191" s="422"/>
    </row>
    <row r="192" spans="3:12">
      <c r="C192" s="422"/>
      <c r="D192" s="31"/>
      <c r="E192" s="90"/>
      <c r="F192" s="90"/>
      <c r="G192" s="90"/>
      <c r="H192" s="74"/>
      <c r="I192" s="74"/>
      <c r="J192" s="74"/>
      <c r="K192" s="148"/>
      <c r="L192" s="422"/>
    </row>
    <row r="193" spans="3:12" ht="15.75">
      <c r="C193" s="190" t="s">
        <v>1309</v>
      </c>
      <c r="D193" s="342"/>
      <c r="E193" s="90"/>
      <c r="F193" s="90"/>
      <c r="G193" s="90"/>
      <c r="H193" s="74"/>
      <c r="I193" s="74"/>
      <c r="J193" s="74"/>
      <c r="K193" s="148"/>
      <c r="L193" s="422"/>
    </row>
    <row r="194" spans="3:12" ht="18.75">
      <c r="C194" s="197" t="e">
        <f>IFERROR(VLOOKUP(D193,'1. Desarrollo e Innov. Curricu.'!$F:$G,2,FALSE),IFERROR(VLOOKUP(D193,'2. Investigación Científica'!$E:$F,2,FALSE),IFERROR(VLOOKUP(D193,'3. Vinculación Univ. Sociedad'!$F:$G,2,FALSE),IFERROR(VLOOKUP(D193,'4. Docencia y Profesorado Univ.'!$F:$G,2,FALSE),IFERROR(VLOOKUP(D193,'5. Estudiantes y Graduados'!$E:$F,2,FALSE),IFERROR(VLOOKUP(D193,'11. Gestion Administrativa'!$F:$G,2,FALSE),IFERROR(VLOOKUP(D193,'13. Gestión Académica'!$F:$G,2,FALSE),IFERROR(VLOOKUP(D193,'8. Asegura. de la Calid. y M'!$F:$G,2,FALSE),IFERROR(VLOOKUP(D193,'6. Gestión del Conocimiento'!$F:$G,2,FALSE),IFERROR(VLOOKUP(D193,'15. Gobernabilidad y Proceso...'!$E:$F,2,FALSE),IFERROR(VLOOKUP(D193,'12. Gestión del Talento Humano'!$F:$G,2,FALSE),IFERROR(VLOOKUP(D193,'14. Internacional... de la E.S.'!$E:$F,2,FALSE),IFERROR(VLOOKUP(D193,'10. Posgrado'!$E:$F,2,FALSE),IFERROR(VLOOKUP(D193,'17. Gestión TIC'!$F:$G,2,FALSE),IFERROR(VLOOKUP(D193,'16. Desa. del Sistema Educ.Sup.'!$E:$F,2,FALSE),IFERROR(VLOOKUP(D193,'9. Cultura de Inno. Insti...'!$F:$G,2,FALSE),VLOOKUP(D193,'7. Lo Esencial de la Reforma U.'!$F:$G,2,0)))))))))))))))))</f>
        <v>#N/A</v>
      </c>
      <c r="D194" s="31"/>
      <c r="E194" s="90"/>
      <c r="F194" s="90"/>
      <c r="G194" s="90"/>
      <c r="H194" s="74"/>
      <c r="I194" s="74"/>
      <c r="J194" s="74"/>
      <c r="K194" s="148"/>
      <c r="L194" s="422"/>
    </row>
    <row r="195" spans="3:12" ht="15.75" thickBot="1">
      <c r="C195" s="171"/>
      <c r="D195" s="31"/>
      <c r="E195" s="90"/>
      <c r="F195" s="90"/>
      <c r="G195" s="90"/>
      <c r="H195" s="74"/>
      <c r="I195" s="74"/>
      <c r="J195" s="74"/>
      <c r="K195" s="148"/>
      <c r="L195" s="422"/>
    </row>
    <row r="196" spans="3:12" ht="30.75" thickBot="1">
      <c r="C196" s="129" t="s">
        <v>1310</v>
      </c>
      <c r="D196" s="133" t="s">
        <v>99</v>
      </c>
      <c r="E196" s="164" t="s">
        <v>1331</v>
      </c>
      <c r="F196" s="133" t="s">
        <v>1312</v>
      </c>
      <c r="G196" s="130" t="s">
        <v>1313</v>
      </c>
      <c r="H196" s="128" t="s">
        <v>1314</v>
      </c>
      <c r="I196" s="131" t="s">
        <v>1315</v>
      </c>
      <c r="J196" s="131" t="s">
        <v>711</v>
      </c>
      <c r="K196" s="131" t="s">
        <v>1316</v>
      </c>
      <c r="L196" s="131" t="s">
        <v>1317</v>
      </c>
    </row>
    <row r="197" spans="3:12" ht="15.75" thickBot="1">
      <c r="C197" s="132" t="s">
        <v>84</v>
      </c>
      <c r="D197" s="188"/>
      <c r="E197" s="147">
        <v>12</v>
      </c>
      <c r="F197" s="284">
        <f>HLOOKUP($C197,$BZ$2:$CM$3,2,0)</f>
        <v>43674.39</v>
      </c>
      <c r="G197" s="109">
        <f>D197*E197*F197</f>
        <v>0</v>
      </c>
      <c r="H197" s="160"/>
      <c r="I197" s="110" t="s">
        <v>151</v>
      </c>
      <c r="J197" s="110" t="str">
        <f>VLOOKUP(I197,Presupuesto!$B$11:$C$565,2,0)</f>
        <v>SUELDOS Y SALARIOS PERMANENTES</v>
      </c>
      <c r="K197" s="205" t="s">
        <v>72</v>
      </c>
      <c r="L197" s="94" t="s">
        <v>719</v>
      </c>
    </row>
    <row r="198" spans="3:12">
      <c r="C198" s="165" t="s">
        <v>1332</v>
      </c>
      <c r="D198" s="157"/>
      <c r="E198" s="149">
        <v>0</v>
      </c>
      <c r="F198" s="96">
        <f>IF(E197=0,"",(G197/E197)/12*E197)</f>
        <v>0</v>
      </c>
      <c r="G198" s="93">
        <f>F198</f>
        <v>0</v>
      </c>
      <c r="H198" s="158"/>
      <c r="I198" s="112" t="s">
        <v>164</v>
      </c>
      <c r="J198" s="112" t="str">
        <f>VLOOKUP(I198,Presupuesto!$B$11:$C$565,2,0)</f>
        <v>AGUINALDO Y DECIMO CUARTO MES</v>
      </c>
      <c r="K198" s="94" t="str">
        <f t="shared" ref="K198:K229" si="6">$K$197</f>
        <v>Posgrado</v>
      </c>
      <c r="L198" s="94" t="s">
        <v>720</v>
      </c>
    </row>
    <row r="199" spans="3:12" ht="15.75" thickBot="1">
      <c r="C199" s="166" t="s">
        <v>1333</v>
      </c>
      <c r="D199" s="157"/>
      <c r="E199" s="149">
        <v>0</v>
      </c>
      <c r="F199" s="113">
        <f>IF(E197&lt;6,"",((E197-6)/12)*(G197/E197))</f>
        <v>0</v>
      </c>
      <c r="G199" s="93">
        <f>F199</f>
        <v>0</v>
      </c>
      <c r="H199" s="158"/>
      <c r="I199" s="97" t="s">
        <v>165</v>
      </c>
      <c r="J199" s="97" t="str">
        <f>VLOOKUP(I199,Presupuesto!$B$11:$C$565,2,0)</f>
        <v>DECIMOCUARTO MES</v>
      </c>
      <c r="K199" s="94" t="str">
        <f t="shared" si="6"/>
        <v>Posgrado</v>
      </c>
      <c r="L199" s="94" t="s">
        <v>721</v>
      </c>
    </row>
    <row r="200" spans="3:12" ht="15.75" thickBot="1">
      <c r="C200" s="132" t="s">
        <v>85</v>
      </c>
      <c r="D200" s="188"/>
      <c r="E200" s="147">
        <v>12</v>
      </c>
      <c r="F200" s="284">
        <f>HLOOKUP($C200,$BZ$2:$CM$3,2,0)</f>
        <v>39703.99</v>
      </c>
      <c r="G200" s="109">
        <f>D200*E200*F200</f>
        <v>0</v>
      </c>
      <c r="H200" s="160"/>
      <c r="I200" s="110" t="s">
        <v>151</v>
      </c>
      <c r="J200" s="110" t="str">
        <f>VLOOKUP(I200,Presupuesto!$B$11:$C$565,2,0)</f>
        <v>SUELDOS Y SALARIOS PERMANENTES</v>
      </c>
      <c r="K200" s="94" t="str">
        <f t="shared" si="6"/>
        <v>Posgrado</v>
      </c>
      <c r="L200" s="94" t="s">
        <v>721</v>
      </c>
    </row>
    <row r="201" spans="3:12">
      <c r="C201" s="165" t="s">
        <v>1332</v>
      </c>
      <c r="D201" s="157"/>
      <c r="E201" s="149">
        <v>0</v>
      </c>
      <c r="F201" s="96">
        <f>IF(E200=0,"",(G200/E200)/12*E200)</f>
        <v>0</v>
      </c>
      <c r="G201" s="93">
        <f>F201</f>
        <v>0</v>
      </c>
      <c r="H201" s="158"/>
      <c r="I201" s="112" t="s">
        <v>164</v>
      </c>
      <c r="J201" s="112" t="str">
        <f>VLOOKUP(I201,Presupuesto!$B$11:$C$565,2,0)</f>
        <v>AGUINALDO Y DECIMO CUARTO MES</v>
      </c>
      <c r="K201" s="94" t="str">
        <f t="shared" si="6"/>
        <v>Posgrado</v>
      </c>
      <c r="L201" s="94" t="s">
        <v>721</v>
      </c>
    </row>
    <row r="202" spans="3:12" ht="15.75" thickBot="1">
      <c r="C202" s="166" t="s">
        <v>1333</v>
      </c>
      <c r="D202" s="157"/>
      <c r="E202" s="149">
        <v>0</v>
      </c>
      <c r="F202" s="113">
        <f>IF(E200&lt;6,"",((E200-6)/12)*(G200/E200))</f>
        <v>0</v>
      </c>
      <c r="G202" s="93">
        <f>F202</f>
        <v>0</v>
      </c>
      <c r="H202" s="158"/>
      <c r="I202" s="97" t="s">
        <v>165</v>
      </c>
      <c r="J202" s="97" t="str">
        <f>VLOOKUP(I202,Presupuesto!$B$11:$C$565,2,0)</f>
        <v>DECIMOCUARTO MES</v>
      </c>
      <c r="K202" s="94" t="str">
        <f t="shared" si="6"/>
        <v>Posgrado</v>
      </c>
      <c r="L202" s="94" t="s">
        <v>721</v>
      </c>
    </row>
    <row r="203" spans="3:12" ht="15.75" thickBot="1">
      <c r="C203" s="132" t="s">
        <v>86</v>
      </c>
      <c r="D203" s="188"/>
      <c r="E203" s="147">
        <v>12</v>
      </c>
      <c r="F203" s="284">
        <f>HLOOKUP($C203,$BZ$2:$CM$3,2,0)</f>
        <v>35733.589999999997</v>
      </c>
      <c r="G203" s="109">
        <f>D203*E203*F203</f>
        <v>0</v>
      </c>
      <c r="H203" s="160"/>
      <c r="I203" s="110" t="s">
        <v>151</v>
      </c>
      <c r="J203" s="110" t="str">
        <f>VLOOKUP(I203,Presupuesto!$B$11:$C$565,2,0)</f>
        <v>SUELDOS Y SALARIOS PERMANENTES</v>
      </c>
      <c r="K203" s="94" t="str">
        <f t="shared" si="6"/>
        <v>Posgrado</v>
      </c>
      <c r="L203" s="94" t="s">
        <v>721</v>
      </c>
    </row>
    <row r="204" spans="3:12">
      <c r="C204" s="165" t="s">
        <v>1332</v>
      </c>
      <c r="D204" s="157"/>
      <c r="E204" s="149">
        <v>0</v>
      </c>
      <c r="F204" s="96">
        <f>IF(E203=0,"",(G203/E203)/12*E203)</f>
        <v>0</v>
      </c>
      <c r="G204" s="93">
        <f>F204</f>
        <v>0</v>
      </c>
      <c r="H204" s="158"/>
      <c r="I204" s="112" t="s">
        <v>164</v>
      </c>
      <c r="J204" s="112" t="str">
        <f>VLOOKUP(I204,Presupuesto!$B$11:$C$565,2,0)</f>
        <v>AGUINALDO Y DECIMO CUARTO MES</v>
      </c>
      <c r="K204" s="94" t="str">
        <f t="shared" si="6"/>
        <v>Posgrado</v>
      </c>
      <c r="L204" s="94" t="s">
        <v>721</v>
      </c>
    </row>
    <row r="205" spans="3:12" ht="15.75" thickBot="1">
      <c r="C205" s="166" t="s">
        <v>1333</v>
      </c>
      <c r="D205" s="157"/>
      <c r="E205" s="149">
        <v>0</v>
      </c>
      <c r="F205" s="113">
        <f>IF(E203&lt;6,"",((E203-6)/12)*(G203/E203))</f>
        <v>0</v>
      </c>
      <c r="G205" s="93">
        <f>F205</f>
        <v>0</v>
      </c>
      <c r="H205" s="158"/>
      <c r="I205" s="97" t="s">
        <v>165</v>
      </c>
      <c r="J205" s="97" t="str">
        <f>VLOOKUP(I205,Presupuesto!$B$11:$C$565,2,0)</f>
        <v>DECIMOCUARTO MES</v>
      </c>
      <c r="K205" s="94" t="str">
        <f t="shared" si="6"/>
        <v>Posgrado</v>
      </c>
      <c r="L205" s="94" t="s">
        <v>721</v>
      </c>
    </row>
    <row r="206" spans="3:12" ht="15.75" thickBot="1">
      <c r="C206" s="132" t="s">
        <v>87</v>
      </c>
      <c r="D206" s="188"/>
      <c r="E206" s="147">
        <v>12</v>
      </c>
      <c r="F206" s="284">
        <f>HLOOKUP($C206,$BZ$2:$CM$3,2,0)</f>
        <v>31763.19</v>
      </c>
      <c r="G206" s="109">
        <f>D206*E206*F206</f>
        <v>0</v>
      </c>
      <c r="H206" s="160"/>
      <c r="I206" s="110" t="s">
        <v>151</v>
      </c>
      <c r="J206" s="110" t="str">
        <f>VLOOKUP(I206,Presupuesto!$B$11:$C$565,2,0)</f>
        <v>SUELDOS Y SALARIOS PERMANENTES</v>
      </c>
      <c r="K206" s="94" t="str">
        <f t="shared" si="6"/>
        <v>Posgrado</v>
      </c>
      <c r="L206" s="94" t="s">
        <v>721</v>
      </c>
    </row>
    <row r="207" spans="3:12">
      <c r="C207" s="165" t="s">
        <v>1332</v>
      </c>
      <c r="D207" s="157"/>
      <c r="E207" s="149">
        <v>0</v>
      </c>
      <c r="F207" s="96">
        <f>IF(E206=0,"",(G206/E206)/12*E206)</f>
        <v>0</v>
      </c>
      <c r="G207" s="93">
        <f>F207</f>
        <v>0</v>
      </c>
      <c r="H207" s="158"/>
      <c r="I207" s="112" t="s">
        <v>164</v>
      </c>
      <c r="J207" s="112" t="str">
        <f>VLOOKUP(I207,Presupuesto!$B$11:$C$565,2,0)</f>
        <v>AGUINALDO Y DECIMO CUARTO MES</v>
      </c>
      <c r="K207" s="94" t="str">
        <f t="shared" si="6"/>
        <v>Posgrado</v>
      </c>
      <c r="L207" s="94" t="s">
        <v>721</v>
      </c>
    </row>
    <row r="208" spans="3:12" ht="15.75" thickBot="1">
      <c r="C208" s="166" t="s">
        <v>1333</v>
      </c>
      <c r="D208" s="157"/>
      <c r="E208" s="149">
        <v>0</v>
      </c>
      <c r="F208" s="113">
        <f>IF(E206&lt;6,"",((E206-6)/12)*(G206/E206))</f>
        <v>0</v>
      </c>
      <c r="G208" s="93">
        <f>F208</f>
        <v>0</v>
      </c>
      <c r="H208" s="158"/>
      <c r="I208" s="97" t="s">
        <v>165</v>
      </c>
      <c r="J208" s="97" t="str">
        <f>VLOOKUP(I208,Presupuesto!$B$11:$C$565,2,0)</f>
        <v>DECIMOCUARTO MES</v>
      </c>
      <c r="K208" s="94" t="str">
        <f t="shared" si="6"/>
        <v>Posgrado</v>
      </c>
      <c r="L208" s="94" t="s">
        <v>721</v>
      </c>
    </row>
    <row r="209" spans="3:12" ht="15.75" thickBot="1">
      <c r="C209" s="132" t="s">
        <v>88</v>
      </c>
      <c r="D209" s="188"/>
      <c r="E209" s="147">
        <v>12</v>
      </c>
      <c r="F209" s="284">
        <f>HLOOKUP($C209,$BZ$2:$CM$3,2,0)</f>
        <v>29777.99</v>
      </c>
      <c r="G209" s="109">
        <f>D209*E209*F209</f>
        <v>0</v>
      </c>
      <c r="H209" s="160"/>
      <c r="I209" s="110" t="s">
        <v>151</v>
      </c>
      <c r="J209" s="110" t="str">
        <f>VLOOKUP(I209,Presupuesto!$B$11:$C$565,2,0)</f>
        <v>SUELDOS Y SALARIOS PERMANENTES</v>
      </c>
      <c r="K209" s="94" t="str">
        <f t="shared" si="6"/>
        <v>Posgrado</v>
      </c>
      <c r="L209" s="94" t="s">
        <v>721</v>
      </c>
    </row>
    <row r="210" spans="3:12">
      <c r="C210" s="165" t="s">
        <v>1332</v>
      </c>
      <c r="D210" s="157"/>
      <c r="E210" s="149">
        <v>0</v>
      </c>
      <c r="F210" s="96">
        <f>IF(E209=0,"",(G209/E209)/12*E209)</f>
        <v>0</v>
      </c>
      <c r="G210" s="93">
        <f>F210</f>
        <v>0</v>
      </c>
      <c r="H210" s="158"/>
      <c r="I210" s="112" t="s">
        <v>164</v>
      </c>
      <c r="J210" s="112" t="str">
        <f>VLOOKUP(I210,Presupuesto!$B$11:$C$565,2,0)</f>
        <v>AGUINALDO Y DECIMO CUARTO MES</v>
      </c>
      <c r="K210" s="94" t="str">
        <f t="shared" si="6"/>
        <v>Posgrado</v>
      </c>
      <c r="L210" s="94" t="s">
        <v>721</v>
      </c>
    </row>
    <row r="211" spans="3:12" ht="15.75" thickBot="1">
      <c r="C211" s="166" t="s">
        <v>1333</v>
      </c>
      <c r="D211" s="157"/>
      <c r="E211" s="149">
        <v>0</v>
      </c>
      <c r="F211" s="113">
        <f>IF(E209&lt;6,"",((E209-6)/12)*(G209/E209))</f>
        <v>0</v>
      </c>
      <c r="G211" s="93">
        <f>F211</f>
        <v>0</v>
      </c>
      <c r="H211" s="158"/>
      <c r="I211" s="97" t="s">
        <v>165</v>
      </c>
      <c r="J211" s="97" t="str">
        <f>VLOOKUP(I211,Presupuesto!$B$11:$C$565,2,0)</f>
        <v>DECIMOCUARTO MES</v>
      </c>
      <c r="K211" s="94" t="str">
        <f t="shared" si="6"/>
        <v>Posgrado</v>
      </c>
      <c r="L211" s="94" t="s">
        <v>721</v>
      </c>
    </row>
    <row r="212" spans="3:12" ht="15.75" thickBot="1">
      <c r="C212" s="132" t="s">
        <v>89</v>
      </c>
      <c r="D212" s="188"/>
      <c r="E212" s="147">
        <v>12</v>
      </c>
      <c r="F212" s="284">
        <f>HLOOKUP($C212,$BZ$2:$CM$3,2,0)</f>
        <v>27792.79</v>
      </c>
      <c r="G212" s="109">
        <f>D212*E212*F212</f>
        <v>0</v>
      </c>
      <c r="H212" s="160"/>
      <c r="I212" s="110" t="s">
        <v>151</v>
      </c>
      <c r="J212" s="110" t="str">
        <f>VLOOKUP(I212,Presupuesto!$B$11:$C$565,2,0)</f>
        <v>SUELDOS Y SALARIOS PERMANENTES</v>
      </c>
      <c r="K212" s="94" t="str">
        <f t="shared" si="6"/>
        <v>Posgrado</v>
      </c>
      <c r="L212" s="94" t="s">
        <v>721</v>
      </c>
    </row>
    <row r="213" spans="3:12">
      <c r="C213" s="165" t="s">
        <v>1332</v>
      </c>
      <c r="D213" s="157"/>
      <c r="E213" s="149">
        <v>0</v>
      </c>
      <c r="F213" s="96">
        <f>IF(E212=0,"",(G212/E212)/12*E212)</f>
        <v>0</v>
      </c>
      <c r="G213" s="93">
        <f>F213</f>
        <v>0</v>
      </c>
      <c r="H213" s="158"/>
      <c r="I213" s="112" t="s">
        <v>164</v>
      </c>
      <c r="J213" s="112" t="str">
        <f>VLOOKUP(I213,Presupuesto!$B$11:$C$565,2,0)</f>
        <v>AGUINALDO Y DECIMO CUARTO MES</v>
      </c>
      <c r="K213" s="94" t="str">
        <f t="shared" si="6"/>
        <v>Posgrado</v>
      </c>
      <c r="L213" s="94" t="s">
        <v>721</v>
      </c>
    </row>
    <row r="214" spans="3:12" ht="15.75" thickBot="1">
      <c r="C214" s="166" t="s">
        <v>1333</v>
      </c>
      <c r="D214" s="157"/>
      <c r="E214" s="149">
        <v>0</v>
      </c>
      <c r="F214" s="113">
        <f>IF(E212&lt;6,"",((E212-6)/12)*(G212/E212))</f>
        <v>0</v>
      </c>
      <c r="G214" s="93">
        <f>F214</f>
        <v>0</v>
      </c>
      <c r="H214" s="158"/>
      <c r="I214" s="97" t="s">
        <v>165</v>
      </c>
      <c r="J214" s="97" t="str">
        <f>VLOOKUP(I214,Presupuesto!$B$11:$C$565,2,0)</f>
        <v>DECIMOCUARTO MES</v>
      </c>
      <c r="K214" s="94" t="str">
        <f t="shared" si="6"/>
        <v>Posgrado</v>
      </c>
      <c r="L214" s="94" t="s">
        <v>721</v>
      </c>
    </row>
    <row r="215" spans="3:12" ht="15.75" thickBot="1">
      <c r="C215" s="132" t="s">
        <v>90</v>
      </c>
      <c r="D215" s="188"/>
      <c r="E215" s="147">
        <v>12</v>
      </c>
      <c r="F215" s="284">
        <f>HLOOKUP($C215,$BZ$2:$CM$3,2,0)</f>
        <v>18859.39</v>
      </c>
      <c r="G215" s="109">
        <f>D215*E215*F215</f>
        <v>0</v>
      </c>
      <c r="H215" s="160"/>
      <c r="I215" s="110" t="s">
        <v>151</v>
      </c>
      <c r="J215" s="110" t="str">
        <f>VLOOKUP(I215,Presupuesto!$B$11:$C$565,2,0)</f>
        <v>SUELDOS Y SALARIOS PERMANENTES</v>
      </c>
      <c r="K215" s="94" t="str">
        <f t="shared" si="6"/>
        <v>Posgrado</v>
      </c>
      <c r="L215" s="94" t="s">
        <v>721</v>
      </c>
    </row>
    <row r="216" spans="3:12">
      <c r="C216" s="165" t="s">
        <v>1332</v>
      </c>
      <c r="D216" s="157"/>
      <c r="E216" s="149">
        <v>0</v>
      </c>
      <c r="F216" s="96">
        <f>IF(E215=0,"",(G215/E215)/12*E215)</f>
        <v>0</v>
      </c>
      <c r="G216" s="93">
        <f>F216</f>
        <v>0</v>
      </c>
      <c r="H216" s="158"/>
      <c r="I216" s="112" t="s">
        <v>164</v>
      </c>
      <c r="J216" s="112" t="str">
        <f>VLOOKUP(I216,Presupuesto!$B$11:$C$565,2,0)</f>
        <v>AGUINALDO Y DECIMO CUARTO MES</v>
      </c>
      <c r="K216" s="94" t="str">
        <f t="shared" si="6"/>
        <v>Posgrado</v>
      </c>
      <c r="L216" s="94" t="s">
        <v>721</v>
      </c>
    </row>
    <row r="217" spans="3:12" ht="15.75" thickBot="1">
      <c r="C217" s="166" t="s">
        <v>1333</v>
      </c>
      <c r="D217" s="157"/>
      <c r="E217" s="149">
        <v>0</v>
      </c>
      <c r="F217" s="113">
        <f>IF(E215&lt;6,"",((E215-6)/12)*(G215/E215))</f>
        <v>0</v>
      </c>
      <c r="G217" s="93">
        <f>F217</f>
        <v>0</v>
      </c>
      <c r="H217" s="158"/>
      <c r="I217" s="97" t="s">
        <v>165</v>
      </c>
      <c r="J217" s="97" t="str">
        <f>VLOOKUP(I217,Presupuesto!$B$11:$C$565,2,0)</f>
        <v>DECIMOCUARTO MES</v>
      </c>
      <c r="K217" s="94" t="str">
        <f t="shared" si="6"/>
        <v>Posgrado</v>
      </c>
      <c r="L217" s="94" t="s">
        <v>721</v>
      </c>
    </row>
    <row r="218" spans="3:12" ht="15.75" thickBot="1">
      <c r="C218" s="132" t="s">
        <v>91</v>
      </c>
      <c r="D218" s="188"/>
      <c r="E218" s="147">
        <v>12</v>
      </c>
      <c r="F218" s="284">
        <f>HLOOKUP($C218,$BZ$2:$CM$3,2,0)</f>
        <v>17866.8</v>
      </c>
      <c r="G218" s="109">
        <f>D218*E218*F218</f>
        <v>0</v>
      </c>
      <c r="H218" s="160"/>
      <c r="I218" s="110" t="s">
        <v>151</v>
      </c>
      <c r="J218" s="110" t="str">
        <f>VLOOKUP(I218,Presupuesto!$B$11:$C$565,2,0)</f>
        <v>SUELDOS Y SALARIOS PERMANENTES</v>
      </c>
      <c r="K218" s="94" t="str">
        <f t="shared" si="6"/>
        <v>Posgrado</v>
      </c>
      <c r="L218" s="94" t="s">
        <v>721</v>
      </c>
    </row>
    <row r="219" spans="3:12">
      <c r="C219" s="165" t="s">
        <v>1332</v>
      </c>
      <c r="D219" s="157"/>
      <c r="E219" s="149">
        <v>0</v>
      </c>
      <c r="F219" s="96">
        <f>IF(E218=0,"",(G218/E218)/12*E218)</f>
        <v>0</v>
      </c>
      <c r="G219" s="93">
        <f>F219</f>
        <v>0</v>
      </c>
      <c r="H219" s="158"/>
      <c r="I219" s="112" t="s">
        <v>164</v>
      </c>
      <c r="J219" s="112" t="str">
        <f>VLOOKUP(I219,Presupuesto!$B$11:$C$565,2,0)</f>
        <v>AGUINALDO Y DECIMO CUARTO MES</v>
      </c>
      <c r="K219" s="94" t="str">
        <f t="shared" si="6"/>
        <v>Posgrado</v>
      </c>
      <c r="L219" s="94" t="s">
        <v>721</v>
      </c>
    </row>
    <row r="220" spans="3:12" ht="15.75" thickBot="1">
      <c r="C220" s="166" t="s">
        <v>1333</v>
      </c>
      <c r="D220" s="157"/>
      <c r="E220" s="149">
        <v>0</v>
      </c>
      <c r="F220" s="113">
        <f>IF(E218&lt;6,"",((E218-6)/12)*(G218/E218))</f>
        <v>0</v>
      </c>
      <c r="G220" s="93">
        <f>F220</f>
        <v>0</v>
      </c>
      <c r="H220" s="158"/>
      <c r="I220" s="97" t="s">
        <v>165</v>
      </c>
      <c r="J220" s="97" t="str">
        <f>VLOOKUP(I220,Presupuesto!$B$11:$C$565,2,0)</f>
        <v>DECIMOCUARTO MES</v>
      </c>
      <c r="K220" s="94" t="str">
        <f t="shared" si="6"/>
        <v>Posgrado</v>
      </c>
      <c r="L220" s="94" t="s">
        <v>721</v>
      </c>
    </row>
    <row r="221" spans="3:12" ht="15.75" thickBot="1">
      <c r="C221" s="132" t="s">
        <v>92</v>
      </c>
      <c r="D221" s="188"/>
      <c r="E221" s="147">
        <v>12</v>
      </c>
      <c r="F221" s="284">
        <f>HLOOKUP($C221,$BZ$2:$CM$3,2,0)</f>
        <v>13896.4</v>
      </c>
      <c r="G221" s="109">
        <f>D221*E221*F221</f>
        <v>0</v>
      </c>
      <c r="H221" s="160"/>
      <c r="I221" s="110" t="s">
        <v>151</v>
      </c>
      <c r="J221" s="110" t="str">
        <f>VLOOKUP(I221,Presupuesto!$B$11:$C$565,2,0)</f>
        <v>SUELDOS Y SALARIOS PERMANENTES</v>
      </c>
      <c r="K221" s="94" t="str">
        <f t="shared" si="6"/>
        <v>Posgrado</v>
      </c>
      <c r="L221" s="94" t="s">
        <v>721</v>
      </c>
    </row>
    <row r="222" spans="3:12">
      <c r="C222" s="165" t="s">
        <v>1332</v>
      </c>
      <c r="D222" s="157"/>
      <c r="E222" s="149">
        <v>0</v>
      </c>
      <c r="F222" s="96">
        <f>IF(E221=0,"",(G221/E221)/12*E221)</f>
        <v>0</v>
      </c>
      <c r="G222" s="93">
        <f>F222</f>
        <v>0</v>
      </c>
      <c r="H222" s="158"/>
      <c r="I222" s="112" t="s">
        <v>164</v>
      </c>
      <c r="J222" s="112" t="str">
        <f>VLOOKUP(I222,Presupuesto!$B$11:$C$565,2,0)</f>
        <v>AGUINALDO Y DECIMO CUARTO MES</v>
      </c>
      <c r="K222" s="94" t="str">
        <f t="shared" si="6"/>
        <v>Posgrado</v>
      </c>
      <c r="L222" s="94" t="s">
        <v>721</v>
      </c>
    </row>
    <row r="223" spans="3:12" ht="15.75" thickBot="1">
      <c r="C223" s="166" t="s">
        <v>1333</v>
      </c>
      <c r="D223" s="157"/>
      <c r="E223" s="149">
        <v>0</v>
      </c>
      <c r="F223" s="113">
        <f>IF(E221&lt;6,"",((E221-6)/12)*(G221/E221))</f>
        <v>0</v>
      </c>
      <c r="G223" s="93">
        <f>F223</f>
        <v>0</v>
      </c>
      <c r="H223" s="158"/>
      <c r="I223" s="97" t="s">
        <v>165</v>
      </c>
      <c r="J223" s="97" t="str">
        <f>VLOOKUP(I223,Presupuesto!$B$11:$C$565,2,0)</f>
        <v>DECIMOCUARTO MES</v>
      </c>
      <c r="K223" s="94" t="str">
        <f t="shared" si="6"/>
        <v>Posgrado</v>
      </c>
      <c r="L223" s="94" t="s">
        <v>721</v>
      </c>
    </row>
    <row r="224" spans="3:12" ht="15.75" thickBot="1">
      <c r="C224" s="132" t="s">
        <v>93</v>
      </c>
      <c r="D224" s="188"/>
      <c r="E224" s="147">
        <v>12</v>
      </c>
      <c r="F224" s="284">
        <f>HLOOKUP($C224,$BZ$2:$CM$3,2,0)</f>
        <v>15004.09</v>
      </c>
      <c r="G224" s="109">
        <f>D224*E224*F224</f>
        <v>0</v>
      </c>
      <c r="H224" s="160"/>
      <c r="I224" s="110" t="s">
        <v>151</v>
      </c>
      <c r="J224" s="110" t="str">
        <f>VLOOKUP(I224,Presupuesto!$B$11:$C$565,2,0)</f>
        <v>SUELDOS Y SALARIOS PERMANENTES</v>
      </c>
      <c r="K224" s="94" t="str">
        <f t="shared" si="6"/>
        <v>Posgrado</v>
      </c>
      <c r="L224" s="94" t="s">
        <v>721</v>
      </c>
    </row>
    <row r="225" spans="3:12">
      <c r="C225" s="165" t="s">
        <v>1332</v>
      </c>
      <c r="D225" s="157"/>
      <c r="E225" s="149">
        <v>0</v>
      </c>
      <c r="F225" s="96">
        <f>IF(E224=0,"",(G224/E224)/12*E224)</f>
        <v>0</v>
      </c>
      <c r="G225" s="93">
        <f>F225</f>
        <v>0</v>
      </c>
      <c r="H225" s="158"/>
      <c r="I225" s="112" t="s">
        <v>164</v>
      </c>
      <c r="J225" s="112" t="str">
        <f>VLOOKUP(I225,Presupuesto!$B$11:$C$565,2,0)</f>
        <v>AGUINALDO Y DECIMO CUARTO MES</v>
      </c>
      <c r="K225" s="94" t="str">
        <f t="shared" si="6"/>
        <v>Posgrado</v>
      </c>
      <c r="L225" s="94" t="s">
        <v>721</v>
      </c>
    </row>
    <row r="226" spans="3:12" ht="15.75" thickBot="1">
      <c r="C226" s="166" t="s">
        <v>1333</v>
      </c>
      <c r="D226" s="157"/>
      <c r="E226" s="149">
        <v>0</v>
      </c>
      <c r="F226" s="113">
        <f>IF(E224&lt;6,"",((E224-6)/12)*(G224/E224))</f>
        <v>0</v>
      </c>
      <c r="G226" s="93">
        <f>F226</f>
        <v>0</v>
      </c>
      <c r="H226" s="158"/>
      <c r="I226" s="97" t="s">
        <v>165</v>
      </c>
      <c r="J226" s="97" t="str">
        <f>VLOOKUP(I226,Presupuesto!$B$11:$C$565,2,0)</f>
        <v>DECIMOCUARTO MES</v>
      </c>
      <c r="K226" s="94" t="str">
        <f t="shared" si="6"/>
        <v>Posgrado</v>
      </c>
      <c r="L226" s="94" t="s">
        <v>721</v>
      </c>
    </row>
    <row r="227" spans="3:12" ht="15.75" thickBot="1">
      <c r="C227" s="132" t="s">
        <v>94</v>
      </c>
      <c r="D227" s="188"/>
      <c r="E227" s="147">
        <v>12</v>
      </c>
      <c r="F227" s="284">
        <f>HLOOKUP($C227,$BZ$2:$CM$3,2,0)</f>
        <v>13238.9</v>
      </c>
      <c r="G227" s="109">
        <f>D227*E227*F227</f>
        <v>0</v>
      </c>
      <c r="H227" s="160"/>
      <c r="I227" s="110" t="s">
        <v>151</v>
      </c>
      <c r="J227" s="110" t="str">
        <f>VLOOKUP(I227,Presupuesto!$B$11:$C$565,2,0)</f>
        <v>SUELDOS Y SALARIOS PERMANENTES</v>
      </c>
      <c r="K227" s="94" t="str">
        <f t="shared" si="6"/>
        <v>Posgrado</v>
      </c>
      <c r="L227" s="94" t="s">
        <v>721</v>
      </c>
    </row>
    <row r="228" spans="3:12">
      <c r="C228" s="165" t="s">
        <v>1332</v>
      </c>
      <c r="D228" s="157"/>
      <c r="E228" s="149">
        <v>0</v>
      </c>
      <c r="F228" s="96">
        <f>IF(E227=0,"",(G227/E227)/12*E227)</f>
        <v>0</v>
      </c>
      <c r="G228" s="93">
        <f>F228</f>
        <v>0</v>
      </c>
      <c r="H228" s="158"/>
      <c r="I228" s="112" t="s">
        <v>164</v>
      </c>
      <c r="J228" s="112" t="str">
        <f>VLOOKUP(I228,Presupuesto!$B$11:$C$565,2,0)</f>
        <v>AGUINALDO Y DECIMO CUARTO MES</v>
      </c>
      <c r="K228" s="94" t="str">
        <f t="shared" si="6"/>
        <v>Posgrado</v>
      </c>
      <c r="L228" s="94" t="s">
        <v>721</v>
      </c>
    </row>
    <row r="229" spans="3:12" ht="15.75" thickBot="1">
      <c r="C229" s="166" t="s">
        <v>1333</v>
      </c>
      <c r="D229" s="157"/>
      <c r="E229" s="149">
        <v>0</v>
      </c>
      <c r="F229" s="113">
        <f>IF(E227&lt;6,"",((E227-6)/12)*(G227/E227))</f>
        <v>0</v>
      </c>
      <c r="G229" s="93">
        <f>F229</f>
        <v>0</v>
      </c>
      <c r="H229" s="158"/>
      <c r="I229" s="97" t="s">
        <v>165</v>
      </c>
      <c r="J229" s="97" t="str">
        <f>VLOOKUP(I229,Presupuesto!$B$11:$C$565,2,0)</f>
        <v>DECIMOCUARTO MES</v>
      </c>
      <c r="K229" s="94" t="str">
        <f t="shared" si="6"/>
        <v>Posgrado</v>
      </c>
      <c r="L229" s="94" t="s">
        <v>721</v>
      </c>
    </row>
    <row r="230" spans="3:12" ht="15.75" thickBot="1">
      <c r="C230" s="132" t="s">
        <v>95</v>
      </c>
      <c r="D230" s="188"/>
      <c r="E230" s="147">
        <v>12</v>
      </c>
      <c r="F230" s="284">
        <f>HLOOKUP($C230,$BZ$2:$CM$3,2,0)</f>
        <v>12356.31</v>
      </c>
      <c r="G230" s="109">
        <f>D230*E230*F230</f>
        <v>0</v>
      </c>
      <c r="H230" s="160"/>
      <c r="I230" s="110" t="s">
        <v>151</v>
      </c>
      <c r="J230" s="110" t="str">
        <f>VLOOKUP(I230,Presupuesto!$B$11:$C$565,2,0)</f>
        <v>SUELDOS Y SALARIOS PERMANENTES</v>
      </c>
      <c r="K230" s="94" t="str">
        <f t="shared" ref="K230:K247" si="7">$K$197</f>
        <v>Posgrado</v>
      </c>
      <c r="L230" s="94" t="s">
        <v>721</v>
      </c>
    </row>
    <row r="231" spans="3:12">
      <c r="C231" s="165" t="s">
        <v>1332</v>
      </c>
      <c r="D231" s="157"/>
      <c r="E231" s="149">
        <v>0</v>
      </c>
      <c r="F231" s="96">
        <f>IF(E230=0,"",(G230/E230)/12*E230)</f>
        <v>0</v>
      </c>
      <c r="G231" s="93">
        <f>F231</f>
        <v>0</v>
      </c>
      <c r="H231" s="158"/>
      <c r="I231" s="112" t="s">
        <v>164</v>
      </c>
      <c r="J231" s="112" t="str">
        <f>VLOOKUP(I231,Presupuesto!$B$11:$C$565,2,0)</f>
        <v>AGUINALDO Y DECIMO CUARTO MES</v>
      </c>
      <c r="K231" s="94" t="str">
        <f t="shared" si="7"/>
        <v>Posgrado</v>
      </c>
      <c r="L231" s="94" t="s">
        <v>721</v>
      </c>
    </row>
    <row r="232" spans="3:12" ht="15.75" thickBot="1">
      <c r="C232" s="166" t="s">
        <v>1333</v>
      </c>
      <c r="D232" s="157"/>
      <c r="E232" s="149">
        <v>0</v>
      </c>
      <c r="F232" s="113">
        <f>IF(E230&lt;6,"",((E230-6)/12)*(G230/E230))</f>
        <v>0</v>
      </c>
      <c r="G232" s="93">
        <f>F232</f>
        <v>0</v>
      </c>
      <c r="H232" s="158"/>
      <c r="I232" s="97" t="s">
        <v>165</v>
      </c>
      <c r="J232" s="97" t="str">
        <f>VLOOKUP(I232,Presupuesto!$B$11:$C$565,2,0)</f>
        <v>DECIMOCUARTO MES</v>
      </c>
      <c r="K232" s="94" t="str">
        <f t="shared" si="7"/>
        <v>Posgrado</v>
      </c>
      <c r="L232" s="94" t="s">
        <v>721</v>
      </c>
    </row>
    <row r="233" spans="3:12" ht="15.75" thickBot="1">
      <c r="C233" s="132" t="s">
        <v>96</v>
      </c>
      <c r="D233" s="188"/>
      <c r="E233" s="147">
        <v>12</v>
      </c>
      <c r="F233" s="284">
        <f>HLOOKUP($C233,$BZ$2:$CM$3,2,0)</f>
        <v>463.22</v>
      </c>
      <c r="G233" s="109">
        <f>D233*E233*F233</f>
        <v>0</v>
      </c>
      <c r="H233" s="160"/>
      <c r="I233" s="110" t="s">
        <v>151</v>
      </c>
      <c r="J233" s="110" t="str">
        <f>VLOOKUP(I233,Presupuesto!$B$11:$C$565,2,0)</f>
        <v>SUELDOS Y SALARIOS PERMANENTES</v>
      </c>
      <c r="K233" s="94" t="str">
        <f t="shared" si="7"/>
        <v>Posgrado</v>
      </c>
      <c r="L233" s="94" t="s">
        <v>721</v>
      </c>
    </row>
    <row r="234" spans="3:12">
      <c r="C234" s="165" t="s">
        <v>1332</v>
      </c>
      <c r="D234" s="157"/>
      <c r="E234" s="149">
        <v>0</v>
      </c>
      <c r="F234" s="96">
        <f>IF(E233=0,"",(G233/E233)/12*E233)</f>
        <v>0</v>
      </c>
      <c r="G234" s="93">
        <f>F234</f>
        <v>0</v>
      </c>
      <c r="H234" s="158"/>
      <c r="I234" s="112" t="s">
        <v>164</v>
      </c>
      <c r="J234" s="112" t="str">
        <f>VLOOKUP(I234,Presupuesto!$B$11:$C$565,2,0)</f>
        <v>AGUINALDO Y DECIMO CUARTO MES</v>
      </c>
      <c r="K234" s="94" t="str">
        <f t="shared" si="7"/>
        <v>Posgrado</v>
      </c>
      <c r="L234" s="94" t="s">
        <v>721</v>
      </c>
    </row>
    <row r="235" spans="3:12" ht="15.75" thickBot="1">
      <c r="C235" s="166" t="s">
        <v>1333</v>
      </c>
      <c r="D235" s="157"/>
      <c r="E235" s="149">
        <v>0</v>
      </c>
      <c r="F235" s="113">
        <f>IF(E233&lt;6,"",((E233-6)/12)*(G233/E233))</f>
        <v>0</v>
      </c>
      <c r="G235" s="93">
        <f>F235</f>
        <v>0</v>
      </c>
      <c r="H235" s="158"/>
      <c r="I235" s="97" t="s">
        <v>165</v>
      </c>
      <c r="J235" s="97" t="str">
        <f>VLOOKUP(I235,Presupuesto!$B$11:$C$565,2,0)</f>
        <v>DECIMOCUARTO MES</v>
      </c>
      <c r="K235" s="94" t="str">
        <f t="shared" si="7"/>
        <v>Posgrado</v>
      </c>
      <c r="L235" s="94" t="s">
        <v>721</v>
      </c>
    </row>
    <row r="236" spans="3:12" ht="15.75" thickBot="1">
      <c r="C236" s="132" t="s">
        <v>97</v>
      </c>
      <c r="D236" s="188"/>
      <c r="E236" s="147">
        <v>12</v>
      </c>
      <c r="F236" s="284">
        <f>HLOOKUP($C236,$BZ$2:$CM$3,2,0)</f>
        <v>2007.3</v>
      </c>
      <c r="G236" s="109">
        <f>D236*E236*F236</f>
        <v>0</v>
      </c>
      <c r="H236" s="160"/>
      <c r="I236" s="110" t="s">
        <v>151</v>
      </c>
      <c r="J236" s="110" t="str">
        <f>VLOOKUP(I236,Presupuesto!$B$11:$C$565,2,0)</f>
        <v>SUELDOS Y SALARIOS PERMANENTES</v>
      </c>
      <c r="K236" s="94" t="str">
        <f t="shared" si="7"/>
        <v>Posgrado</v>
      </c>
      <c r="L236" s="94" t="s">
        <v>721</v>
      </c>
    </row>
    <row r="237" spans="3:12">
      <c r="C237" s="165" t="s">
        <v>1332</v>
      </c>
      <c r="D237" s="157"/>
      <c r="E237" s="149">
        <v>0</v>
      </c>
      <c r="F237" s="96">
        <f>IF(E236=0,"",(G236/E236)/12*E236)</f>
        <v>0</v>
      </c>
      <c r="G237" s="93">
        <f>F237</f>
        <v>0</v>
      </c>
      <c r="H237" s="158"/>
      <c r="I237" s="112" t="s">
        <v>164</v>
      </c>
      <c r="J237" s="112" t="str">
        <f>VLOOKUP(I237,Presupuesto!$B$11:$C$565,2,0)</f>
        <v>AGUINALDO Y DECIMO CUARTO MES</v>
      </c>
      <c r="K237" s="94" t="str">
        <f t="shared" si="7"/>
        <v>Posgrado</v>
      </c>
      <c r="L237" s="94" t="s">
        <v>721</v>
      </c>
    </row>
    <row r="238" spans="3:12" ht="15.75" thickBot="1">
      <c r="C238" s="166" t="s">
        <v>1333</v>
      </c>
      <c r="D238" s="157"/>
      <c r="E238" s="149">
        <v>0</v>
      </c>
      <c r="F238" s="113">
        <f>IF(E236&lt;6,"",((E236-6)/12)*(G236/E236))</f>
        <v>0</v>
      </c>
      <c r="G238" s="93">
        <f>F238</f>
        <v>0</v>
      </c>
      <c r="H238" s="158"/>
      <c r="I238" s="97" t="s">
        <v>165</v>
      </c>
      <c r="J238" s="97" t="str">
        <f>VLOOKUP(I238,Presupuesto!$B$11:$C$565,2,0)</f>
        <v>DECIMOCUARTO MES</v>
      </c>
      <c r="K238" s="94" t="str">
        <f t="shared" si="7"/>
        <v>Posgrado</v>
      </c>
      <c r="L238" s="94" t="s">
        <v>721</v>
      </c>
    </row>
    <row r="239" spans="3:12" ht="15.75" thickBot="1">
      <c r="C239" s="135" t="s">
        <v>101</v>
      </c>
      <c r="D239" s="188"/>
      <c r="E239" s="147">
        <v>12</v>
      </c>
      <c r="F239" s="134">
        <v>30000</v>
      </c>
      <c r="G239" s="109">
        <f>D239*E239*F239</f>
        <v>0</v>
      </c>
      <c r="H239" s="160"/>
      <c r="I239" s="110" t="s">
        <v>200</v>
      </c>
      <c r="J239" s="110" t="str">
        <f>VLOOKUP(I239,Presupuesto!$B$11:$C$565,2,0)</f>
        <v>CONTRATOS ESPECIALES</v>
      </c>
      <c r="K239" s="94" t="str">
        <f t="shared" si="7"/>
        <v>Posgrado</v>
      </c>
      <c r="L239" s="94" t="s">
        <v>721</v>
      </c>
    </row>
    <row r="240" spans="3:12">
      <c r="C240" s="165" t="s">
        <v>1332</v>
      </c>
      <c r="D240" s="157"/>
      <c r="E240" s="149">
        <v>0</v>
      </c>
      <c r="F240" s="113">
        <f>IF(E239=0,"",(G239/E239)/12*E239)</f>
        <v>0</v>
      </c>
      <c r="G240" s="93">
        <f>F240</f>
        <v>0</v>
      </c>
      <c r="H240" s="158"/>
      <c r="I240" s="97" t="s">
        <v>200</v>
      </c>
      <c r="J240" s="97" t="str">
        <f>VLOOKUP(I240,Presupuesto!$B$11:$C$565,2,0)</f>
        <v>CONTRATOS ESPECIALES</v>
      </c>
      <c r="K240" s="94" t="str">
        <f t="shared" si="7"/>
        <v>Posgrado</v>
      </c>
      <c r="L240" s="94" t="s">
        <v>719</v>
      </c>
    </row>
    <row r="241" spans="3:12" ht="15.75" thickBot="1">
      <c r="C241" s="166" t="s">
        <v>1333</v>
      </c>
      <c r="D241" s="157"/>
      <c r="E241" s="149">
        <v>0</v>
      </c>
      <c r="F241" s="96">
        <f>IF(E239&lt;6,"",((E239-6)/12)*(G239/E239))</f>
        <v>0</v>
      </c>
      <c r="G241" s="93">
        <f>F241</f>
        <v>0</v>
      </c>
      <c r="H241" s="158"/>
      <c r="I241" s="97" t="s">
        <v>200</v>
      </c>
      <c r="J241" s="97" t="str">
        <f>VLOOKUP(I241,Presupuesto!$B$11:$C$565,2,0)</f>
        <v>CONTRATOS ESPECIALES</v>
      </c>
      <c r="K241" s="94" t="str">
        <f t="shared" si="7"/>
        <v>Posgrado</v>
      </c>
      <c r="L241" s="94" t="s">
        <v>727</v>
      </c>
    </row>
    <row r="242" spans="3:12" ht="15.75" thickBot="1">
      <c r="C242" s="135" t="s">
        <v>102</v>
      </c>
      <c r="D242" s="188"/>
      <c r="E242" s="147">
        <v>12</v>
      </c>
      <c r="F242" s="114">
        <v>30000</v>
      </c>
      <c r="G242" s="109">
        <f>D242*E242*F242</f>
        <v>0</v>
      </c>
      <c r="H242" s="160"/>
      <c r="I242" s="110" t="s">
        <v>298</v>
      </c>
      <c r="J242" s="110" t="str">
        <f>VLOOKUP(I242,Presupuesto!$B$11:$C$565,2,0)</f>
        <v>OTROS SERVICIOS TECNICOS Y PROFESIONALES</v>
      </c>
      <c r="K242" s="94" t="str">
        <f t="shared" si="7"/>
        <v>Posgrado</v>
      </c>
      <c r="L242" s="94" t="s">
        <v>719</v>
      </c>
    </row>
    <row r="243" spans="3:12">
      <c r="C243" s="165" t="s">
        <v>1332</v>
      </c>
      <c r="D243" s="157"/>
      <c r="E243" s="149">
        <v>0</v>
      </c>
      <c r="F243" s="96">
        <v>0</v>
      </c>
      <c r="G243" s="93">
        <f>F243</f>
        <v>0</v>
      </c>
      <c r="H243" s="158"/>
      <c r="I243" s="97" t="s">
        <v>298</v>
      </c>
      <c r="J243" s="97" t="str">
        <f>VLOOKUP(I243,Presupuesto!$B$11:$C$565,2,0)</f>
        <v>OTROS SERVICIOS TECNICOS Y PROFESIONALES</v>
      </c>
      <c r="K243" s="94" t="str">
        <f t="shared" si="7"/>
        <v>Posgrado</v>
      </c>
      <c r="L243" s="94" t="s">
        <v>719</v>
      </c>
    </row>
    <row r="244" spans="3:12" ht="15.75" thickBot="1">
      <c r="C244" s="166" t="s">
        <v>1333</v>
      </c>
      <c r="D244" s="157"/>
      <c r="E244" s="149">
        <v>0</v>
      </c>
      <c r="F244" s="96">
        <v>0</v>
      </c>
      <c r="G244" s="93">
        <f>F244</f>
        <v>0</v>
      </c>
      <c r="H244" s="158"/>
      <c r="I244" s="97" t="s">
        <v>298</v>
      </c>
      <c r="J244" s="97" t="str">
        <f>VLOOKUP(I244,Presupuesto!$B$11:$C$565,2,0)</f>
        <v>OTROS SERVICIOS TECNICOS Y PROFESIONALES</v>
      </c>
      <c r="K244" s="94" t="str">
        <f t="shared" si="7"/>
        <v>Posgrado</v>
      </c>
      <c r="L244" s="94" t="s">
        <v>719</v>
      </c>
    </row>
    <row r="245" spans="3:12" ht="15.75" thickBot="1">
      <c r="C245" s="135" t="s">
        <v>103</v>
      </c>
      <c r="D245" s="188"/>
      <c r="E245" s="147">
        <v>12</v>
      </c>
      <c r="F245" s="114">
        <v>30000</v>
      </c>
      <c r="G245" s="109">
        <f>D245*E245*F245</f>
        <v>0</v>
      </c>
      <c r="H245" s="160"/>
      <c r="I245" s="110" t="s">
        <v>151</v>
      </c>
      <c r="J245" s="110" t="str">
        <f>VLOOKUP(I245,Presupuesto!$B$11:$C$565,2,0)</f>
        <v>SUELDOS Y SALARIOS PERMANENTES</v>
      </c>
      <c r="K245" s="94" t="str">
        <f t="shared" si="7"/>
        <v>Posgrado</v>
      </c>
      <c r="L245" s="94" t="s">
        <v>719</v>
      </c>
    </row>
    <row r="246" spans="3:12">
      <c r="C246" s="165" t="s">
        <v>1332</v>
      </c>
      <c r="D246" s="163"/>
      <c r="E246" s="126">
        <v>0</v>
      </c>
      <c r="F246" s="115">
        <f>IF(E245=0,"",(G245/E245)/12*E245)</f>
        <v>0</v>
      </c>
      <c r="G246" s="116">
        <f>F246</f>
        <v>0</v>
      </c>
      <c r="H246" s="158"/>
      <c r="I246" s="97" t="s">
        <v>164</v>
      </c>
      <c r="J246" s="97" t="str">
        <f>VLOOKUP(I246,Presupuesto!$B$11:$C$565,2,0)</f>
        <v>AGUINALDO Y DECIMO CUARTO MES</v>
      </c>
      <c r="K246" s="94" t="str">
        <f t="shared" si="7"/>
        <v>Posgrado</v>
      </c>
      <c r="L246" s="94" t="s">
        <v>719</v>
      </c>
    </row>
    <row r="247" spans="3:12" ht="15.75" thickBot="1">
      <c r="C247" s="167" t="s">
        <v>1333</v>
      </c>
      <c r="D247" s="156"/>
      <c r="E247" s="127">
        <v>0</v>
      </c>
      <c r="F247" s="101">
        <f>IF(E245&lt;6,"",((E245-6)/12)*(G245/E245))</f>
        <v>0</v>
      </c>
      <c r="G247" s="101">
        <f>F247</f>
        <v>0</v>
      </c>
      <c r="H247" s="156"/>
      <c r="I247" s="102" t="s">
        <v>165</v>
      </c>
      <c r="J247" s="119" t="str">
        <f>VLOOKUP(I247,Presupuesto!$B$11:$C$565,2,0)</f>
        <v>DECIMOCUARTO MES</v>
      </c>
      <c r="K247" s="102" t="str">
        <f t="shared" si="7"/>
        <v>Posgrado</v>
      </c>
      <c r="L247" s="119" t="s">
        <v>719</v>
      </c>
    </row>
    <row r="249" spans="3:12" ht="15.75" thickBot="1">
      <c r="C249" s="422"/>
      <c r="D249" s="411"/>
      <c r="E249" s="422"/>
      <c r="F249" s="422"/>
      <c r="G249" s="422"/>
      <c r="H249" s="411"/>
      <c r="I249" s="422"/>
      <c r="J249" s="422"/>
      <c r="K249" s="148"/>
      <c r="L249" s="422"/>
    </row>
    <row r="250" spans="3:12" ht="15.75" thickBot="1">
      <c r="C250" s="68" t="s">
        <v>1308</v>
      </c>
      <c r="D250" s="30">
        <f>SUM(G257:G307)</f>
        <v>0</v>
      </c>
      <c r="E250" s="90"/>
      <c r="F250" s="90"/>
      <c r="G250" s="90"/>
      <c r="H250" s="74"/>
      <c r="I250" s="74"/>
      <c r="J250" s="74"/>
      <c r="K250" s="148"/>
      <c r="L250" s="422"/>
    </row>
    <row r="251" spans="3:12">
      <c r="C251" s="422"/>
      <c r="D251" s="31"/>
      <c r="E251" s="90"/>
      <c r="F251" s="90"/>
      <c r="G251" s="90"/>
      <c r="H251" s="74"/>
      <c r="I251" s="74"/>
      <c r="J251" s="74"/>
      <c r="K251" s="148"/>
      <c r="L251" s="422"/>
    </row>
    <row r="252" spans="3:12">
      <c r="C252" s="422"/>
      <c r="D252" s="31"/>
      <c r="E252" s="90"/>
      <c r="F252" s="90"/>
      <c r="G252" s="90"/>
      <c r="H252" s="74"/>
      <c r="I252" s="74"/>
      <c r="J252" s="74"/>
      <c r="K252" s="148"/>
      <c r="L252" s="422"/>
    </row>
    <row r="253" spans="3:12" ht="15.75">
      <c r="C253" s="190" t="s">
        <v>1309</v>
      </c>
      <c r="D253" s="342"/>
      <c r="E253" s="90"/>
      <c r="F253" s="90"/>
      <c r="G253" s="90"/>
      <c r="H253" s="74"/>
      <c r="I253" s="74"/>
      <c r="J253" s="74"/>
      <c r="K253" s="148"/>
      <c r="L253" s="422"/>
    </row>
    <row r="254" spans="3:12" ht="18.75">
      <c r="C254" s="197" t="e">
        <f>IFERROR(VLOOKUP(D253,'1. Desarrollo e Innov. Curricu.'!$F:$G,2,FALSE),IFERROR(VLOOKUP(D253,'2. Investigación Científica'!$E:$F,2,FALSE),IFERROR(VLOOKUP(D253,'3. Vinculación Univ. Sociedad'!$F:$G,2,FALSE),IFERROR(VLOOKUP(D253,'4. Docencia y Profesorado Univ.'!$F:$G,2,FALSE),IFERROR(VLOOKUP(D253,'5. Estudiantes y Graduados'!$E:$F,2,FALSE),IFERROR(VLOOKUP(D253,'11. Gestion Administrativa'!$F:$G,2,FALSE),IFERROR(VLOOKUP(D253,'13. Gestión Académica'!$F:$G,2,FALSE),IFERROR(VLOOKUP(D253,'8. Asegura. de la Calid. y M'!$F:$G,2,FALSE),IFERROR(VLOOKUP(D253,'6. Gestión del Conocimiento'!$F:$G,2,FALSE),IFERROR(VLOOKUP(D253,'15. Gobernabilidad y Proceso...'!$E:$F,2,FALSE),IFERROR(VLOOKUP(D253,'12. Gestión del Talento Humano'!$F:$G,2,FALSE),IFERROR(VLOOKUP(D253,'14. Internacional... de la E.S.'!$E:$F,2,FALSE),IFERROR(VLOOKUP(D253,'10. Posgrado'!$E:$F,2,FALSE),IFERROR(VLOOKUP(D253,'17. Gestión TIC'!$F:$G,2,FALSE),IFERROR(VLOOKUP(D253,'16. Desa. del Sistema Educ.Sup.'!$E:$F,2,FALSE),IFERROR(VLOOKUP(D253,'9. Cultura de Inno. Insti...'!$F:$G,2,FALSE),VLOOKUP(D253,'7. Lo Esencial de la Reforma U.'!$F:$G,2,0)))))))))))))))))</f>
        <v>#N/A</v>
      </c>
      <c r="D254" s="31"/>
      <c r="E254" s="90"/>
      <c r="F254" s="90"/>
      <c r="G254" s="90"/>
      <c r="H254" s="74"/>
      <c r="I254" s="74"/>
      <c r="J254" s="74"/>
      <c r="K254" s="148"/>
      <c r="L254" s="422"/>
    </row>
    <row r="255" spans="3:12" ht="15.75" thickBot="1">
      <c r="C255" s="171"/>
      <c r="D255" s="31"/>
      <c r="E255" s="90"/>
      <c r="F255" s="90"/>
      <c r="G255" s="90"/>
      <c r="H255" s="74"/>
      <c r="I255" s="74"/>
      <c r="J255" s="74"/>
      <c r="K255" s="148"/>
      <c r="L255" s="422"/>
    </row>
    <row r="256" spans="3:12" ht="30.75" thickBot="1">
      <c r="C256" s="129" t="s">
        <v>1310</v>
      </c>
      <c r="D256" s="133" t="s">
        <v>99</v>
      </c>
      <c r="E256" s="164" t="s">
        <v>1331</v>
      </c>
      <c r="F256" s="133" t="s">
        <v>1312</v>
      </c>
      <c r="G256" s="130" t="s">
        <v>1313</v>
      </c>
      <c r="H256" s="128" t="s">
        <v>1314</v>
      </c>
      <c r="I256" s="131" t="s">
        <v>1315</v>
      </c>
      <c r="J256" s="131" t="s">
        <v>711</v>
      </c>
      <c r="K256" s="131" t="s">
        <v>1316</v>
      </c>
      <c r="L256" s="131" t="s">
        <v>1317</v>
      </c>
    </row>
    <row r="257" spans="3:12" ht="15.75" thickBot="1">
      <c r="C257" s="132" t="s">
        <v>84</v>
      </c>
      <c r="D257" s="188"/>
      <c r="E257" s="147">
        <v>12</v>
      </c>
      <c r="F257" s="284">
        <f>HLOOKUP($C257,$BZ$2:$CM$3,2,0)</f>
        <v>43674.39</v>
      </c>
      <c r="G257" s="109">
        <f>D257*E257*F257</f>
        <v>0</v>
      </c>
      <c r="H257" s="160"/>
      <c r="I257" s="110" t="s">
        <v>151</v>
      </c>
      <c r="J257" s="110" t="str">
        <f>VLOOKUP(I257,Presupuesto!$B$11:$C$565,2,0)</f>
        <v>SUELDOS Y SALARIOS PERMANENTES</v>
      </c>
      <c r="K257" s="205" t="s">
        <v>72</v>
      </c>
      <c r="L257" s="94" t="s">
        <v>719</v>
      </c>
    </row>
    <row r="258" spans="3:12">
      <c r="C258" s="165" t="s">
        <v>1332</v>
      </c>
      <c r="D258" s="157"/>
      <c r="E258" s="149">
        <v>0</v>
      </c>
      <c r="F258" s="96">
        <f>IF(E257=0,"",(G257/E257)/12*E257)</f>
        <v>0</v>
      </c>
      <c r="G258" s="93">
        <f>F258</f>
        <v>0</v>
      </c>
      <c r="H258" s="158"/>
      <c r="I258" s="112" t="s">
        <v>164</v>
      </c>
      <c r="J258" s="112" t="str">
        <f>VLOOKUP(I258,Presupuesto!$B$11:$C$565,2,0)</f>
        <v>AGUINALDO Y DECIMO CUARTO MES</v>
      </c>
      <c r="K258" s="94" t="str">
        <f t="shared" ref="K258:K289" si="8">$K$257</f>
        <v>Posgrado</v>
      </c>
      <c r="L258" s="94" t="s">
        <v>720</v>
      </c>
    </row>
    <row r="259" spans="3:12" ht="15.75" thickBot="1">
      <c r="C259" s="166" t="s">
        <v>1333</v>
      </c>
      <c r="D259" s="157"/>
      <c r="E259" s="149">
        <v>0</v>
      </c>
      <c r="F259" s="113">
        <f>IF(E257&lt;6,"",((E257-6)/12)*(G257/E257))</f>
        <v>0</v>
      </c>
      <c r="G259" s="93">
        <f>F259</f>
        <v>0</v>
      </c>
      <c r="H259" s="158"/>
      <c r="I259" s="97" t="s">
        <v>165</v>
      </c>
      <c r="J259" s="97" t="str">
        <f>VLOOKUP(I259,Presupuesto!$B$11:$C$565,2,0)</f>
        <v>DECIMOCUARTO MES</v>
      </c>
      <c r="K259" s="94" t="str">
        <f t="shared" si="8"/>
        <v>Posgrado</v>
      </c>
      <c r="L259" s="94" t="s">
        <v>721</v>
      </c>
    </row>
    <row r="260" spans="3:12" ht="15.75" thickBot="1">
      <c r="C260" s="132" t="s">
        <v>85</v>
      </c>
      <c r="D260" s="188"/>
      <c r="E260" s="147">
        <v>12</v>
      </c>
      <c r="F260" s="284">
        <f>HLOOKUP($C260,$BZ$2:$CM$3,2,0)</f>
        <v>39703.99</v>
      </c>
      <c r="G260" s="109">
        <f>D260*E260*F260</f>
        <v>0</v>
      </c>
      <c r="H260" s="160"/>
      <c r="I260" s="110" t="s">
        <v>151</v>
      </c>
      <c r="J260" s="110" t="str">
        <f>VLOOKUP(I260,Presupuesto!$B$11:$C$565,2,0)</f>
        <v>SUELDOS Y SALARIOS PERMANENTES</v>
      </c>
      <c r="K260" s="94" t="str">
        <f t="shared" si="8"/>
        <v>Posgrado</v>
      </c>
      <c r="L260" s="94" t="s">
        <v>721</v>
      </c>
    </row>
    <row r="261" spans="3:12">
      <c r="C261" s="165" t="s">
        <v>1332</v>
      </c>
      <c r="D261" s="157"/>
      <c r="E261" s="149">
        <v>0</v>
      </c>
      <c r="F261" s="96">
        <f>IF(E260=0,"",(G260/E260)/12*E260)</f>
        <v>0</v>
      </c>
      <c r="G261" s="93">
        <f>F261</f>
        <v>0</v>
      </c>
      <c r="H261" s="158"/>
      <c r="I261" s="112" t="s">
        <v>164</v>
      </c>
      <c r="J261" s="112" t="str">
        <f>VLOOKUP(I261,Presupuesto!$B$11:$C$565,2,0)</f>
        <v>AGUINALDO Y DECIMO CUARTO MES</v>
      </c>
      <c r="K261" s="94" t="str">
        <f t="shared" si="8"/>
        <v>Posgrado</v>
      </c>
      <c r="L261" s="94" t="s">
        <v>721</v>
      </c>
    </row>
    <row r="262" spans="3:12" ht="15.75" thickBot="1">
      <c r="C262" s="166" t="s">
        <v>1333</v>
      </c>
      <c r="D262" s="157"/>
      <c r="E262" s="149">
        <v>0</v>
      </c>
      <c r="F262" s="113">
        <f>IF(E260&lt;6,"",((E260-6)/12)*(G260/E260))</f>
        <v>0</v>
      </c>
      <c r="G262" s="93">
        <f>F262</f>
        <v>0</v>
      </c>
      <c r="H262" s="158"/>
      <c r="I262" s="97" t="s">
        <v>165</v>
      </c>
      <c r="J262" s="97" t="str">
        <f>VLOOKUP(I262,Presupuesto!$B$11:$C$565,2,0)</f>
        <v>DECIMOCUARTO MES</v>
      </c>
      <c r="K262" s="94" t="str">
        <f t="shared" si="8"/>
        <v>Posgrado</v>
      </c>
      <c r="L262" s="94" t="s">
        <v>721</v>
      </c>
    </row>
    <row r="263" spans="3:12" ht="15.75" thickBot="1">
      <c r="C263" s="132" t="s">
        <v>86</v>
      </c>
      <c r="D263" s="188"/>
      <c r="E263" s="147">
        <v>12</v>
      </c>
      <c r="F263" s="284">
        <f>HLOOKUP($C263,$BZ$2:$CM$3,2,0)</f>
        <v>35733.589999999997</v>
      </c>
      <c r="G263" s="109">
        <f>D263*E263*F263</f>
        <v>0</v>
      </c>
      <c r="H263" s="160"/>
      <c r="I263" s="110" t="s">
        <v>151</v>
      </c>
      <c r="J263" s="110" t="str">
        <f>VLOOKUP(I263,Presupuesto!$B$11:$C$565,2,0)</f>
        <v>SUELDOS Y SALARIOS PERMANENTES</v>
      </c>
      <c r="K263" s="94" t="str">
        <f t="shared" si="8"/>
        <v>Posgrado</v>
      </c>
      <c r="L263" s="94" t="s">
        <v>721</v>
      </c>
    </row>
    <row r="264" spans="3:12">
      <c r="C264" s="165" t="s">
        <v>1332</v>
      </c>
      <c r="D264" s="157"/>
      <c r="E264" s="149">
        <v>0</v>
      </c>
      <c r="F264" s="96">
        <f>IF(E263=0,"",(G263/E263)/12*E263)</f>
        <v>0</v>
      </c>
      <c r="G264" s="93">
        <f>F264</f>
        <v>0</v>
      </c>
      <c r="H264" s="158"/>
      <c r="I264" s="112" t="s">
        <v>164</v>
      </c>
      <c r="J264" s="112" t="str">
        <f>VLOOKUP(I264,Presupuesto!$B$11:$C$565,2,0)</f>
        <v>AGUINALDO Y DECIMO CUARTO MES</v>
      </c>
      <c r="K264" s="94" t="str">
        <f t="shared" si="8"/>
        <v>Posgrado</v>
      </c>
      <c r="L264" s="94" t="s">
        <v>721</v>
      </c>
    </row>
    <row r="265" spans="3:12" ht="15.75" thickBot="1">
      <c r="C265" s="166" t="s">
        <v>1333</v>
      </c>
      <c r="D265" s="157"/>
      <c r="E265" s="149">
        <v>0</v>
      </c>
      <c r="F265" s="113">
        <f>IF(E263&lt;6,"",((E263-6)/12)*(G263/E263))</f>
        <v>0</v>
      </c>
      <c r="G265" s="93">
        <f>F265</f>
        <v>0</v>
      </c>
      <c r="H265" s="158"/>
      <c r="I265" s="97" t="s">
        <v>165</v>
      </c>
      <c r="J265" s="97" t="str">
        <f>VLOOKUP(I265,Presupuesto!$B$11:$C$565,2,0)</f>
        <v>DECIMOCUARTO MES</v>
      </c>
      <c r="K265" s="94" t="str">
        <f t="shared" si="8"/>
        <v>Posgrado</v>
      </c>
      <c r="L265" s="94" t="s">
        <v>721</v>
      </c>
    </row>
    <row r="266" spans="3:12" ht="15.75" thickBot="1">
      <c r="C266" s="132" t="s">
        <v>87</v>
      </c>
      <c r="D266" s="188"/>
      <c r="E266" s="147">
        <v>12</v>
      </c>
      <c r="F266" s="284">
        <f>HLOOKUP($C266,$BZ$2:$CM$3,2,0)</f>
        <v>31763.19</v>
      </c>
      <c r="G266" s="109">
        <f>D266*E266*F266</f>
        <v>0</v>
      </c>
      <c r="H266" s="160"/>
      <c r="I266" s="110" t="s">
        <v>151</v>
      </c>
      <c r="J266" s="110" t="str">
        <f>VLOOKUP(I266,Presupuesto!$B$11:$C$565,2,0)</f>
        <v>SUELDOS Y SALARIOS PERMANENTES</v>
      </c>
      <c r="K266" s="94" t="str">
        <f t="shared" si="8"/>
        <v>Posgrado</v>
      </c>
      <c r="L266" s="94" t="s">
        <v>721</v>
      </c>
    </row>
    <row r="267" spans="3:12">
      <c r="C267" s="165" t="s">
        <v>1332</v>
      </c>
      <c r="D267" s="157"/>
      <c r="E267" s="149">
        <v>0</v>
      </c>
      <c r="F267" s="96">
        <f>IF(E266=0,"",(G266/E266)/12*E266)</f>
        <v>0</v>
      </c>
      <c r="G267" s="93">
        <f>F267</f>
        <v>0</v>
      </c>
      <c r="H267" s="158"/>
      <c r="I267" s="112" t="s">
        <v>164</v>
      </c>
      <c r="J267" s="112" t="str">
        <f>VLOOKUP(I267,Presupuesto!$B$11:$C$565,2,0)</f>
        <v>AGUINALDO Y DECIMO CUARTO MES</v>
      </c>
      <c r="K267" s="94" t="str">
        <f t="shared" si="8"/>
        <v>Posgrado</v>
      </c>
      <c r="L267" s="94" t="s">
        <v>721</v>
      </c>
    </row>
    <row r="268" spans="3:12" ht="15.75" thickBot="1">
      <c r="C268" s="166" t="s">
        <v>1333</v>
      </c>
      <c r="D268" s="157"/>
      <c r="E268" s="149">
        <v>0</v>
      </c>
      <c r="F268" s="113">
        <f>IF(E266&lt;6,"",((E266-6)/12)*(G266/E266))</f>
        <v>0</v>
      </c>
      <c r="G268" s="93">
        <f>F268</f>
        <v>0</v>
      </c>
      <c r="H268" s="158"/>
      <c r="I268" s="97" t="s">
        <v>165</v>
      </c>
      <c r="J268" s="97" t="str">
        <f>VLOOKUP(I268,Presupuesto!$B$11:$C$565,2,0)</f>
        <v>DECIMOCUARTO MES</v>
      </c>
      <c r="K268" s="94" t="str">
        <f t="shared" si="8"/>
        <v>Posgrado</v>
      </c>
      <c r="L268" s="94" t="s">
        <v>721</v>
      </c>
    </row>
    <row r="269" spans="3:12" ht="15.75" thickBot="1">
      <c r="C269" s="132" t="s">
        <v>88</v>
      </c>
      <c r="D269" s="188"/>
      <c r="E269" s="147">
        <v>12</v>
      </c>
      <c r="F269" s="284">
        <f>HLOOKUP($C269,$BZ$2:$CM$3,2,0)</f>
        <v>29777.99</v>
      </c>
      <c r="G269" s="109">
        <f>D269*E269*F269</f>
        <v>0</v>
      </c>
      <c r="H269" s="160"/>
      <c r="I269" s="110" t="s">
        <v>151</v>
      </c>
      <c r="J269" s="110" t="str">
        <f>VLOOKUP(I269,Presupuesto!$B$11:$C$565,2,0)</f>
        <v>SUELDOS Y SALARIOS PERMANENTES</v>
      </c>
      <c r="K269" s="94" t="str">
        <f t="shared" si="8"/>
        <v>Posgrado</v>
      </c>
      <c r="L269" s="94" t="s">
        <v>721</v>
      </c>
    </row>
    <row r="270" spans="3:12">
      <c r="C270" s="165" t="s">
        <v>1332</v>
      </c>
      <c r="D270" s="157"/>
      <c r="E270" s="149">
        <v>0</v>
      </c>
      <c r="F270" s="96">
        <f>IF(E269=0,"",(G269/E269)/12*E269)</f>
        <v>0</v>
      </c>
      <c r="G270" s="93">
        <f>F270</f>
        <v>0</v>
      </c>
      <c r="H270" s="158"/>
      <c r="I270" s="112" t="s">
        <v>164</v>
      </c>
      <c r="J270" s="112" t="str">
        <f>VLOOKUP(I270,Presupuesto!$B$11:$C$565,2,0)</f>
        <v>AGUINALDO Y DECIMO CUARTO MES</v>
      </c>
      <c r="K270" s="94" t="str">
        <f t="shared" si="8"/>
        <v>Posgrado</v>
      </c>
      <c r="L270" s="94" t="s">
        <v>721</v>
      </c>
    </row>
    <row r="271" spans="3:12" ht="15.75" thickBot="1">
      <c r="C271" s="166" t="s">
        <v>1333</v>
      </c>
      <c r="D271" s="157"/>
      <c r="E271" s="149">
        <v>0</v>
      </c>
      <c r="F271" s="113">
        <f>IF(E269&lt;6,"",((E269-6)/12)*(G269/E269))</f>
        <v>0</v>
      </c>
      <c r="G271" s="93">
        <f>F271</f>
        <v>0</v>
      </c>
      <c r="H271" s="158"/>
      <c r="I271" s="97" t="s">
        <v>165</v>
      </c>
      <c r="J271" s="97" t="str">
        <f>VLOOKUP(I271,Presupuesto!$B$11:$C$565,2,0)</f>
        <v>DECIMOCUARTO MES</v>
      </c>
      <c r="K271" s="94" t="str">
        <f t="shared" si="8"/>
        <v>Posgrado</v>
      </c>
      <c r="L271" s="94" t="s">
        <v>721</v>
      </c>
    </row>
    <row r="272" spans="3:12" ht="15.75" thickBot="1">
      <c r="C272" s="132" t="s">
        <v>89</v>
      </c>
      <c r="D272" s="188"/>
      <c r="E272" s="147">
        <v>12</v>
      </c>
      <c r="F272" s="284">
        <f>HLOOKUP($C272,$BZ$2:$CM$3,2,0)</f>
        <v>27792.79</v>
      </c>
      <c r="G272" s="109">
        <f>D272*E272*F272</f>
        <v>0</v>
      </c>
      <c r="H272" s="160"/>
      <c r="I272" s="110" t="s">
        <v>151</v>
      </c>
      <c r="J272" s="110" t="str">
        <f>VLOOKUP(I272,Presupuesto!$B$11:$C$565,2,0)</f>
        <v>SUELDOS Y SALARIOS PERMANENTES</v>
      </c>
      <c r="K272" s="94" t="str">
        <f t="shared" si="8"/>
        <v>Posgrado</v>
      </c>
      <c r="L272" s="94" t="s">
        <v>721</v>
      </c>
    </row>
    <row r="273" spans="3:12">
      <c r="C273" s="165" t="s">
        <v>1332</v>
      </c>
      <c r="D273" s="157"/>
      <c r="E273" s="149">
        <v>0</v>
      </c>
      <c r="F273" s="96">
        <f>IF(E272=0,"",(G272/E272)/12*E272)</f>
        <v>0</v>
      </c>
      <c r="G273" s="93">
        <f>F273</f>
        <v>0</v>
      </c>
      <c r="H273" s="158"/>
      <c r="I273" s="112" t="s">
        <v>164</v>
      </c>
      <c r="J273" s="112" t="str">
        <f>VLOOKUP(I273,Presupuesto!$B$11:$C$565,2,0)</f>
        <v>AGUINALDO Y DECIMO CUARTO MES</v>
      </c>
      <c r="K273" s="94" t="str">
        <f t="shared" si="8"/>
        <v>Posgrado</v>
      </c>
      <c r="L273" s="94" t="s">
        <v>721</v>
      </c>
    </row>
    <row r="274" spans="3:12" ht="15.75" thickBot="1">
      <c r="C274" s="166" t="s">
        <v>1333</v>
      </c>
      <c r="D274" s="157"/>
      <c r="E274" s="149">
        <v>0</v>
      </c>
      <c r="F274" s="113">
        <f>IF(E272&lt;6,"",((E272-6)/12)*(G272/E272))</f>
        <v>0</v>
      </c>
      <c r="G274" s="93">
        <f>F274</f>
        <v>0</v>
      </c>
      <c r="H274" s="158"/>
      <c r="I274" s="97" t="s">
        <v>165</v>
      </c>
      <c r="J274" s="97" t="str">
        <f>VLOOKUP(I274,Presupuesto!$B$11:$C$565,2,0)</f>
        <v>DECIMOCUARTO MES</v>
      </c>
      <c r="K274" s="94" t="str">
        <f t="shared" si="8"/>
        <v>Posgrado</v>
      </c>
      <c r="L274" s="94" t="s">
        <v>721</v>
      </c>
    </row>
    <row r="275" spans="3:12" ht="15.75" thickBot="1">
      <c r="C275" s="132" t="s">
        <v>90</v>
      </c>
      <c r="D275" s="188"/>
      <c r="E275" s="147">
        <v>12</v>
      </c>
      <c r="F275" s="284">
        <f>HLOOKUP($C275,$BZ$2:$CM$3,2,0)</f>
        <v>18859.39</v>
      </c>
      <c r="G275" s="109">
        <f>D275*E275*F275</f>
        <v>0</v>
      </c>
      <c r="H275" s="160"/>
      <c r="I275" s="110" t="s">
        <v>151</v>
      </c>
      <c r="J275" s="110" t="str">
        <f>VLOOKUP(I275,Presupuesto!$B$11:$C$565,2,0)</f>
        <v>SUELDOS Y SALARIOS PERMANENTES</v>
      </c>
      <c r="K275" s="94" t="str">
        <f t="shared" si="8"/>
        <v>Posgrado</v>
      </c>
      <c r="L275" s="94" t="s">
        <v>721</v>
      </c>
    </row>
    <row r="276" spans="3:12">
      <c r="C276" s="165" t="s">
        <v>1332</v>
      </c>
      <c r="D276" s="157"/>
      <c r="E276" s="149">
        <v>0</v>
      </c>
      <c r="F276" s="96">
        <f>IF(E275=0,"",(G275/E275)/12*E275)</f>
        <v>0</v>
      </c>
      <c r="G276" s="93">
        <f>F276</f>
        <v>0</v>
      </c>
      <c r="H276" s="158"/>
      <c r="I276" s="112" t="s">
        <v>164</v>
      </c>
      <c r="J276" s="112" t="str">
        <f>VLOOKUP(I276,Presupuesto!$B$11:$C$565,2,0)</f>
        <v>AGUINALDO Y DECIMO CUARTO MES</v>
      </c>
      <c r="K276" s="94" t="str">
        <f t="shared" si="8"/>
        <v>Posgrado</v>
      </c>
      <c r="L276" s="94" t="s">
        <v>721</v>
      </c>
    </row>
    <row r="277" spans="3:12" ht="15.75" thickBot="1">
      <c r="C277" s="166" t="s">
        <v>1333</v>
      </c>
      <c r="D277" s="157"/>
      <c r="E277" s="149">
        <v>0</v>
      </c>
      <c r="F277" s="113">
        <f>IF(E275&lt;6,"",((E275-6)/12)*(G275/E275))</f>
        <v>0</v>
      </c>
      <c r="G277" s="93">
        <f>F277</f>
        <v>0</v>
      </c>
      <c r="H277" s="158"/>
      <c r="I277" s="97" t="s">
        <v>165</v>
      </c>
      <c r="J277" s="97" t="str">
        <f>VLOOKUP(I277,Presupuesto!$B$11:$C$565,2,0)</f>
        <v>DECIMOCUARTO MES</v>
      </c>
      <c r="K277" s="94" t="str">
        <f t="shared" si="8"/>
        <v>Posgrado</v>
      </c>
      <c r="L277" s="94" t="s">
        <v>721</v>
      </c>
    </row>
    <row r="278" spans="3:12" ht="15.75" thickBot="1">
      <c r="C278" s="132" t="s">
        <v>91</v>
      </c>
      <c r="D278" s="188"/>
      <c r="E278" s="147">
        <v>12</v>
      </c>
      <c r="F278" s="284">
        <f>HLOOKUP($C278,$BZ$2:$CM$3,2,0)</f>
        <v>17866.8</v>
      </c>
      <c r="G278" s="109">
        <f>D278*E278*F278</f>
        <v>0</v>
      </c>
      <c r="H278" s="160"/>
      <c r="I278" s="110" t="s">
        <v>151</v>
      </c>
      <c r="J278" s="110" t="str">
        <f>VLOOKUP(I278,Presupuesto!$B$11:$C$565,2,0)</f>
        <v>SUELDOS Y SALARIOS PERMANENTES</v>
      </c>
      <c r="K278" s="94" t="str">
        <f t="shared" si="8"/>
        <v>Posgrado</v>
      </c>
      <c r="L278" s="94" t="s">
        <v>721</v>
      </c>
    </row>
    <row r="279" spans="3:12">
      <c r="C279" s="165" t="s">
        <v>1332</v>
      </c>
      <c r="D279" s="157"/>
      <c r="E279" s="149">
        <v>0</v>
      </c>
      <c r="F279" s="96">
        <f>IF(E278=0,"",(G278/E278)/12*E278)</f>
        <v>0</v>
      </c>
      <c r="G279" s="93">
        <f>F279</f>
        <v>0</v>
      </c>
      <c r="H279" s="158"/>
      <c r="I279" s="112" t="s">
        <v>164</v>
      </c>
      <c r="J279" s="112" t="str">
        <f>VLOOKUP(I279,Presupuesto!$B$11:$C$565,2,0)</f>
        <v>AGUINALDO Y DECIMO CUARTO MES</v>
      </c>
      <c r="K279" s="94" t="str">
        <f t="shared" si="8"/>
        <v>Posgrado</v>
      </c>
      <c r="L279" s="94" t="s">
        <v>721</v>
      </c>
    </row>
    <row r="280" spans="3:12" ht="15.75" thickBot="1">
      <c r="C280" s="166" t="s">
        <v>1333</v>
      </c>
      <c r="D280" s="157"/>
      <c r="E280" s="149">
        <v>0</v>
      </c>
      <c r="F280" s="113">
        <f>IF(E278&lt;6,"",((E278-6)/12)*(G278/E278))</f>
        <v>0</v>
      </c>
      <c r="G280" s="93">
        <f>F280</f>
        <v>0</v>
      </c>
      <c r="H280" s="158"/>
      <c r="I280" s="97" t="s">
        <v>165</v>
      </c>
      <c r="J280" s="97" t="str">
        <f>VLOOKUP(I280,Presupuesto!$B$11:$C$565,2,0)</f>
        <v>DECIMOCUARTO MES</v>
      </c>
      <c r="K280" s="94" t="str">
        <f t="shared" si="8"/>
        <v>Posgrado</v>
      </c>
      <c r="L280" s="94" t="s">
        <v>721</v>
      </c>
    </row>
    <row r="281" spans="3:12" ht="15.75" thickBot="1">
      <c r="C281" s="132" t="s">
        <v>92</v>
      </c>
      <c r="D281" s="188"/>
      <c r="E281" s="147">
        <v>12</v>
      </c>
      <c r="F281" s="284">
        <f>HLOOKUP($C281,$BZ$2:$CM$3,2,0)</f>
        <v>13896.4</v>
      </c>
      <c r="G281" s="109">
        <f>D281*E281*F281</f>
        <v>0</v>
      </c>
      <c r="H281" s="160"/>
      <c r="I281" s="110" t="s">
        <v>151</v>
      </c>
      <c r="J281" s="110" t="str">
        <f>VLOOKUP(I281,Presupuesto!$B$11:$C$565,2,0)</f>
        <v>SUELDOS Y SALARIOS PERMANENTES</v>
      </c>
      <c r="K281" s="94" t="str">
        <f t="shared" si="8"/>
        <v>Posgrado</v>
      </c>
      <c r="L281" s="94" t="s">
        <v>721</v>
      </c>
    </row>
    <row r="282" spans="3:12">
      <c r="C282" s="165" t="s">
        <v>1332</v>
      </c>
      <c r="D282" s="157"/>
      <c r="E282" s="149">
        <v>0</v>
      </c>
      <c r="F282" s="96">
        <f>IF(E281=0,"",(G281/E281)/12*E281)</f>
        <v>0</v>
      </c>
      <c r="G282" s="93">
        <f>F282</f>
        <v>0</v>
      </c>
      <c r="H282" s="158"/>
      <c r="I282" s="112" t="s">
        <v>164</v>
      </c>
      <c r="J282" s="112" t="str">
        <f>VLOOKUP(I282,Presupuesto!$B$11:$C$565,2,0)</f>
        <v>AGUINALDO Y DECIMO CUARTO MES</v>
      </c>
      <c r="K282" s="94" t="str">
        <f t="shared" si="8"/>
        <v>Posgrado</v>
      </c>
      <c r="L282" s="94" t="s">
        <v>721</v>
      </c>
    </row>
    <row r="283" spans="3:12" ht="15.75" thickBot="1">
      <c r="C283" s="166" t="s">
        <v>1333</v>
      </c>
      <c r="D283" s="157"/>
      <c r="E283" s="149">
        <v>0</v>
      </c>
      <c r="F283" s="113">
        <f>IF(E281&lt;6,"",((E281-6)/12)*(G281/E281))</f>
        <v>0</v>
      </c>
      <c r="G283" s="93">
        <f>F283</f>
        <v>0</v>
      </c>
      <c r="H283" s="158"/>
      <c r="I283" s="97" t="s">
        <v>165</v>
      </c>
      <c r="J283" s="97" t="str">
        <f>VLOOKUP(I283,Presupuesto!$B$11:$C$565,2,0)</f>
        <v>DECIMOCUARTO MES</v>
      </c>
      <c r="K283" s="94" t="str">
        <f t="shared" si="8"/>
        <v>Posgrado</v>
      </c>
      <c r="L283" s="94" t="s">
        <v>721</v>
      </c>
    </row>
    <row r="284" spans="3:12" ht="15.75" thickBot="1">
      <c r="C284" s="132" t="s">
        <v>93</v>
      </c>
      <c r="D284" s="188"/>
      <c r="E284" s="147">
        <v>12</v>
      </c>
      <c r="F284" s="284">
        <f>HLOOKUP($C284,$BZ$2:$CM$3,2,0)</f>
        <v>15004.09</v>
      </c>
      <c r="G284" s="109">
        <f>D284*E284*F284</f>
        <v>0</v>
      </c>
      <c r="H284" s="160"/>
      <c r="I284" s="110" t="s">
        <v>151</v>
      </c>
      <c r="J284" s="110" t="str">
        <f>VLOOKUP(I284,Presupuesto!$B$11:$C$565,2,0)</f>
        <v>SUELDOS Y SALARIOS PERMANENTES</v>
      </c>
      <c r="K284" s="94" t="str">
        <f t="shared" si="8"/>
        <v>Posgrado</v>
      </c>
      <c r="L284" s="94" t="s">
        <v>721</v>
      </c>
    </row>
    <row r="285" spans="3:12">
      <c r="C285" s="165" t="s">
        <v>1332</v>
      </c>
      <c r="D285" s="157"/>
      <c r="E285" s="149">
        <v>0</v>
      </c>
      <c r="F285" s="96">
        <f>IF(E284=0,"",(G284/E284)/12*E284)</f>
        <v>0</v>
      </c>
      <c r="G285" s="93">
        <f>F285</f>
        <v>0</v>
      </c>
      <c r="H285" s="158"/>
      <c r="I285" s="112" t="s">
        <v>164</v>
      </c>
      <c r="J285" s="112" t="str">
        <f>VLOOKUP(I285,Presupuesto!$B$11:$C$565,2,0)</f>
        <v>AGUINALDO Y DECIMO CUARTO MES</v>
      </c>
      <c r="K285" s="94" t="str">
        <f t="shared" si="8"/>
        <v>Posgrado</v>
      </c>
      <c r="L285" s="94" t="s">
        <v>721</v>
      </c>
    </row>
    <row r="286" spans="3:12" ht="15.75" thickBot="1">
      <c r="C286" s="166" t="s">
        <v>1333</v>
      </c>
      <c r="D286" s="157"/>
      <c r="E286" s="149">
        <v>0</v>
      </c>
      <c r="F286" s="113">
        <f>IF(E284&lt;6,"",((E284-6)/12)*(G284/E284))</f>
        <v>0</v>
      </c>
      <c r="G286" s="93">
        <f>F286</f>
        <v>0</v>
      </c>
      <c r="H286" s="158"/>
      <c r="I286" s="97" t="s">
        <v>165</v>
      </c>
      <c r="J286" s="97" t="str">
        <f>VLOOKUP(I286,Presupuesto!$B$11:$C$565,2,0)</f>
        <v>DECIMOCUARTO MES</v>
      </c>
      <c r="K286" s="94" t="str">
        <f t="shared" si="8"/>
        <v>Posgrado</v>
      </c>
      <c r="L286" s="94" t="s">
        <v>721</v>
      </c>
    </row>
    <row r="287" spans="3:12" ht="15.75" thickBot="1">
      <c r="C287" s="132" t="s">
        <v>94</v>
      </c>
      <c r="D287" s="188"/>
      <c r="E287" s="147">
        <v>12</v>
      </c>
      <c r="F287" s="284">
        <f>HLOOKUP($C287,$BZ$2:$CM$3,2,0)</f>
        <v>13238.9</v>
      </c>
      <c r="G287" s="109">
        <f>D287*E287*F287</f>
        <v>0</v>
      </c>
      <c r="H287" s="160"/>
      <c r="I287" s="110" t="s">
        <v>151</v>
      </c>
      <c r="J287" s="110" t="str">
        <f>VLOOKUP(I287,Presupuesto!$B$11:$C$565,2,0)</f>
        <v>SUELDOS Y SALARIOS PERMANENTES</v>
      </c>
      <c r="K287" s="94" t="str">
        <f t="shared" si="8"/>
        <v>Posgrado</v>
      </c>
      <c r="L287" s="94" t="s">
        <v>721</v>
      </c>
    </row>
    <row r="288" spans="3:12">
      <c r="C288" s="165" t="s">
        <v>1332</v>
      </c>
      <c r="D288" s="157"/>
      <c r="E288" s="149">
        <v>0</v>
      </c>
      <c r="F288" s="96">
        <f>IF(E287=0,"",(G287/E287)/12*E287)</f>
        <v>0</v>
      </c>
      <c r="G288" s="93">
        <f>F288</f>
        <v>0</v>
      </c>
      <c r="H288" s="158"/>
      <c r="I288" s="112" t="s">
        <v>164</v>
      </c>
      <c r="J288" s="112" t="str">
        <f>VLOOKUP(I288,Presupuesto!$B$11:$C$565,2,0)</f>
        <v>AGUINALDO Y DECIMO CUARTO MES</v>
      </c>
      <c r="K288" s="94" t="str">
        <f t="shared" si="8"/>
        <v>Posgrado</v>
      </c>
      <c r="L288" s="94" t="s">
        <v>721</v>
      </c>
    </row>
    <row r="289" spans="3:12" ht="15.75" thickBot="1">
      <c r="C289" s="166" t="s">
        <v>1333</v>
      </c>
      <c r="D289" s="157"/>
      <c r="E289" s="149">
        <v>0</v>
      </c>
      <c r="F289" s="113">
        <f>IF(E287&lt;6,"",((E287-6)/12)*(G287/E287))</f>
        <v>0</v>
      </c>
      <c r="G289" s="93">
        <f>F289</f>
        <v>0</v>
      </c>
      <c r="H289" s="158"/>
      <c r="I289" s="97" t="s">
        <v>165</v>
      </c>
      <c r="J289" s="97" t="str">
        <f>VLOOKUP(I289,Presupuesto!$B$11:$C$565,2,0)</f>
        <v>DECIMOCUARTO MES</v>
      </c>
      <c r="K289" s="94" t="str">
        <f t="shared" si="8"/>
        <v>Posgrado</v>
      </c>
      <c r="L289" s="94" t="s">
        <v>721</v>
      </c>
    </row>
    <row r="290" spans="3:12" ht="15.75" thickBot="1">
      <c r="C290" s="132" t="s">
        <v>95</v>
      </c>
      <c r="D290" s="188"/>
      <c r="E290" s="147">
        <v>12</v>
      </c>
      <c r="F290" s="284">
        <f>HLOOKUP($C290,$BZ$2:$CM$3,2,0)</f>
        <v>12356.31</v>
      </c>
      <c r="G290" s="109">
        <f>D290*E290*F290</f>
        <v>0</v>
      </c>
      <c r="H290" s="160"/>
      <c r="I290" s="110" t="s">
        <v>151</v>
      </c>
      <c r="J290" s="110" t="str">
        <f>VLOOKUP(I290,Presupuesto!$B$11:$C$565,2,0)</f>
        <v>SUELDOS Y SALARIOS PERMANENTES</v>
      </c>
      <c r="K290" s="94" t="str">
        <f t="shared" ref="K290:K307" si="9">$K$257</f>
        <v>Posgrado</v>
      </c>
      <c r="L290" s="94" t="s">
        <v>721</v>
      </c>
    </row>
    <row r="291" spans="3:12">
      <c r="C291" s="165" t="s">
        <v>1332</v>
      </c>
      <c r="D291" s="157"/>
      <c r="E291" s="149">
        <v>0</v>
      </c>
      <c r="F291" s="96">
        <f>IF(E290=0,"",(G290/E290)/12*E290)</f>
        <v>0</v>
      </c>
      <c r="G291" s="93">
        <f>F291</f>
        <v>0</v>
      </c>
      <c r="H291" s="158"/>
      <c r="I291" s="112" t="s">
        <v>164</v>
      </c>
      <c r="J291" s="112" t="str">
        <f>VLOOKUP(I291,Presupuesto!$B$11:$C$565,2,0)</f>
        <v>AGUINALDO Y DECIMO CUARTO MES</v>
      </c>
      <c r="K291" s="94" t="str">
        <f t="shared" si="9"/>
        <v>Posgrado</v>
      </c>
      <c r="L291" s="94" t="s">
        <v>721</v>
      </c>
    </row>
    <row r="292" spans="3:12" ht="15.75" thickBot="1">
      <c r="C292" s="166" t="s">
        <v>1333</v>
      </c>
      <c r="D292" s="157"/>
      <c r="E292" s="149">
        <v>0</v>
      </c>
      <c r="F292" s="113">
        <f>IF(E290&lt;6,"",((E290-6)/12)*(G290/E290))</f>
        <v>0</v>
      </c>
      <c r="G292" s="93">
        <f>F292</f>
        <v>0</v>
      </c>
      <c r="H292" s="158"/>
      <c r="I292" s="97" t="s">
        <v>165</v>
      </c>
      <c r="J292" s="97" t="str">
        <f>VLOOKUP(I292,Presupuesto!$B$11:$C$565,2,0)</f>
        <v>DECIMOCUARTO MES</v>
      </c>
      <c r="K292" s="94" t="str">
        <f t="shared" si="9"/>
        <v>Posgrado</v>
      </c>
      <c r="L292" s="94" t="s">
        <v>721</v>
      </c>
    </row>
    <row r="293" spans="3:12" ht="15.75" thickBot="1">
      <c r="C293" s="132" t="s">
        <v>96</v>
      </c>
      <c r="D293" s="188"/>
      <c r="E293" s="147">
        <v>12</v>
      </c>
      <c r="F293" s="284">
        <f>HLOOKUP($C293,$BZ$2:$CM$3,2,0)</f>
        <v>463.22</v>
      </c>
      <c r="G293" s="109">
        <f>D293*E293*F293</f>
        <v>0</v>
      </c>
      <c r="H293" s="160"/>
      <c r="I293" s="110" t="s">
        <v>151</v>
      </c>
      <c r="J293" s="110" t="str">
        <f>VLOOKUP(I293,Presupuesto!$B$11:$C$565,2,0)</f>
        <v>SUELDOS Y SALARIOS PERMANENTES</v>
      </c>
      <c r="K293" s="94" t="str">
        <f t="shared" si="9"/>
        <v>Posgrado</v>
      </c>
      <c r="L293" s="94" t="s">
        <v>721</v>
      </c>
    </row>
    <row r="294" spans="3:12">
      <c r="C294" s="165" t="s">
        <v>1332</v>
      </c>
      <c r="D294" s="157"/>
      <c r="E294" s="149">
        <v>0</v>
      </c>
      <c r="F294" s="96">
        <f>IF(E293=0,"",(G293/E293)/12*E293)</f>
        <v>0</v>
      </c>
      <c r="G294" s="93">
        <f>F294</f>
        <v>0</v>
      </c>
      <c r="H294" s="158"/>
      <c r="I294" s="112" t="s">
        <v>164</v>
      </c>
      <c r="J294" s="112" t="str">
        <f>VLOOKUP(I294,Presupuesto!$B$11:$C$565,2,0)</f>
        <v>AGUINALDO Y DECIMO CUARTO MES</v>
      </c>
      <c r="K294" s="94" t="str">
        <f t="shared" si="9"/>
        <v>Posgrado</v>
      </c>
      <c r="L294" s="94" t="s">
        <v>721</v>
      </c>
    </row>
    <row r="295" spans="3:12" ht="15.75" thickBot="1">
      <c r="C295" s="166" t="s">
        <v>1333</v>
      </c>
      <c r="D295" s="157"/>
      <c r="E295" s="149">
        <v>0</v>
      </c>
      <c r="F295" s="113">
        <f>IF(E293&lt;6,"",((E293-6)/12)*(G293/E293))</f>
        <v>0</v>
      </c>
      <c r="G295" s="93">
        <f>F295</f>
        <v>0</v>
      </c>
      <c r="H295" s="158"/>
      <c r="I295" s="97" t="s">
        <v>165</v>
      </c>
      <c r="J295" s="97" t="str">
        <f>VLOOKUP(I295,Presupuesto!$B$11:$C$565,2,0)</f>
        <v>DECIMOCUARTO MES</v>
      </c>
      <c r="K295" s="94" t="str">
        <f t="shared" si="9"/>
        <v>Posgrado</v>
      </c>
      <c r="L295" s="94" t="s">
        <v>721</v>
      </c>
    </row>
    <row r="296" spans="3:12" ht="15.75" thickBot="1">
      <c r="C296" s="132" t="s">
        <v>97</v>
      </c>
      <c r="D296" s="188"/>
      <c r="E296" s="147">
        <v>12</v>
      </c>
      <c r="F296" s="284">
        <f>HLOOKUP($C296,$BZ$2:$CM$3,2,0)</f>
        <v>2007.3</v>
      </c>
      <c r="G296" s="109">
        <f>D296*E296*F296</f>
        <v>0</v>
      </c>
      <c r="H296" s="160"/>
      <c r="I296" s="110" t="s">
        <v>151</v>
      </c>
      <c r="J296" s="110" t="str">
        <f>VLOOKUP(I296,Presupuesto!$B$11:$C$565,2,0)</f>
        <v>SUELDOS Y SALARIOS PERMANENTES</v>
      </c>
      <c r="K296" s="94" t="str">
        <f t="shared" si="9"/>
        <v>Posgrado</v>
      </c>
      <c r="L296" s="94" t="s">
        <v>721</v>
      </c>
    </row>
    <row r="297" spans="3:12">
      <c r="C297" s="165" t="s">
        <v>1332</v>
      </c>
      <c r="D297" s="157"/>
      <c r="E297" s="149">
        <v>0</v>
      </c>
      <c r="F297" s="96">
        <f>IF(E296=0,"",(G296/E296)/12*E296)</f>
        <v>0</v>
      </c>
      <c r="G297" s="93">
        <f>F297</f>
        <v>0</v>
      </c>
      <c r="H297" s="158"/>
      <c r="I297" s="112" t="s">
        <v>164</v>
      </c>
      <c r="J297" s="112" t="str">
        <f>VLOOKUP(I297,Presupuesto!$B$11:$C$565,2,0)</f>
        <v>AGUINALDO Y DECIMO CUARTO MES</v>
      </c>
      <c r="K297" s="94" t="str">
        <f t="shared" si="9"/>
        <v>Posgrado</v>
      </c>
      <c r="L297" s="94" t="s">
        <v>721</v>
      </c>
    </row>
    <row r="298" spans="3:12" ht="15.75" thickBot="1">
      <c r="C298" s="166" t="s">
        <v>1333</v>
      </c>
      <c r="D298" s="157"/>
      <c r="E298" s="149">
        <v>0</v>
      </c>
      <c r="F298" s="113">
        <f>IF(E296&lt;6,"",((E296-6)/12)*(G296/E296))</f>
        <v>0</v>
      </c>
      <c r="G298" s="93">
        <f>F298</f>
        <v>0</v>
      </c>
      <c r="H298" s="158"/>
      <c r="I298" s="97" t="s">
        <v>165</v>
      </c>
      <c r="J298" s="97" t="str">
        <f>VLOOKUP(I298,Presupuesto!$B$11:$C$565,2,0)</f>
        <v>DECIMOCUARTO MES</v>
      </c>
      <c r="K298" s="94" t="str">
        <f t="shared" si="9"/>
        <v>Posgrado</v>
      </c>
      <c r="L298" s="94" t="s">
        <v>721</v>
      </c>
    </row>
    <row r="299" spans="3:12" ht="15.75" thickBot="1">
      <c r="C299" s="135" t="s">
        <v>101</v>
      </c>
      <c r="D299" s="188"/>
      <c r="E299" s="147">
        <v>12</v>
      </c>
      <c r="F299" s="134">
        <v>30000</v>
      </c>
      <c r="G299" s="109">
        <f>D299*E299*F299</f>
        <v>0</v>
      </c>
      <c r="H299" s="160"/>
      <c r="I299" s="110" t="s">
        <v>200</v>
      </c>
      <c r="J299" s="110" t="str">
        <f>VLOOKUP(I299,Presupuesto!$B$11:$C$565,2,0)</f>
        <v>CONTRATOS ESPECIALES</v>
      </c>
      <c r="K299" s="94" t="str">
        <f t="shared" si="9"/>
        <v>Posgrado</v>
      </c>
      <c r="L299" s="94" t="s">
        <v>721</v>
      </c>
    </row>
    <row r="300" spans="3:12">
      <c r="C300" s="165" t="s">
        <v>1332</v>
      </c>
      <c r="D300" s="157"/>
      <c r="E300" s="149">
        <v>0</v>
      </c>
      <c r="F300" s="113">
        <f>IF(E299=0,"",(G299/E299)/12*E299)</f>
        <v>0</v>
      </c>
      <c r="G300" s="93">
        <f>F300</f>
        <v>0</v>
      </c>
      <c r="H300" s="158"/>
      <c r="I300" s="97" t="s">
        <v>200</v>
      </c>
      <c r="J300" s="97" t="str">
        <f>VLOOKUP(I300,Presupuesto!$B$11:$C$565,2,0)</f>
        <v>CONTRATOS ESPECIALES</v>
      </c>
      <c r="K300" s="94" t="str">
        <f t="shared" si="9"/>
        <v>Posgrado</v>
      </c>
      <c r="L300" s="94" t="s">
        <v>719</v>
      </c>
    </row>
    <row r="301" spans="3:12" ht="15.75" thickBot="1">
      <c r="C301" s="166" t="s">
        <v>1333</v>
      </c>
      <c r="D301" s="157"/>
      <c r="E301" s="149">
        <v>0</v>
      </c>
      <c r="F301" s="96">
        <f>IF(E299&lt;6,"",((E299-6)/12)*(G299/E299))</f>
        <v>0</v>
      </c>
      <c r="G301" s="93">
        <f>F301</f>
        <v>0</v>
      </c>
      <c r="H301" s="158"/>
      <c r="I301" s="97" t="s">
        <v>200</v>
      </c>
      <c r="J301" s="97" t="str">
        <f>VLOOKUP(I301,Presupuesto!$B$11:$C$565,2,0)</f>
        <v>CONTRATOS ESPECIALES</v>
      </c>
      <c r="K301" s="94" t="str">
        <f t="shared" si="9"/>
        <v>Posgrado</v>
      </c>
      <c r="L301" s="94" t="s">
        <v>727</v>
      </c>
    </row>
    <row r="302" spans="3:12" ht="15.75" thickBot="1">
      <c r="C302" s="135" t="s">
        <v>102</v>
      </c>
      <c r="D302" s="188"/>
      <c r="E302" s="147">
        <v>12</v>
      </c>
      <c r="F302" s="114">
        <v>30000</v>
      </c>
      <c r="G302" s="109">
        <f>D302*E302*F302</f>
        <v>0</v>
      </c>
      <c r="H302" s="160"/>
      <c r="I302" s="110" t="s">
        <v>298</v>
      </c>
      <c r="J302" s="110" t="str">
        <f>VLOOKUP(I302,Presupuesto!$B$11:$C$565,2,0)</f>
        <v>OTROS SERVICIOS TECNICOS Y PROFESIONALES</v>
      </c>
      <c r="K302" s="94" t="str">
        <f t="shared" si="9"/>
        <v>Posgrado</v>
      </c>
      <c r="L302" s="94" t="s">
        <v>719</v>
      </c>
    </row>
    <row r="303" spans="3:12">
      <c r="C303" s="165" t="s">
        <v>1332</v>
      </c>
      <c r="D303" s="157"/>
      <c r="E303" s="149">
        <v>0</v>
      </c>
      <c r="F303" s="96">
        <v>0</v>
      </c>
      <c r="G303" s="93">
        <f>F303</f>
        <v>0</v>
      </c>
      <c r="H303" s="158"/>
      <c r="I303" s="97" t="s">
        <v>298</v>
      </c>
      <c r="J303" s="97" t="str">
        <f>VLOOKUP(I303,Presupuesto!$B$11:$C$565,2,0)</f>
        <v>OTROS SERVICIOS TECNICOS Y PROFESIONALES</v>
      </c>
      <c r="K303" s="94" t="str">
        <f t="shared" si="9"/>
        <v>Posgrado</v>
      </c>
      <c r="L303" s="94" t="s">
        <v>719</v>
      </c>
    </row>
    <row r="304" spans="3:12" ht="15.75" thickBot="1">
      <c r="C304" s="166" t="s">
        <v>1333</v>
      </c>
      <c r="D304" s="157"/>
      <c r="E304" s="149">
        <v>0</v>
      </c>
      <c r="F304" s="96">
        <v>0</v>
      </c>
      <c r="G304" s="93">
        <f>F304</f>
        <v>0</v>
      </c>
      <c r="H304" s="158"/>
      <c r="I304" s="97" t="s">
        <v>298</v>
      </c>
      <c r="J304" s="97" t="str">
        <f>VLOOKUP(I304,Presupuesto!$B$11:$C$565,2,0)</f>
        <v>OTROS SERVICIOS TECNICOS Y PROFESIONALES</v>
      </c>
      <c r="K304" s="94" t="str">
        <f t="shared" si="9"/>
        <v>Posgrado</v>
      </c>
      <c r="L304" s="94" t="s">
        <v>719</v>
      </c>
    </row>
    <row r="305" spans="3:12" ht="15.75" thickBot="1">
      <c r="C305" s="135" t="s">
        <v>103</v>
      </c>
      <c r="D305" s="188"/>
      <c r="E305" s="147">
        <v>12</v>
      </c>
      <c r="F305" s="114">
        <v>30000</v>
      </c>
      <c r="G305" s="109">
        <f>D305*E305*F305</f>
        <v>0</v>
      </c>
      <c r="H305" s="160"/>
      <c r="I305" s="110" t="s">
        <v>151</v>
      </c>
      <c r="J305" s="110" t="str">
        <f>VLOOKUP(I305,Presupuesto!$B$11:$C$565,2,0)</f>
        <v>SUELDOS Y SALARIOS PERMANENTES</v>
      </c>
      <c r="K305" s="94" t="str">
        <f t="shared" si="9"/>
        <v>Posgrado</v>
      </c>
      <c r="L305" s="94" t="s">
        <v>719</v>
      </c>
    </row>
    <row r="306" spans="3:12">
      <c r="C306" s="165" t="s">
        <v>1332</v>
      </c>
      <c r="D306" s="163"/>
      <c r="E306" s="126">
        <v>0</v>
      </c>
      <c r="F306" s="115">
        <f>IF(E305=0,"",(G305/E305)/12*E305)</f>
        <v>0</v>
      </c>
      <c r="G306" s="116">
        <f>F306</f>
        <v>0</v>
      </c>
      <c r="H306" s="158"/>
      <c r="I306" s="97" t="s">
        <v>164</v>
      </c>
      <c r="J306" s="97" t="str">
        <f>VLOOKUP(I306,Presupuesto!$B$11:$C$565,2,0)</f>
        <v>AGUINALDO Y DECIMO CUARTO MES</v>
      </c>
      <c r="K306" s="94" t="str">
        <f t="shared" si="9"/>
        <v>Posgrado</v>
      </c>
      <c r="L306" s="94" t="s">
        <v>719</v>
      </c>
    </row>
    <row r="307" spans="3:12" ht="15.75" thickBot="1">
      <c r="C307" s="167" t="s">
        <v>1333</v>
      </c>
      <c r="D307" s="156"/>
      <c r="E307" s="127">
        <v>0</v>
      </c>
      <c r="F307" s="101">
        <f>IF(E305&lt;6,"",((E305-6)/12)*(G305/E305))</f>
        <v>0</v>
      </c>
      <c r="G307" s="101">
        <f>F307</f>
        <v>0</v>
      </c>
      <c r="H307" s="156"/>
      <c r="I307" s="102" t="s">
        <v>165</v>
      </c>
      <c r="J307" s="119" t="str">
        <f>VLOOKUP(I307,Presupuesto!$B$11:$C$565,2,0)</f>
        <v>DECIMOCUARTO MES</v>
      </c>
      <c r="K307" s="102" t="str">
        <f t="shared" si="9"/>
        <v>Posgrado</v>
      </c>
      <c r="L307" s="119" t="s">
        <v>719</v>
      </c>
    </row>
    <row r="309" spans="3:12" ht="15.75" thickBot="1">
      <c r="C309" s="422"/>
      <c r="D309" s="411"/>
      <c r="E309" s="422"/>
      <c r="F309" s="422"/>
      <c r="G309" s="422"/>
      <c r="H309" s="411"/>
      <c r="I309" s="422"/>
      <c r="J309" s="422"/>
      <c r="K309" s="148"/>
      <c r="L309" s="422"/>
    </row>
    <row r="310" spans="3:12" ht="15.75" thickBot="1">
      <c r="C310" s="68" t="s">
        <v>1308</v>
      </c>
      <c r="D310" s="30">
        <f>SUM(G317:G367)</f>
        <v>0</v>
      </c>
      <c r="E310" s="90"/>
      <c r="F310" s="90"/>
      <c r="G310" s="90"/>
      <c r="H310" s="74"/>
      <c r="I310" s="74"/>
      <c r="J310" s="74"/>
      <c r="K310" s="148"/>
      <c r="L310" s="422"/>
    </row>
    <row r="311" spans="3:12">
      <c r="C311" s="422"/>
      <c r="D311" s="31"/>
      <c r="E311" s="90"/>
      <c r="F311" s="90"/>
      <c r="G311" s="90"/>
      <c r="H311" s="74"/>
      <c r="I311" s="74"/>
      <c r="J311" s="74"/>
      <c r="K311" s="148"/>
      <c r="L311" s="422"/>
    </row>
    <row r="312" spans="3:12">
      <c r="C312" s="422"/>
      <c r="D312" s="31"/>
      <c r="E312" s="90"/>
      <c r="F312" s="90"/>
      <c r="G312" s="90"/>
      <c r="H312" s="74"/>
      <c r="I312" s="74"/>
      <c r="J312" s="74"/>
      <c r="K312" s="148"/>
      <c r="L312" s="422"/>
    </row>
    <row r="313" spans="3:12" ht="15.75">
      <c r="C313" s="190" t="s">
        <v>1309</v>
      </c>
      <c r="D313" s="342"/>
      <c r="E313" s="90"/>
      <c r="F313" s="90"/>
      <c r="G313" s="90"/>
      <c r="H313" s="74"/>
      <c r="I313" s="74"/>
      <c r="J313" s="74"/>
      <c r="K313" s="148"/>
      <c r="L313" s="422"/>
    </row>
    <row r="314" spans="3:12" ht="18.75">
      <c r="C314" s="197" t="e">
        <f>IFERROR(VLOOKUP(D313,'1. Desarrollo e Innov. Curricu.'!$F:$G,2,FALSE),IFERROR(VLOOKUP(D313,'2. Investigación Científica'!$E:$F,2,FALSE),IFERROR(VLOOKUP(D313,'3. Vinculación Univ. Sociedad'!$F:$G,2,FALSE),IFERROR(VLOOKUP(D313,'4. Docencia y Profesorado Univ.'!$F:$G,2,FALSE),IFERROR(VLOOKUP(D313,'5. Estudiantes y Graduados'!$E:$F,2,FALSE),IFERROR(VLOOKUP(D313,'11. Gestion Administrativa'!$F:$G,2,FALSE),IFERROR(VLOOKUP(D313,'13. Gestión Académica'!$F:$G,2,FALSE),IFERROR(VLOOKUP(D313,'8. Asegura. de la Calid. y M'!$F:$G,2,FALSE),IFERROR(VLOOKUP(D313,'6. Gestión del Conocimiento'!$F:$G,2,FALSE),IFERROR(VLOOKUP(D313,'15. Gobernabilidad y Proceso...'!$E:$F,2,FALSE),IFERROR(VLOOKUP(D313,'12. Gestión del Talento Humano'!$F:$G,2,FALSE),IFERROR(VLOOKUP(D313,'14. Internacional... de la E.S.'!$E:$F,2,FALSE),IFERROR(VLOOKUP(D313,'10. Posgrado'!$E:$F,2,FALSE),IFERROR(VLOOKUP(D313,'17. Gestión TIC'!$F:$G,2,FALSE),IFERROR(VLOOKUP(D313,'16. Desa. del Sistema Educ.Sup.'!$E:$F,2,FALSE),IFERROR(VLOOKUP(D313,'9. Cultura de Inno. Insti...'!$F:$G,2,FALSE),VLOOKUP(D313,'7. Lo Esencial de la Reforma U.'!$F:$G,2,0)))))))))))))))))</f>
        <v>#N/A</v>
      </c>
      <c r="D314" s="31"/>
      <c r="E314" s="90"/>
      <c r="F314" s="90"/>
      <c r="G314" s="90"/>
      <c r="H314" s="74"/>
      <c r="I314" s="74"/>
      <c r="J314" s="74"/>
      <c r="K314" s="148"/>
      <c r="L314" s="422"/>
    </row>
    <row r="315" spans="3:12" ht="15.75" thickBot="1">
      <c r="C315" s="171"/>
      <c r="D315" s="31"/>
      <c r="E315" s="90"/>
      <c r="F315" s="90"/>
      <c r="G315" s="90"/>
      <c r="H315" s="74"/>
      <c r="I315" s="74"/>
      <c r="J315" s="74"/>
      <c r="K315" s="148"/>
      <c r="L315" s="422"/>
    </row>
    <row r="316" spans="3:12" ht="30.75" thickBot="1">
      <c r="C316" s="129" t="s">
        <v>1310</v>
      </c>
      <c r="D316" s="133" t="s">
        <v>99</v>
      </c>
      <c r="E316" s="164" t="s">
        <v>1331</v>
      </c>
      <c r="F316" s="133" t="s">
        <v>1312</v>
      </c>
      <c r="G316" s="130" t="s">
        <v>1313</v>
      </c>
      <c r="H316" s="128" t="s">
        <v>1314</v>
      </c>
      <c r="I316" s="131" t="s">
        <v>1315</v>
      </c>
      <c r="J316" s="131" t="s">
        <v>711</v>
      </c>
      <c r="K316" s="131" t="s">
        <v>1316</v>
      </c>
      <c r="L316" s="131" t="s">
        <v>1317</v>
      </c>
    </row>
    <row r="317" spans="3:12" ht="15.75" thickBot="1">
      <c r="C317" s="132" t="s">
        <v>84</v>
      </c>
      <c r="D317" s="188"/>
      <c r="E317" s="147">
        <v>12</v>
      </c>
      <c r="F317" s="284">
        <f>HLOOKUP($C317,$BZ$2:$CM$3,2,0)</f>
        <v>43674.39</v>
      </c>
      <c r="G317" s="109">
        <f>D317*E317*F317</f>
        <v>0</v>
      </c>
      <c r="H317" s="160"/>
      <c r="I317" s="110" t="s">
        <v>151</v>
      </c>
      <c r="J317" s="110" t="str">
        <f>VLOOKUP(I317,Presupuesto!$B$11:$C$565,2,0)</f>
        <v>SUELDOS Y SALARIOS PERMANENTES</v>
      </c>
      <c r="K317" s="205" t="s">
        <v>72</v>
      </c>
      <c r="L317" s="94" t="s">
        <v>719</v>
      </c>
    </row>
    <row r="318" spans="3:12">
      <c r="C318" s="165" t="s">
        <v>1332</v>
      </c>
      <c r="D318" s="157"/>
      <c r="E318" s="149">
        <v>0</v>
      </c>
      <c r="F318" s="96">
        <f>IF(E317=0,"",(G317/E317)/12*E317)</f>
        <v>0</v>
      </c>
      <c r="G318" s="93">
        <f>F318</f>
        <v>0</v>
      </c>
      <c r="H318" s="158"/>
      <c r="I318" s="112" t="s">
        <v>164</v>
      </c>
      <c r="J318" s="112" t="str">
        <f>VLOOKUP(I318,Presupuesto!$B$11:$C$565,2,0)</f>
        <v>AGUINALDO Y DECIMO CUARTO MES</v>
      </c>
      <c r="K318" s="94" t="str">
        <f t="shared" ref="K318:K349" si="10">$K$317</f>
        <v>Posgrado</v>
      </c>
      <c r="L318" s="94" t="s">
        <v>720</v>
      </c>
    </row>
    <row r="319" spans="3:12" ht="15.75" thickBot="1">
      <c r="C319" s="166" t="s">
        <v>1333</v>
      </c>
      <c r="D319" s="157"/>
      <c r="E319" s="149">
        <v>0</v>
      </c>
      <c r="F319" s="113">
        <f>IF(E317&lt;6,"",((E317-6)/12)*(G317/E317))</f>
        <v>0</v>
      </c>
      <c r="G319" s="93">
        <f>F319</f>
        <v>0</v>
      </c>
      <c r="H319" s="158"/>
      <c r="I319" s="97" t="s">
        <v>165</v>
      </c>
      <c r="J319" s="97" t="str">
        <f>VLOOKUP(I319,Presupuesto!$B$11:$C$565,2,0)</f>
        <v>DECIMOCUARTO MES</v>
      </c>
      <c r="K319" s="94" t="str">
        <f t="shared" si="10"/>
        <v>Posgrado</v>
      </c>
      <c r="L319" s="94" t="s">
        <v>721</v>
      </c>
    </row>
    <row r="320" spans="3:12" ht="15.75" thickBot="1">
      <c r="C320" s="132" t="s">
        <v>85</v>
      </c>
      <c r="D320" s="188"/>
      <c r="E320" s="147">
        <v>12</v>
      </c>
      <c r="F320" s="284">
        <f>HLOOKUP($C320,$BZ$2:$CM$3,2,0)</f>
        <v>39703.99</v>
      </c>
      <c r="G320" s="109">
        <f>D320*E320*F320</f>
        <v>0</v>
      </c>
      <c r="H320" s="160"/>
      <c r="I320" s="110" t="s">
        <v>151</v>
      </c>
      <c r="J320" s="110" t="str">
        <f>VLOOKUP(I320,Presupuesto!$B$11:$C$565,2,0)</f>
        <v>SUELDOS Y SALARIOS PERMANENTES</v>
      </c>
      <c r="K320" s="94" t="str">
        <f t="shared" si="10"/>
        <v>Posgrado</v>
      </c>
      <c r="L320" s="94" t="s">
        <v>721</v>
      </c>
    </row>
    <row r="321" spans="3:12">
      <c r="C321" s="165" t="s">
        <v>1332</v>
      </c>
      <c r="D321" s="157"/>
      <c r="E321" s="149">
        <v>0</v>
      </c>
      <c r="F321" s="96">
        <f>IF(E320=0,"",(G320/E320)/12*E320)</f>
        <v>0</v>
      </c>
      <c r="G321" s="93">
        <f>F321</f>
        <v>0</v>
      </c>
      <c r="H321" s="158"/>
      <c r="I321" s="112" t="s">
        <v>164</v>
      </c>
      <c r="J321" s="112" t="str">
        <f>VLOOKUP(I321,Presupuesto!$B$11:$C$565,2,0)</f>
        <v>AGUINALDO Y DECIMO CUARTO MES</v>
      </c>
      <c r="K321" s="94" t="str">
        <f t="shared" si="10"/>
        <v>Posgrado</v>
      </c>
      <c r="L321" s="94" t="s">
        <v>721</v>
      </c>
    </row>
    <row r="322" spans="3:12" ht="15.75" thickBot="1">
      <c r="C322" s="166" t="s">
        <v>1333</v>
      </c>
      <c r="D322" s="157"/>
      <c r="E322" s="149">
        <v>0</v>
      </c>
      <c r="F322" s="113">
        <f>IF(E320&lt;6,"",((E320-6)/12)*(G320/E320))</f>
        <v>0</v>
      </c>
      <c r="G322" s="93">
        <f>F322</f>
        <v>0</v>
      </c>
      <c r="H322" s="158"/>
      <c r="I322" s="97" t="s">
        <v>165</v>
      </c>
      <c r="J322" s="97" t="str">
        <f>VLOOKUP(I322,Presupuesto!$B$11:$C$565,2,0)</f>
        <v>DECIMOCUARTO MES</v>
      </c>
      <c r="K322" s="94" t="str">
        <f t="shared" si="10"/>
        <v>Posgrado</v>
      </c>
      <c r="L322" s="94" t="s">
        <v>721</v>
      </c>
    </row>
    <row r="323" spans="3:12" ht="15.75" thickBot="1">
      <c r="C323" s="132" t="s">
        <v>86</v>
      </c>
      <c r="D323" s="188"/>
      <c r="E323" s="147">
        <v>12</v>
      </c>
      <c r="F323" s="284">
        <f>HLOOKUP($C323,$BZ$2:$CM$3,2,0)</f>
        <v>35733.589999999997</v>
      </c>
      <c r="G323" s="109">
        <f>D323*E323*F323</f>
        <v>0</v>
      </c>
      <c r="H323" s="160"/>
      <c r="I323" s="110" t="s">
        <v>151</v>
      </c>
      <c r="J323" s="110" t="str">
        <f>VLOOKUP(I323,Presupuesto!$B$11:$C$565,2,0)</f>
        <v>SUELDOS Y SALARIOS PERMANENTES</v>
      </c>
      <c r="K323" s="94" t="str">
        <f t="shared" si="10"/>
        <v>Posgrado</v>
      </c>
      <c r="L323" s="94" t="s">
        <v>721</v>
      </c>
    </row>
    <row r="324" spans="3:12">
      <c r="C324" s="165" t="s">
        <v>1332</v>
      </c>
      <c r="D324" s="157"/>
      <c r="E324" s="149">
        <v>0</v>
      </c>
      <c r="F324" s="96">
        <f>IF(E323=0,"",(G323/E323)/12*E323)</f>
        <v>0</v>
      </c>
      <c r="G324" s="93">
        <f>F324</f>
        <v>0</v>
      </c>
      <c r="H324" s="158"/>
      <c r="I324" s="112" t="s">
        <v>164</v>
      </c>
      <c r="J324" s="112" t="str">
        <f>VLOOKUP(I324,Presupuesto!$B$11:$C$565,2,0)</f>
        <v>AGUINALDO Y DECIMO CUARTO MES</v>
      </c>
      <c r="K324" s="94" t="str">
        <f t="shared" si="10"/>
        <v>Posgrado</v>
      </c>
      <c r="L324" s="94" t="s">
        <v>721</v>
      </c>
    </row>
    <row r="325" spans="3:12" ht="15.75" thickBot="1">
      <c r="C325" s="166" t="s">
        <v>1333</v>
      </c>
      <c r="D325" s="157"/>
      <c r="E325" s="149">
        <v>0</v>
      </c>
      <c r="F325" s="113">
        <f>IF(E323&lt;6,"",((E323-6)/12)*(G323/E323))</f>
        <v>0</v>
      </c>
      <c r="G325" s="93">
        <f>F325</f>
        <v>0</v>
      </c>
      <c r="H325" s="158"/>
      <c r="I325" s="97" t="s">
        <v>165</v>
      </c>
      <c r="J325" s="97" t="str">
        <f>VLOOKUP(I325,Presupuesto!$B$11:$C$565,2,0)</f>
        <v>DECIMOCUARTO MES</v>
      </c>
      <c r="K325" s="94" t="str">
        <f t="shared" si="10"/>
        <v>Posgrado</v>
      </c>
      <c r="L325" s="94" t="s">
        <v>721</v>
      </c>
    </row>
    <row r="326" spans="3:12" ht="15.75" thickBot="1">
      <c r="C326" s="132" t="s">
        <v>87</v>
      </c>
      <c r="D326" s="188"/>
      <c r="E326" s="147">
        <v>12</v>
      </c>
      <c r="F326" s="284">
        <f>HLOOKUP($C326,$BZ$2:$CM$3,2,0)</f>
        <v>31763.19</v>
      </c>
      <c r="G326" s="109">
        <f>D326*E326*F326</f>
        <v>0</v>
      </c>
      <c r="H326" s="160"/>
      <c r="I326" s="110" t="s">
        <v>151</v>
      </c>
      <c r="J326" s="110" t="str">
        <f>VLOOKUP(I326,Presupuesto!$B$11:$C$565,2,0)</f>
        <v>SUELDOS Y SALARIOS PERMANENTES</v>
      </c>
      <c r="K326" s="94" t="str">
        <f t="shared" si="10"/>
        <v>Posgrado</v>
      </c>
      <c r="L326" s="94" t="s">
        <v>721</v>
      </c>
    </row>
    <row r="327" spans="3:12">
      <c r="C327" s="165" t="s">
        <v>1332</v>
      </c>
      <c r="D327" s="157"/>
      <c r="E327" s="149">
        <v>0</v>
      </c>
      <c r="F327" s="96">
        <f>IF(E326=0,"",(G326/E326)/12*E326)</f>
        <v>0</v>
      </c>
      <c r="G327" s="93">
        <f>F327</f>
        <v>0</v>
      </c>
      <c r="H327" s="158"/>
      <c r="I327" s="112" t="s">
        <v>164</v>
      </c>
      <c r="J327" s="112" t="str">
        <f>VLOOKUP(I327,Presupuesto!$B$11:$C$565,2,0)</f>
        <v>AGUINALDO Y DECIMO CUARTO MES</v>
      </c>
      <c r="K327" s="94" t="str">
        <f t="shared" si="10"/>
        <v>Posgrado</v>
      </c>
      <c r="L327" s="94" t="s">
        <v>721</v>
      </c>
    </row>
    <row r="328" spans="3:12" ht="15.75" thickBot="1">
      <c r="C328" s="166" t="s">
        <v>1333</v>
      </c>
      <c r="D328" s="157"/>
      <c r="E328" s="149">
        <v>0</v>
      </c>
      <c r="F328" s="113">
        <f>IF(E326&lt;6,"",((E326-6)/12)*(G326/E326))</f>
        <v>0</v>
      </c>
      <c r="G328" s="93">
        <f>F328</f>
        <v>0</v>
      </c>
      <c r="H328" s="158"/>
      <c r="I328" s="97" t="s">
        <v>165</v>
      </c>
      <c r="J328" s="97" t="str">
        <f>VLOOKUP(I328,Presupuesto!$B$11:$C$565,2,0)</f>
        <v>DECIMOCUARTO MES</v>
      </c>
      <c r="K328" s="94" t="str">
        <f t="shared" si="10"/>
        <v>Posgrado</v>
      </c>
      <c r="L328" s="94" t="s">
        <v>721</v>
      </c>
    </row>
    <row r="329" spans="3:12" ht="15.75" thickBot="1">
      <c r="C329" s="132" t="s">
        <v>88</v>
      </c>
      <c r="D329" s="188"/>
      <c r="E329" s="147">
        <v>12</v>
      </c>
      <c r="F329" s="284">
        <f>HLOOKUP($C329,$BZ$2:$CM$3,2,0)</f>
        <v>29777.99</v>
      </c>
      <c r="G329" s="109">
        <f>D329*E329*F329</f>
        <v>0</v>
      </c>
      <c r="H329" s="160"/>
      <c r="I329" s="110" t="s">
        <v>151</v>
      </c>
      <c r="J329" s="110" t="str">
        <f>VLOOKUP(I329,Presupuesto!$B$11:$C$565,2,0)</f>
        <v>SUELDOS Y SALARIOS PERMANENTES</v>
      </c>
      <c r="K329" s="94" t="str">
        <f t="shared" si="10"/>
        <v>Posgrado</v>
      </c>
      <c r="L329" s="94" t="s">
        <v>721</v>
      </c>
    </row>
    <row r="330" spans="3:12">
      <c r="C330" s="165" t="s">
        <v>1332</v>
      </c>
      <c r="D330" s="157"/>
      <c r="E330" s="149">
        <v>0</v>
      </c>
      <c r="F330" s="96">
        <f>IF(E329=0,"",(G329/E329)/12*E329)</f>
        <v>0</v>
      </c>
      <c r="G330" s="93">
        <f>F330</f>
        <v>0</v>
      </c>
      <c r="H330" s="158"/>
      <c r="I330" s="112" t="s">
        <v>164</v>
      </c>
      <c r="J330" s="112" t="str">
        <f>VLOOKUP(I330,Presupuesto!$B$11:$C$565,2,0)</f>
        <v>AGUINALDO Y DECIMO CUARTO MES</v>
      </c>
      <c r="K330" s="94" t="str">
        <f t="shared" si="10"/>
        <v>Posgrado</v>
      </c>
      <c r="L330" s="94" t="s">
        <v>721</v>
      </c>
    </row>
    <row r="331" spans="3:12" ht="15.75" thickBot="1">
      <c r="C331" s="166" t="s">
        <v>1333</v>
      </c>
      <c r="D331" s="157"/>
      <c r="E331" s="149">
        <v>0</v>
      </c>
      <c r="F331" s="113">
        <f>IF(E329&lt;6,"",((E329-6)/12)*(G329/E329))</f>
        <v>0</v>
      </c>
      <c r="G331" s="93">
        <f>F331</f>
        <v>0</v>
      </c>
      <c r="H331" s="158"/>
      <c r="I331" s="97" t="s">
        <v>165</v>
      </c>
      <c r="J331" s="97" t="str">
        <f>VLOOKUP(I331,Presupuesto!$B$11:$C$565,2,0)</f>
        <v>DECIMOCUARTO MES</v>
      </c>
      <c r="K331" s="94" t="str">
        <f t="shared" si="10"/>
        <v>Posgrado</v>
      </c>
      <c r="L331" s="94" t="s">
        <v>721</v>
      </c>
    </row>
    <row r="332" spans="3:12" ht="15.75" thickBot="1">
      <c r="C332" s="132" t="s">
        <v>89</v>
      </c>
      <c r="D332" s="188"/>
      <c r="E332" s="147">
        <v>12</v>
      </c>
      <c r="F332" s="284">
        <f>HLOOKUP($C332,$BZ$2:$CM$3,2,0)</f>
        <v>27792.79</v>
      </c>
      <c r="G332" s="109">
        <f>D332*E332*F332</f>
        <v>0</v>
      </c>
      <c r="H332" s="160"/>
      <c r="I332" s="110" t="s">
        <v>151</v>
      </c>
      <c r="J332" s="110" t="str">
        <f>VLOOKUP(I332,Presupuesto!$B$11:$C$565,2,0)</f>
        <v>SUELDOS Y SALARIOS PERMANENTES</v>
      </c>
      <c r="K332" s="94" t="str">
        <f t="shared" si="10"/>
        <v>Posgrado</v>
      </c>
      <c r="L332" s="94" t="s">
        <v>721</v>
      </c>
    </row>
    <row r="333" spans="3:12">
      <c r="C333" s="165" t="s">
        <v>1332</v>
      </c>
      <c r="D333" s="157"/>
      <c r="E333" s="149">
        <v>0</v>
      </c>
      <c r="F333" s="96">
        <f>IF(E332=0,"",(G332/E332)/12*E332)</f>
        <v>0</v>
      </c>
      <c r="G333" s="93">
        <f>F333</f>
        <v>0</v>
      </c>
      <c r="H333" s="158"/>
      <c r="I333" s="112" t="s">
        <v>164</v>
      </c>
      <c r="J333" s="112" t="str">
        <f>VLOOKUP(I333,Presupuesto!$B$11:$C$565,2,0)</f>
        <v>AGUINALDO Y DECIMO CUARTO MES</v>
      </c>
      <c r="K333" s="94" t="str">
        <f t="shared" si="10"/>
        <v>Posgrado</v>
      </c>
      <c r="L333" s="94" t="s">
        <v>721</v>
      </c>
    </row>
    <row r="334" spans="3:12" ht="15.75" thickBot="1">
      <c r="C334" s="166" t="s">
        <v>1333</v>
      </c>
      <c r="D334" s="157"/>
      <c r="E334" s="149">
        <v>0</v>
      </c>
      <c r="F334" s="113">
        <f>IF(E332&lt;6,"",((E332-6)/12)*(G332/E332))</f>
        <v>0</v>
      </c>
      <c r="G334" s="93">
        <f>F334</f>
        <v>0</v>
      </c>
      <c r="H334" s="158"/>
      <c r="I334" s="97" t="s">
        <v>165</v>
      </c>
      <c r="J334" s="97" t="str">
        <f>VLOOKUP(I334,Presupuesto!$B$11:$C$565,2,0)</f>
        <v>DECIMOCUARTO MES</v>
      </c>
      <c r="K334" s="94" t="str">
        <f t="shared" si="10"/>
        <v>Posgrado</v>
      </c>
      <c r="L334" s="94" t="s">
        <v>721</v>
      </c>
    </row>
    <row r="335" spans="3:12" ht="15.75" thickBot="1">
      <c r="C335" s="132" t="s">
        <v>90</v>
      </c>
      <c r="D335" s="188"/>
      <c r="E335" s="147">
        <v>12</v>
      </c>
      <c r="F335" s="284">
        <f>HLOOKUP($C335,$BZ$2:$CM$3,2,0)</f>
        <v>18859.39</v>
      </c>
      <c r="G335" s="109">
        <f>D335*E335*F335</f>
        <v>0</v>
      </c>
      <c r="H335" s="160"/>
      <c r="I335" s="110" t="s">
        <v>151</v>
      </c>
      <c r="J335" s="110" t="str">
        <f>VLOOKUP(I335,Presupuesto!$B$11:$C$565,2,0)</f>
        <v>SUELDOS Y SALARIOS PERMANENTES</v>
      </c>
      <c r="K335" s="94" t="str">
        <f t="shared" si="10"/>
        <v>Posgrado</v>
      </c>
      <c r="L335" s="94" t="s">
        <v>721</v>
      </c>
    </row>
    <row r="336" spans="3:12">
      <c r="C336" s="165" t="s">
        <v>1332</v>
      </c>
      <c r="D336" s="157"/>
      <c r="E336" s="149">
        <v>0</v>
      </c>
      <c r="F336" s="96">
        <f>IF(E335=0,"",(G335/E335)/12*E335)</f>
        <v>0</v>
      </c>
      <c r="G336" s="93">
        <f>F336</f>
        <v>0</v>
      </c>
      <c r="H336" s="158"/>
      <c r="I336" s="112" t="s">
        <v>164</v>
      </c>
      <c r="J336" s="112" t="str">
        <f>VLOOKUP(I336,Presupuesto!$B$11:$C$565,2,0)</f>
        <v>AGUINALDO Y DECIMO CUARTO MES</v>
      </c>
      <c r="K336" s="94" t="str">
        <f t="shared" si="10"/>
        <v>Posgrado</v>
      </c>
      <c r="L336" s="94" t="s">
        <v>721</v>
      </c>
    </row>
    <row r="337" spans="3:12" ht="15.75" thickBot="1">
      <c r="C337" s="166" t="s">
        <v>1333</v>
      </c>
      <c r="D337" s="157"/>
      <c r="E337" s="149">
        <v>0</v>
      </c>
      <c r="F337" s="113">
        <f>IF(E335&lt;6,"",((E335-6)/12)*(G335/E335))</f>
        <v>0</v>
      </c>
      <c r="G337" s="93">
        <f>F337</f>
        <v>0</v>
      </c>
      <c r="H337" s="158"/>
      <c r="I337" s="97" t="s">
        <v>165</v>
      </c>
      <c r="J337" s="97" t="str">
        <f>VLOOKUP(I337,Presupuesto!$B$11:$C$565,2,0)</f>
        <v>DECIMOCUARTO MES</v>
      </c>
      <c r="K337" s="94" t="str">
        <f t="shared" si="10"/>
        <v>Posgrado</v>
      </c>
      <c r="L337" s="94" t="s">
        <v>721</v>
      </c>
    </row>
    <row r="338" spans="3:12" ht="15.75" thickBot="1">
      <c r="C338" s="132" t="s">
        <v>91</v>
      </c>
      <c r="D338" s="188"/>
      <c r="E338" s="147">
        <v>12</v>
      </c>
      <c r="F338" s="284">
        <f>HLOOKUP($C338,$BZ$2:$CM$3,2,0)</f>
        <v>17866.8</v>
      </c>
      <c r="G338" s="109">
        <f>D338*E338*F338</f>
        <v>0</v>
      </c>
      <c r="H338" s="160"/>
      <c r="I338" s="110" t="s">
        <v>151</v>
      </c>
      <c r="J338" s="110" t="str">
        <f>VLOOKUP(I338,Presupuesto!$B$11:$C$565,2,0)</f>
        <v>SUELDOS Y SALARIOS PERMANENTES</v>
      </c>
      <c r="K338" s="94" t="str">
        <f t="shared" si="10"/>
        <v>Posgrado</v>
      </c>
      <c r="L338" s="94" t="s">
        <v>721</v>
      </c>
    </row>
    <row r="339" spans="3:12">
      <c r="C339" s="165" t="s">
        <v>1332</v>
      </c>
      <c r="D339" s="157"/>
      <c r="E339" s="149">
        <v>0</v>
      </c>
      <c r="F339" s="96">
        <f>IF(E338=0,"",(G338/E338)/12*E338)</f>
        <v>0</v>
      </c>
      <c r="G339" s="93">
        <f>F339</f>
        <v>0</v>
      </c>
      <c r="H339" s="158"/>
      <c r="I339" s="112" t="s">
        <v>164</v>
      </c>
      <c r="J339" s="112" t="str">
        <f>VLOOKUP(I339,Presupuesto!$B$11:$C$565,2,0)</f>
        <v>AGUINALDO Y DECIMO CUARTO MES</v>
      </c>
      <c r="K339" s="94" t="str">
        <f t="shared" si="10"/>
        <v>Posgrado</v>
      </c>
      <c r="L339" s="94" t="s">
        <v>721</v>
      </c>
    </row>
    <row r="340" spans="3:12" ht="15.75" thickBot="1">
      <c r="C340" s="166" t="s">
        <v>1333</v>
      </c>
      <c r="D340" s="157"/>
      <c r="E340" s="149">
        <v>0</v>
      </c>
      <c r="F340" s="113">
        <f>IF(E338&lt;6,"",((E338-6)/12)*(G338/E338))</f>
        <v>0</v>
      </c>
      <c r="G340" s="93">
        <f>F340</f>
        <v>0</v>
      </c>
      <c r="H340" s="158"/>
      <c r="I340" s="97" t="s">
        <v>165</v>
      </c>
      <c r="J340" s="97" t="str">
        <f>VLOOKUP(I340,Presupuesto!$B$11:$C$565,2,0)</f>
        <v>DECIMOCUARTO MES</v>
      </c>
      <c r="K340" s="94" t="str">
        <f t="shared" si="10"/>
        <v>Posgrado</v>
      </c>
      <c r="L340" s="94" t="s">
        <v>721</v>
      </c>
    </row>
    <row r="341" spans="3:12" ht="15.75" thickBot="1">
      <c r="C341" s="132" t="s">
        <v>92</v>
      </c>
      <c r="D341" s="188"/>
      <c r="E341" s="147">
        <v>12</v>
      </c>
      <c r="F341" s="284">
        <f>HLOOKUP($C341,$BZ$2:$CM$3,2,0)</f>
        <v>13896.4</v>
      </c>
      <c r="G341" s="109">
        <f>D341*E341*F341</f>
        <v>0</v>
      </c>
      <c r="H341" s="160"/>
      <c r="I341" s="110" t="s">
        <v>151</v>
      </c>
      <c r="J341" s="110" t="str">
        <f>VLOOKUP(I341,Presupuesto!$B$11:$C$565,2,0)</f>
        <v>SUELDOS Y SALARIOS PERMANENTES</v>
      </c>
      <c r="K341" s="94" t="str">
        <f t="shared" si="10"/>
        <v>Posgrado</v>
      </c>
      <c r="L341" s="94" t="s">
        <v>721</v>
      </c>
    </row>
    <row r="342" spans="3:12">
      <c r="C342" s="165" t="s">
        <v>1332</v>
      </c>
      <c r="D342" s="157"/>
      <c r="E342" s="149">
        <v>0</v>
      </c>
      <c r="F342" s="96">
        <f>IF(E341=0,"",(G341/E341)/12*E341)</f>
        <v>0</v>
      </c>
      <c r="G342" s="93">
        <f>F342</f>
        <v>0</v>
      </c>
      <c r="H342" s="158"/>
      <c r="I342" s="112" t="s">
        <v>164</v>
      </c>
      <c r="J342" s="112" t="str">
        <f>VLOOKUP(I342,Presupuesto!$B$11:$C$565,2,0)</f>
        <v>AGUINALDO Y DECIMO CUARTO MES</v>
      </c>
      <c r="K342" s="94" t="str">
        <f t="shared" si="10"/>
        <v>Posgrado</v>
      </c>
      <c r="L342" s="94" t="s">
        <v>721</v>
      </c>
    </row>
    <row r="343" spans="3:12" ht="15.75" thickBot="1">
      <c r="C343" s="166" t="s">
        <v>1333</v>
      </c>
      <c r="D343" s="157"/>
      <c r="E343" s="149">
        <v>0</v>
      </c>
      <c r="F343" s="113">
        <f>IF(E341&lt;6,"",((E341-6)/12)*(G341/E341))</f>
        <v>0</v>
      </c>
      <c r="G343" s="93">
        <f>F343</f>
        <v>0</v>
      </c>
      <c r="H343" s="158"/>
      <c r="I343" s="97" t="s">
        <v>165</v>
      </c>
      <c r="J343" s="97" t="str">
        <f>VLOOKUP(I343,Presupuesto!$B$11:$C$565,2,0)</f>
        <v>DECIMOCUARTO MES</v>
      </c>
      <c r="K343" s="94" t="str">
        <f t="shared" si="10"/>
        <v>Posgrado</v>
      </c>
      <c r="L343" s="94" t="s">
        <v>721</v>
      </c>
    </row>
    <row r="344" spans="3:12" ht="15.75" thickBot="1">
      <c r="C344" s="132" t="s">
        <v>93</v>
      </c>
      <c r="D344" s="188"/>
      <c r="E344" s="147">
        <v>12</v>
      </c>
      <c r="F344" s="284">
        <f>HLOOKUP($C344,$BZ$2:$CM$3,2,0)</f>
        <v>15004.09</v>
      </c>
      <c r="G344" s="109">
        <f>D344*E344*F344</f>
        <v>0</v>
      </c>
      <c r="H344" s="160"/>
      <c r="I344" s="110" t="s">
        <v>151</v>
      </c>
      <c r="J344" s="110" t="str">
        <f>VLOOKUP(I344,Presupuesto!$B$11:$C$565,2,0)</f>
        <v>SUELDOS Y SALARIOS PERMANENTES</v>
      </c>
      <c r="K344" s="94" t="str">
        <f t="shared" si="10"/>
        <v>Posgrado</v>
      </c>
      <c r="L344" s="94" t="s">
        <v>721</v>
      </c>
    </row>
    <row r="345" spans="3:12">
      <c r="C345" s="165" t="s">
        <v>1332</v>
      </c>
      <c r="D345" s="157"/>
      <c r="E345" s="149">
        <v>0</v>
      </c>
      <c r="F345" s="96">
        <f>IF(E344=0,"",(G344/E344)/12*E344)</f>
        <v>0</v>
      </c>
      <c r="G345" s="93">
        <f>F345</f>
        <v>0</v>
      </c>
      <c r="H345" s="158"/>
      <c r="I345" s="112" t="s">
        <v>164</v>
      </c>
      <c r="J345" s="112" t="str">
        <f>VLOOKUP(I345,Presupuesto!$B$11:$C$565,2,0)</f>
        <v>AGUINALDO Y DECIMO CUARTO MES</v>
      </c>
      <c r="K345" s="94" t="str">
        <f t="shared" si="10"/>
        <v>Posgrado</v>
      </c>
      <c r="L345" s="94" t="s">
        <v>721</v>
      </c>
    </row>
    <row r="346" spans="3:12" ht="15.75" thickBot="1">
      <c r="C346" s="166" t="s">
        <v>1333</v>
      </c>
      <c r="D346" s="157"/>
      <c r="E346" s="149">
        <v>0</v>
      </c>
      <c r="F346" s="113">
        <f>IF(E344&lt;6,"",((E344-6)/12)*(G344/E344))</f>
        <v>0</v>
      </c>
      <c r="G346" s="93">
        <f>F346</f>
        <v>0</v>
      </c>
      <c r="H346" s="158"/>
      <c r="I346" s="97" t="s">
        <v>165</v>
      </c>
      <c r="J346" s="97" t="str">
        <f>VLOOKUP(I346,Presupuesto!$B$11:$C$565,2,0)</f>
        <v>DECIMOCUARTO MES</v>
      </c>
      <c r="K346" s="94" t="str">
        <f t="shared" si="10"/>
        <v>Posgrado</v>
      </c>
      <c r="L346" s="94" t="s">
        <v>721</v>
      </c>
    </row>
    <row r="347" spans="3:12" ht="15.75" thickBot="1">
      <c r="C347" s="132" t="s">
        <v>94</v>
      </c>
      <c r="D347" s="188"/>
      <c r="E347" s="147">
        <v>12</v>
      </c>
      <c r="F347" s="284">
        <f>HLOOKUP($C347,$BZ$2:$CM$3,2,0)</f>
        <v>13238.9</v>
      </c>
      <c r="G347" s="109">
        <f>D347*E347*F347</f>
        <v>0</v>
      </c>
      <c r="H347" s="160"/>
      <c r="I347" s="110" t="s">
        <v>151</v>
      </c>
      <c r="J347" s="110" t="str">
        <f>VLOOKUP(I347,Presupuesto!$B$11:$C$565,2,0)</f>
        <v>SUELDOS Y SALARIOS PERMANENTES</v>
      </c>
      <c r="K347" s="94" t="str">
        <f t="shared" si="10"/>
        <v>Posgrado</v>
      </c>
      <c r="L347" s="94" t="s">
        <v>721</v>
      </c>
    </row>
    <row r="348" spans="3:12">
      <c r="C348" s="165" t="s">
        <v>1332</v>
      </c>
      <c r="D348" s="157"/>
      <c r="E348" s="149">
        <v>0</v>
      </c>
      <c r="F348" s="96">
        <f>IF(E347=0,"",(G347/E347)/12*E347)</f>
        <v>0</v>
      </c>
      <c r="G348" s="93">
        <f>F348</f>
        <v>0</v>
      </c>
      <c r="H348" s="158"/>
      <c r="I348" s="112" t="s">
        <v>164</v>
      </c>
      <c r="J348" s="112" t="str">
        <f>VLOOKUP(I348,Presupuesto!$B$11:$C$565,2,0)</f>
        <v>AGUINALDO Y DECIMO CUARTO MES</v>
      </c>
      <c r="K348" s="94" t="str">
        <f t="shared" si="10"/>
        <v>Posgrado</v>
      </c>
      <c r="L348" s="94" t="s">
        <v>721</v>
      </c>
    </row>
    <row r="349" spans="3:12" ht="15.75" thickBot="1">
      <c r="C349" s="166" t="s">
        <v>1333</v>
      </c>
      <c r="D349" s="157"/>
      <c r="E349" s="149">
        <v>0</v>
      </c>
      <c r="F349" s="113">
        <f>IF(E347&lt;6,"",((E347-6)/12)*(G347/E347))</f>
        <v>0</v>
      </c>
      <c r="G349" s="93">
        <f>F349</f>
        <v>0</v>
      </c>
      <c r="H349" s="158"/>
      <c r="I349" s="97" t="s">
        <v>165</v>
      </c>
      <c r="J349" s="97" t="str">
        <f>VLOOKUP(I349,Presupuesto!$B$11:$C$565,2,0)</f>
        <v>DECIMOCUARTO MES</v>
      </c>
      <c r="K349" s="94" t="str">
        <f t="shared" si="10"/>
        <v>Posgrado</v>
      </c>
      <c r="L349" s="94" t="s">
        <v>721</v>
      </c>
    </row>
    <row r="350" spans="3:12" ht="15.75" thickBot="1">
      <c r="C350" s="132" t="s">
        <v>95</v>
      </c>
      <c r="D350" s="188"/>
      <c r="E350" s="147">
        <v>12</v>
      </c>
      <c r="F350" s="284">
        <f>HLOOKUP($C350,$BZ$2:$CM$3,2,0)</f>
        <v>12356.31</v>
      </c>
      <c r="G350" s="109">
        <f>D350*E350*F350</f>
        <v>0</v>
      </c>
      <c r="H350" s="160"/>
      <c r="I350" s="110" t="s">
        <v>151</v>
      </c>
      <c r="J350" s="110" t="str">
        <f>VLOOKUP(I350,Presupuesto!$B$11:$C$565,2,0)</f>
        <v>SUELDOS Y SALARIOS PERMANENTES</v>
      </c>
      <c r="K350" s="94" t="str">
        <f t="shared" ref="K350:K367" si="11">$K$317</f>
        <v>Posgrado</v>
      </c>
      <c r="L350" s="94" t="s">
        <v>721</v>
      </c>
    </row>
    <row r="351" spans="3:12">
      <c r="C351" s="165" t="s">
        <v>1332</v>
      </c>
      <c r="D351" s="157"/>
      <c r="E351" s="149">
        <v>0</v>
      </c>
      <c r="F351" s="96">
        <f>IF(E350=0,"",(G350/E350)/12*E350)</f>
        <v>0</v>
      </c>
      <c r="G351" s="93">
        <f>F351</f>
        <v>0</v>
      </c>
      <c r="H351" s="158"/>
      <c r="I351" s="112" t="s">
        <v>164</v>
      </c>
      <c r="J351" s="112" t="str">
        <f>VLOOKUP(I351,Presupuesto!$B$11:$C$565,2,0)</f>
        <v>AGUINALDO Y DECIMO CUARTO MES</v>
      </c>
      <c r="K351" s="94" t="str">
        <f t="shared" si="11"/>
        <v>Posgrado</v>
      </c>
      <c r="L351" s="94" t="s">
        <v>721</v>
      </c>
    </row>
    <row r="352" spans="3:12" ht="15.75" thickBot="1">
      <c r="C352" s="166" t="s">
        <v>1333</v>
      </c>
      <c r="D352" s="157"/>
      <c r="E352" s="149">
        <v>0</v>
      </c>
      <c r="F352" s="113">
        <f>IF(E350&lt;6,"",((E350-6)/12)*(G350/E350))</f>
        <v>0</v>
      </c>
      <c r="G352" s="93">
        <f>F352</f>
        <v>0</v>
      </c>
      <c r="H352" s="158"/>
      <c r="I352" s="97" t="s">
        <v>165</v>
      </c>
      <c r="J352" s="97" t="str">
        <f>VLOOKUP(I352,Presupuesto!$B$11:$C$565,2,0)</f>
        <v>DECIMOCUARTO MES</v>
      </c>
      <c r="K352" s="94" t="str">
        <f t="shared" si="11"/>
        <v>Posgrado</v>
      </c>
      <c r="L352" s="94" t="s">
        <v>721</v>
      </c>
    </row>
    <row r="353" spans="3:12" ht="15.75" thickBot="1">
      <c r="C353" s="132" t="s">
        <v>96</v>
      </c>
      <c r="D353" s="188"/>
      <c r="E353" s="147">
        <v>12</v>
      </c>
      <c r="F353" s="284">
        <f>HLOOKUP($C353,$BZ$2:$CM$3,2,0)</f>
        <v>463.22</v>
      </c>
      <c r="G353" s="109">
        <f>D353*E353*F353</f>
        <v>0</v>
      </c>
      <c r="H353" s="160"/>
      <c r="I353" s="110" t="s">
        <v>151</v>
      </c>
      <c r="J353" s="110" t="str">
        <f>VLOOKUP(I353,Presupuesto!$B$11:$C$565,2,0)</f>
        <v>SUELDOS Y SALARIOS PERMANENTES</v>
      </c>
      <c r="K353" s="94" t="str">
        <f t="shared" si="11"/>
        <v>Posgrado</v>
      </c>
      <c r="L353" s="94" t="s">
        <v>721</v>
      </c>
    </row>
    <row r="354" spans="3:12">
      <c r="C354" s="165" t="s">
        <v>1332</v>
      </c>
      <c r="D354" s="157"/>
      <c r="E354" s="149">
        <v>0</v>
      </c>
      <c r="F354" s="96">
        <f>IF(E353=0,"",(G353/E353)/12*E353)</f>
        <v>0</v>
      </c>
      <c r="G354" s="93">
        <f>F354</f>
        <v>0</v>
      </c>
      <c r="H354" s="158"/>
      <c r="I354" s="112" t="s">
        <v>164</v>
      </c>
      <c r="J354" s="112" t="str">
        <f>VLOOKUP(I354,Presupuesto!$B$11:$C$565,2,0)</f>
        <v>AGUINALDO Y DECIMO CUARTO MES</v>
      </c>
      <c r="K354" s="94" t="str">
        <f t="shared" si="11"/>
        <v>Posgrado</v>
      </c>
      <c r="L354" s="94" t="s">
        <v>721</v>
      </c>
    </row>
    <row r="355" spans="3:12" ht="15.75" thickBot="1">
      <c r="C355" s="166" t="s">
        <v>1333</v>
      </c>
      <c r="D355" s="157"/>
      <c r="E355" s="149">
        <v>0</v>
      </c>
      <c r="F355" s="113">
        <f>IF(E353&lt;6,"",((E353-6)/12)*(G353/E353))</f>
        <v>0</v>
      </c>
      <c r="G355" s="93">
        <f>F355</f>
        <v>0</v>
      </c>
      <c r="H355" s="158"/>
      <c r="I355" s="97" t="s">
        <v>165</v>
      </c>
      <c r="J355" s="97" t="str">
        <f>VLOOKUP(I355,Presupuesto!$B$11:$C$565,2,0)</f>
        <v>DECIMOCUARTO MES</v>
      </c>
      <c r="K355" s="94" t="str">
        <f t="shared" si="11"/>
        <v>Posgrado</v>
      </c>
      <c r="L355" s="94" t="s">
        <v>721</v>
      </c>
    </row>
    <row r="356" spans="3:12" ht="15.75" thickBot="1">
      <c r="C356" s="132" t="s">
        <v>97</v>
      </c>
      <c r="D356" s="188"/>
      <c r="E356" s="147">
        <v>12</v>
      </c>
      <c r="F356" s="284">
        <f>HLOOKUP($C356,$BZ$2:$CM$3,2,0)</f>
        <v>2007.3</v>
      </c>
      <c r="G356" s="109">
        <f>D356*E356*F356</f>
        <v>0</v>
      </c>
      <c r="H356" s="160"/>
      <c r="I356" s="110" t="s">
        <v>151</v>
      </c>
      <c r="J356" s="110" t="str">
        <f>VLOOKUP(I356,Presupuesto!$B$11:$C$565,2,0)</f>
        <v>SUELDOS Y SALARIOS PERMANENTES</v>
      </c>
      <c r="K356" s="94" t="str">
        <f t="shared" si="11"/>
        <v>Posgrado</v>
      </c>
      <c r="L356" s="94" t="s">
        <v>721</v>
      </c>
    </row>
    <row r="357" spans="3:12">
      <c r="C357" s="165" t="s">
        <v>1332</v>
      </c>
      <c r="D357" s="157"/>
      <c r="E357" s="149">
        <v>0</v>
      </c>
      <c r="F357" s="96">
        <f>IF(E356=0,"",(G356/E356)/12*E356)</f>
        <v>0</v>
      </c>
      <c r="G357" s="93">
        <f>F357</f>
        <v>0</v>
      </c>
      <c r="H357" s="158"/>
      <c r="I357" s="112" t="s">
        <v>164</v>
      </c>
      <c r="J357" s="112" t="str">
        <f>VLOOKUP(I357,Presupuesto!$B$11:$C$565,2,0)</f>
        <v>AGUINALDO Y DECIMO CUARTO MES</v>
      </c>
      <c r="K357" s="94" t="str">
        <f t="shared" si="11"/>
        <v>Posgrado</v>
      </c>
      <c r="L357" s="94" t="s">
        <v>721</v>
      </c>
    </row>
    <row r="358" spans="3:12" ht="15.75" thickBot="1">
      <c r="C358" s="166" t="s">
        <v>1333</v>
      </c>
      <c r="D358" s="157"/>
      <c r="E358" s="149">
        <v>0</v>
      </c>
      <c r="F358" s="113">
        <f>IF(E356&lt;6,"",((E356-6)/12)*(G356/E356))</f>
        <v>0</v>
      </c>
      <c r="G358" s="93">
        <f>F358</f>
        <v>0</v>
      </c>
      <c r="H358" s="158"/>
      <c r="I358" s="97" t="s">
        <v>165</v>
      </c>
      <c r="J358" s="97" t="str">
        <f>VLOOKUP(I358,Presupuesto!$B$11:$C$565,2,0)</f>
        <v>DECIMOCUARTO MES</v>
      </c>
      <c r="K358" s="94" t="str">
        <f t="shared" si="11"/>
        <v>Posgrado</v>
      </c>
      <c r="L358" s="94" t="s">
        <v>721</v>
      </c>
    </row>
    <row r="359" spans="3:12" ht="15.75" thickBot="1">
      <c r="C359" s="135" t="s">
        <v>101</v>
      </c>
      <c r="D359" s="188"/>
      <c r="E359" s="147">
        <v>12</v>
      </c>
      <c r="F359" s="134">
        <v>30000</v>
      </c>
      <c r="G359" s="109">
        <f>D359*E359*F359</f>
        <v>0</v>
      </c>
      <c r="H359" s="160"/>
      <c r="I359" s="110" t="s">
        <v>200</v>
      </c>
      <c r="J359" s="110" t="str">
        <f>VLOOKUP(I359,Presupuesto!$B$11:$C$565,2,0)</f>
        <v>CONTRATOS ESPECIALES</v>
      </c>
      <c r="K359" s="94" t="str">
        <f t="shared" si="11"/>
        <v>Posgrado</v>
      </c>
      <c r="L359" s="94" t="s">
        <v>721</v>
      </c>
    </row>
    <row r="360" spans="3:12">
      <c r="C360" s="165" t="s">
        <v>1332</v>
      </c>
      <c r="D360" s="157"/>
      <c r="E360" s="149">
        <v>0</v>
      </c>
      <c r="F360" s="113">
        <f>IF(E359=0,"",(G359/E359)/12*E359)</f>
        <v>0</v>
      </c>
      <c r="G360" s="93">
        <f>F360</f>
        <v>0</v>
      </c>
      <c r="H360" s="158"/>
      <c r="I360" s="97" t="s">
        <v>200</v>
      </c>
      <c r="J360" s="97" t="str">
        <f>VLOOKUP(I360,Presupuesto!$B$11:$C$565,2,0)</f>
        <v>CONTRATOS ESPECIALES</v>
      </c>
      <c r="K360" s="94" t="str">
        <f t="shared" si="11"/>
        <v>Posgrado</v>
      </c>
      <c r="L360" s="94" t="s">
        <v>719</v>
      </c>
    </row>
    <row r="361" spans="3:12" ht="15.75" thickBot="1">
      <c r="C361" s="166" t="s">
        <v>1333</v>
      </c>
      <c r="D361" s="157"/>
      <c r="E361" s="149">
        <v>0</v>
      </c>
      <c r="F361" s="96">
        <f>IF(E359&lt;6,"",((E359-6)/12)*(G359/E359))</f>
        <v>0</v>
      </c>
      <c r="G361" s="93">
        <f>F361</f>
        <v>0</v>
      </c>
      <c r="H361" s="158"/>
      <c r="I361" s="97" t="s">
        <v>200</v>
      </c>
      <c r="J361" s="97" t="str">
        <f>VLOOKUP(I361,Presupuesto!$B$11:$C$565,2,0)</f>
        <v>CONTRATOS ESPECIALES</v>
      </c>
      <c r="K361" s="94" t="str">
        <f t="shared" si="11"/>
        <v>Posgrado</v>
      </c>
      <c r="L361" s="94" t="s">
        <v>727</v>
      </c>
    </row>
    <row r="362" spans="3:12" ht="15.75" thickBot="1">
      <c r="C362" s="135" t="s">
        <v>102</v>
      </c>
      <c r="D362" s="188"/>
      <c r="E362" s="147">
        <v>12</v>
      </c>
      <c r="F362" s="114">
        <v>30000</v>
      </c>
      <c r="G362" s="109">
        <f>D362*E362*F362</f>
        <v>0</v>
      </c>
      <c r="H362" s="160"/>
      <c r="I362" s="110" t="s">
        <v>298</v>
      </c>
      <c r="J362" s="110" t="str">
        <f>VLOOKUP(I362,Presupuesto!$B$11:$C$565,2,0)</f>
        <v>OTROS SERVICIOS TECNICOS Y PROFESIONALES</v>
      </c>
      <c r="K362" s="94" t="str">
        <f t="shared" si="11"/>
        <v>Posgrado</v>
      </c>
      <c r="L362" s="94" t="s">
        <v>719</v>
      </c>
    </row>
    <row r="363" spans="3:12">
      <c r="C363" s="165" t="s">
        <v>1332</v>
      </c>
      <c r="D363" s="157"/>
      <c r="E363" s="149">
        <v>0</v>
      </c>
      <c r="F363" s="96">
        <v>0</v>
      </c>
      <c r="G363" s="93">
        <f>F363</f>
        <v>0</v>
      </c>
      <c r="H363" s="158"/>
      <c r="I363" s="97" t="s">
        <v>298</v>
      </c>
      <c r="J363" s="97" t="str">
        <f>VLOOKUP(I363,Presupuesto!$B$11:$C$565,2,0)</f>
        <v>OTROS SERVICIOS TECNICOS Y PROFESIONALES</v>
      </c>
      <c r="K363" s="94" t="str">
        <f t="shared" si="11"/>
        <v>Posgrado</v>
      </c>
      <c r="L363" s="94" t="s">
        <v>719</v>
      </c>
    </row>
    <row r="364" spans="3:12" ht="15.75" thickBot="1">
      <c r="C364" s="166" t="s">
        <v>1333</v>
      </c>
      <c r="D364" s="157"/>
      <c r="E364" s="149">
        <v>0</v>
      </c>
      <c r="F364" s="96">
        <v>0</v>
      </c>
      <c r="G364" s="93">
        <f>F364</f>
        <v>0</v>
      </c>
      <c r="H364" s="158"/>
      <c r="I364" s="97" t="s">
        <v>298</v>
      </c>
      <c r="J364" s="97" t="str">
        <f>VLOOKUP(I364,Presupuesto!$B$11:$C$565,2,0)</f>
        <v>OTROS SERVICIOS TECNICOS Y PROFESIONALES</v>
      </c>
      <c r="K364" s="94" t="str">
        <f t="shared" si="11"/>
        <v>Posgrado</v>
      </c>
      <c r="L364" s="94" t="s">
        <v>719</v>
      </c>
    </row>
    <row r="365" spans="3:12" ht="15.75" thickBot="1">
      <c r="C365" s="135" t="s">
        <v>103</v>
      </c>
      <c r="D365" s="188"/>
      <c r="E365" s="147">
        <v>12</v>
      </c>
      <c r="F365" s="114">
        <v>30000</v>
      </c>
      <c r="G365" s="109">
        <f>D365*E365*F365</f>
        <v>0</v>
      </c>
      <c r="H365" s="160"/>
      <c r="I365" s="110" t="s">
        <v>151</v>
      </c>
      <c r="J365" s="110" t="str">
        <f>VLOOKUP(I365,Presupuesto!$B$11:$C$565,2,0)</f>
        <v>SUELDOS Y SALARIOS PERMANENTES</v>
      </c>
      <c r="K365" s="94" t="str">
        <f t="shared" si="11"/>
        <v>Posgrado</v>
      </c>
      <c r="L365" s="94" t="s">
        <v>719</v>
      </c>
    </row>
    <row r="366" spans="3:12">
      <c r="C366" s="165" t="s">
        <v>1332</v>
      </c>
      <c r="D366" s="163"/>
      <c r="E366" s="126">
        <v>0</v>
      </c>
      <c r="F366" s="115">
        <f>IF(E365=0,"",(G365/E365)/12*E365)</f>
        <v>0</v>
      </c>
      <c r="G366" s="116">
        <f>F366</f>
        <v>0</v>
      </c>
      <c r="H366" s="158"/>
      <c r="I366" s="97" t="s">
        <v>164</v>
      </c>
      <c r="J366" s="97" t="str">
        <f>VLOOKUP(I366,Presupuesto!$B$11:$C$565,2,0)</f>
        <v>AGUINALDO Y DECIMO CUARTO MES</v>
      </c>
      <c r="K366" s="94" t="str">
        <f t="shared" si="11"/>
        <v>Posgrado</v>
      </c>
      <c r="L366" s="94" t="s">
        <v>719</v>
      </c>
    </row>
    <row r="367" spans="3:12" ht="15.75" thickBot="1">
      <c r="C367" s="167" t="s">
        <v>1333</v>
      </c>
      <c r="D367" s="156"/>
      <c r="E367" s="127">
        <v>0</v>
      </c>
      <c r="F367" s="101">
        <f>IF(E365&lt;6,"",((E365-6)/12)*(G365/E365))</f>
        <v>0</v>
      </c>
      <c r="G367" s="101">
        <f>F367</f>
        <v>0</v>
      </c>
      <c r="H367" s="156"/>
      <c r="I367" s="102" t="s">
        <v>165</v>
      </c>
      <c r="J367" s="119" t="str">
        <f>VLOOKUP(I367,Presupuesto!$B$11:$C$565,2,0)</f>
        <v>DECIMOCUARTO MES</v>
      </c>
      <c r="K367" s="102" t="str">
        <f t="shared" si="11"/>
        <v>Posgrado</v>
      </c>
      <c r="L367" s="119" t="s">
        <v>719</v>
      </c>
    </row>
    <row r="369" spans="3:12" ht="15.75" thickBot="1">
      <c r="C369" s="422"/>
      <c r="D369" s="411"/>
      <c r="E369" s="422"/>
      <c r="F369" s="422"/>
      <c r="G369" s="422"/>
      <c r="H369" s="411"/>
      <c r="I369" s="422"/>
      <c r="J369" s="422"/>
      <c r="K369" s="148"/>
      <c r="L369" s="422"/>
    </row>
    <row r="370" spans="3:12" ht="15.75" thickBot="1">
      <c r="C370" s="68" t="s">
        <v>1308</v>
      </c>
      <c r="D370" s="30">
        <f>SUM(G377:G427)</f>
        <v>0</v>
      </c>
      <c r="E370" s="90"/>
      <c r="F370" s="90"/>
      <c r="G370" s="90"/>
      <c r="H370" s="74"/>
      <c r="I370" s="74"/>
      <c r="J370" s="74"/>
      <c r="K370" s="148"/>
      <c r="L370" s="422"/>
    </row>
    <row r="371" spans="3:12">
      <c r="C371" s="422"/>
      <c r="D371" s="31"/>
      <c r="E371" s="90"/>
      <c r="F371" s="90"/>
      <c r="G371" s="90"/>
      <c r="H371" s="74"/>
      <c r="I371" s="74"/>
      <c r="J371" s="74"/>
      <c r="K371" s="148"/>
      <c r="L371" s="422"/>
    </row>
    <row r="372" spans="3:12">
      <c r="C372" s="422"/>
      <c r="D372" s="31"/>
      <c r="E372" s="90"/>
      <c r="F372" s="90"/>
      <c r="G372" s="90"/>
      <c r="H372" s="74"/>
      <c r="I372" s="74"/>
      <c r="J372" s="74"/>
      <c r="K372" s="148"/>
      <c r="L372" s="422"/>
    </row>
    <row r="373" spans="3:12" ht="15.75">
      <c r="C373" s="190" t="s">
        <v>1309</v>
      </c>
      <c r="D373" s="342"/>
      <c r="E373" s="90"/>
      <c r="F373" s="90"/>
      <c r="G373" s="90"/>
      <c r="H373" s="74"/>
      <c r="I373" s="74"/>
      <c r="J373" s="74"/>
      <c r="K373" s="148"/>
      <c r="L373" s="422"/>
    </row>
    <row r="374" spans="3:12" ht="18.75">
      <c r="C374" s="197" t="e">
        <f>IFERROR(VLOOKUP(D373,'1. Desarrollo e Innov. Curricu.'!$F:$G,2,FALSE),IFERROR(VLOOKUP(D373,'2. Investigación Científica'!$E:$F,2,FALSE),IFERROR(VLOOKUP(D373,'3. Vinculación Univ. Sociedad'!$F:$G,2,FALSE),IFERROR(VLOOKUP(D373,'4. Docencia y Profesorado Univ.'!$F:$G,2,FALSE),IFERROR(VLOOKUP(D373,'5. Estudiantes y Graduados'!$E:$F,2,FALSE),IFERROR(VLOOKUP(D373,'11. Gestion Administrativa'!$F:$G,2,FALSE),IFERROR(VLOOKUP(D373,'13. Gestión Académica'!$F:$G,2,FALSE),IFERROR(VLOOKUP(D373,'8. Asegura. de la Calid. y M'!$F:$G,2,FALSE),IFERROR(VLOOKUP(D373,'6. Gestión del Conocimiento'!$F:$G,2,FALSE),IFERROR(VLOOKUP(D373,'15. Gobernabilidad y Proceso...'!$E:$F,2,FALSE),IFERROR(VLOOKUP(D373,'12. Gestión del Talento Humano'!$F:$G,2,FALSE),IFERROR(VLOOKUP(D373,'14. Internacional... de la E.S.'!$E:$F,2,FALSE),IFERROR(VLOOKUP(D373,'10. Posgrado'!$E:$F,2,FALSE),IFERROR(VLOOKUP(D373,'17. Gestión TIC'!$F:$G,2,FALSE),IFERROR(VLOOKUP(D373,'16. Desa. del Sistema Educ.Sup.'!$E:$F,2,FALSE),IFERROR(VLOOKUP(D373,'9. Cultura de Inno. Insti...'!$F:$G,2,FALSE),VLOOKUP(D373,'7. Lo Esencial de la Reforma U.'!$F:$G,2,0)))))))))))))))))</f>
        <v>#N/A</v>
      </c>
      <c r="D374" s="31"/>
      <c r="E374" s="90"/>
      <c r="F374" s="90"/>
      <c r="G374" s="90"/>
      <c r="H374" s="74"/>
      <c r="I374" s="74"/>
      <c r="J374" s="74"/>
      <c r="K374" s="148"/>
      <c r="L374" s="422"/>
    </row>
    <row r="375" spans="3:12" ht="15.75" thickBot="1">
      <c r="C375" s="171"/>
      <c r="D375" s="31"/>
      <c r="E375" s="90"/>
      <c r="F375" s="90"/>
      <c r="G375" s="90"/>
      <c r="H375" s="74"/>
      <c r="I375" s="74"/>
      <c r="J375" s="74"/>
      <c r="K375" s="148"/>
      <c r="L375" s="422"/>
    </row>
    <row r="376" spans="3:12" ht="30.75" thickBot="1">
      <c r="C376" s="129" t="s">
        <v>1310</v>
      </c>
      <c r="D376" s="133" t="s">
        <v>99</v>
      </c>
      <c r="E376" s="164" t="s">
        <v>1331</v>
      </c>
      <c r="F376" s="133" t="s">
        <v>1312</v>
      </c>
      <c r="G376" s="130" t="s">
        <v>1313</v>
      </c>
      <c r="H376" s="128" t="s">
        <v>1314</v>
      </c>
      <c r="I376" s="131" t="s">
        <v>1315</v>
      </c>
      <c r="J376" s="131" t="s">
        <v>711</v>
      </c>
      <c r="K376" s="131" t="s">
        <v>1316</v>
      </c>
      <c r="L376" s="131" t="s">
        <v>1317</v>
      </c>
    </row>
    <row r="377" spans="3:12" ht="15.75" thickBot="1">
      <c r="C377" s="132" t="s">
        <v>84</v>
      </c>
      <c r="D377" s="188"/>
      <c r="E377" s="147">
        <v>12</v>
      </c>
      <c r="F377" s="284">
        <f>HLOOKUP($C377,$BZ$2:$CM$3,2,0)</f>
        <v>43674.39</v>
      </c>
      <c r="G377" s="109">
        <f>D377*E377*F377</f>
        <v>0</v>
      </c>
      <c r="H377" s="160"/>
      <c r="I377" s="110" t="s">
        <v>151</v>
      </c>
      <c r="J377" s="110" t="str">
        <f>VLOOKUP(I377,Presupuesto!$B$11:$C$565,2,0)</f>
        <v>SUELDOS Y SALARIOS PERMANENTES</v>
      </c>
      <c r="K377" s="205" t="s">
        <v>72</v>
      </c>
      <c r="L377" s="94" t="s">
        <v>719</v>
      </c>
    </row>
    <row r="378" spans="3:12">
      <c r="C378" s="165" t="s">
        <v>1332</v>
      </c>
      <c r="D378" s="157"/>
      <c r="E378" s="149">
        <v>0</v>
      </c>
      <c r="F378" s="96">
        <f>IF(E377=0,"",(G377/E377)/12*E377)</f>
        <v>0</v>
      </c>
      <c r="G378" s="93">
        <f>F378</f>
        <v>0</v>
      </c>
      <c r="H378" s="158"/>
      <c r="I378" s="112" t="s">
        <v>164</v>
      </c>
      <c r="J378" s="112" t="str">
        <f>VLOOKUP(I378,Presupuesto!$B$11:$C$565,2,0)</f>
        <v>AGUINALDO Y DECIMO CUARTO MES</v>
      </c>
      <c r="K378" s="94" t="str">
        <f t="shared" ref="K378:K409" si="12">$K$377</f>
        <v>Posgrado</v>
      </c>
      <c r="L378" s="94" t="s">
        <v>720</v>
      </c>
    </row>
    <row r="379" spans="3:12" ht="15.75" thickBot="1">
      <c r="C379" s="166" t="s">
        <v>1333</v>
      </c>
      <c r="D379" s="157"/>
      <c r="E379" s="149">
        <v>0</v>
      </c>
      <c r="F379" s="113">
        <f>IF(E377&lt;6,"",((E377-6)/12)*(G377/E377))</f>
        <v>0</v>
      </c>
      <c r="G379" s="93">
        <f>F379</f>
        <v>0</v>
      </c>
      <c r="H379" s="158"/>
      <c r="I379" s="97" t="s">
        <v>165</v>
      </c>
      <c r="J379" s="97" t="str">
        <f>VLOOKUP(I379,Presupuesto!$B$11:$C$565,2,0)</f>
        <v>DECIMOCUARTO MES</v>
      </c>
      <c r="K379" s="94" t="str">
        <f t="shared" si="12"/>
        <v>Posgrado</v>
      </c>
      <c r="L379" s="94" t="s">
        <v>721</v>
      </c>
    </row>
    <row r="380" spans="3:12" ht="15.75" thickBot="1">
      <c r="C380" s="132" t="s">
        <v>85</v>
      </c>
      <c r="D380" s="188"/>
      <c r="E380" s="147">
        <v>12</v>
      </c>
      <c r="F380" s="284">
        <f>HLOOKUP($C380,$BZ$2:$CM$3,2,0)</f>
        <v>39703.99</v>
      </c>
      <c r="G380" s="109">
        <f>D380*E380*F380</f>
        <v>0</v>
      </c>
      <c r="H380" s="160"/>
      <c r="I380" s="110" t="s">
        <v>151</v>
      </c>
      <c r="J380" s="110" t="str">
        <f>VLOOKUP(I380,Presupuesto!$B$11:$C$565,2,0)</f>
        <v>SUELDOS Y SALARIOS PERMANENTES</v>
      </c>
      <c r="K380" s="94" t="str">
        <f t="shared" si="12"/>
        <v>Posgrado</v>
      </c>
      <c r="L380" s="94" t="s">
        <v>721</v>
      </c>
    </row>
    <row r="381" spans="3:12">
      <c r="C381" s="165" t="s">
        <v>1332</v>
      </c>
      <c r="D381" s="157"/>
      <c r="E381" s="149">
        <v>0</v>
      </c>
      <c r="F381" s="96">
        <f>IF(E380=0,"",(G380/E380)/12*E380)</f>
        <v>0</v>
      </c>
      <c r="G381" s="93">
        <f>F381</f>
        <v>0</v>
      </c>
      <c r="H381" s="158"/>
      <c r="I381" s="112" t="s">
        <v>164</v>
      </c>
      <c r="J381" s="112" t="str">
        <f>VLOOKUP(I381,Presupuesto!$B$11:$C$565,2,0)</f>
        <v>AGUINALDO Y DECIMO CUARTO MES</v>
      </c>
      <c r="K381" s="94" t="str">
        <f t="shared" si="12"/>
        <v>Posgrado</v>
      </c>
      <c r="L381" s="94" t="s">
        <v>721</v>
      </c>
    </row>
    <row r="382" spans="3:12" ht="15.75" thickBot="1">
      <c r="C382" s="166" t="s">
        <v>1333</v>
      </c>
      <c r="D382" s="157"/>
      <c r="E382" s="149">
        <v>0</v>
      </c>
      <c r="F382" s="113">
        <f>IF(E380&lt;6,"",((E380-6)/12)*(G380/E380))</f>
        <v>0</v>
      </c>
      <c r="G382" s="93">
        <f>F382</f>
        <v>0</v>
      </c>
      <c r="H382" s="158"/>
      <c r="I382" s="97" t="s">
        <v>165</v>
      </c>
      <c r="J382" s="97" t="str">
        <f>VLOOKUP(I382,Presupuesto!$B$11:$C$565,2,0)</f>
        <v>DECIMOCUARTO MES</v>
      </c>
      <c r="K382" s="94" t="str">
        <f t="shared" si="12"/>
        <v>Posgrado</v>
      </c>
      <c r="L382" s="94" t="s">
        <v>721</v>
      </c>
    </row>
    <row r="383" spans="3:12" ht="15.75" thickBot="1">
      <c r="C383" s="132" t="s">
        <v>86</v>
      </c>
      <c r="D383" s="188"/>
      <c r="E383" s="147">
        <v>12</v>
      </c>
      <c r="F383" s="284">
        <f>HLOOKUP($C383,$BZ$2:$CM$3,2,0)</f>
        <v>35733.589999999997</v>
      </c>
      <c r="G383" s="109">
        <f>D383*E383*F383</f>
        <v>0</v>
      </c>
      <c r="H383" s="160"/>
      <c r="I383" s="110" t="s">
        <v>151</v>
      </c>
      <c r="J383" s="110" t="str">
        <f>VLOOKUP(I383,Presupuesto!$B$11:$C$565,2,0)</f>
        <v>SUELDOS Y SALARIOS PERMANENTES</v>
      </c>
      <c r="K383" s="94" t="str">
        <f t="shared" si="12"/>
        <v>Posgrado</v>
      </c>
      <c r="L383" s="94" t="s">
        <v>721</v>
      </c>
    </row>
    <row r="384" spans="3:12">
      <c r="C384" s="165" t="s">
        <v>1332</v>
      </c>
      <c r="D384" s="157"/>
      <c r="E384" s="149">
        <v>0</v>
      </c>
      <c r="F384" s="96">
        <f>IF(E383=0,"",(G383/E383)/12*E383)</f>
        <v>0</v>
      </c>
      <c r="G384" s="93">
        <f>F384</f>
        <v>0</v>
      </c>
      <c r="H384" s="158"/>
      <c r="I384" s="112" t="s">
        <v>164</v>
      </c>
      <c r="J384" s="112" t="str">
        <f>VLOOKUP(I384,Presupuesto!$B$11:$C$565,2,0)</f>
        <v>AGUINALDO Y DECIMO CUARTO MES</v>
      </c>
      <c r="K384" s="94" t="str">
        <f t="shared" si="12"/>
        <v>Posgrado</v>
      </c>
      <c r="L384" s="94" t="s">
        <v>721</v>
      </c>
    </row>
    <row r="385" spans="3:12" ht="15.75" thickBot="1">
      <c r="C385" s="166" t="s">
        <v>1333</v>
      </c>
      <c r="D385" s="157"/>
      <c r="E385" s="149">
        <v>0</v>
      </c>
      <c r="F385" s="113">
        <f>IF(E383&lt;6,"",((E383-6)/12)*(G383/E383))</f>
        <v>0</v>
      </c>
      <c r="G385" s="93">
        <f>F385</f>
        <v>0</v>
      </c>
      <c r="H385" s="158"/>
      <c r="I385" s="97" t="s">
        <v>165</v>
      </c>
      <c r="J385" s="97" t="str">
        <f>VLOOKUP(I385,Presupuesto!$B$11:$C$565,2,0)</f>
        <v>DECIMOCUARTO MES</v>
      </c>
      <c r="K385" s="94" t="str">
        <f t="shared" si="12"/>
        <v>Posgrado</v>
      </c>
      <c r="L385" s="94" t="s">
        <v>721</v>
      </c>
    </row>
    <row r="386" spans="3:12" ht="15.75" thickBot="1">
      <c r="C386" s="132" t="s">
        <v>87</v>
      </c>
      <c r="D386" s="188"/>
      <c r="E386" s="147">
        <v>12</v>
      </c>
      <c r="F386" s="284">
        <f>HLOOKUP($C386,$BZ$2:$CM$3,2,0)</f>
        <v>31763.19</v>
      </c>
      <c r="G386" s="109">
        <f>D386*E386*F386</f>
        <v>0</v>
      </c>
      <c r="H386" s="160"/>
      <c r="I386" s="110" t="s">
        <v>151</v>
      </c>
      <c r="J386" s="110" t="str">
        <f>VLOOKUP(I386,Presupuesto!$B$11:$C$565,2,0)</f>
        <v>SUELDOS Y SALARIOS PERMANENTES</v>
      </c>
      <c r="K386" s="94" t="str">
        <f t="shared" si="12"/>
        <v>Posgrado</v>
      </c>
      <c r="L386" s="94" t="s">
        <v>721</v>
      </c>
    </row>
    <row r="387" spans="3:12">
      <c r="C387" s="165" t="s">
        <v>1332</v>
      </c>
      <c r="D387" s="157"/>
      <c r="E387" s="149">
        <v>0</v>
      </c>
      <c r="F387" s="96">
        <f>IF(E386=0,"",(G386/E386)/12*E386)</f>
        <v>0</v>
      </c>
      <c r="G387" s="93">
        <f>F387</f>
        <v>0</v>
      </c>
      <c r="H387" s="158"/>
      <c r="I387" s="112" t="s">
        <v>164</v>
      </c>
      <c r="J387" s="112" t="str">
        <f>VLOOKUP(I387,Presupuesto!$B$11:$C$565,2,0)</f>
        <v>AGUINALDO Y DECIMO CUARTO MES</v>
      </c>
      <c r="K387" s="94" t="str">
        <f t="shared" si="12"/>
        <v>Posgrado</v>
      </c>
      <c r="L387" s="94" t="s">
        <v>721</v>
      </c>
    </row>
    <row r="388" spans="3:12" ht="15.75" thickBot="1">
      <c r="C388" s="166" t="s">
        <v>1333</v>
      </c>
      <c r="D388" s="157"/>
      <c r="E388" s="149">
        <v>0</v>
      </c>
      <c r="F388" s="113">
        <f>IF(E386&lt;6,"",((E386-6)/12)*(G386/E386))</f>
        <v>0</v>
      </c>
      <c r="G388" s="93">
        <f>F388</f>
        <v>0</v>
      </c>
      <c r="H388" s="158"/>
      <c r="I388" s="97" t="s">
        <v>165</v>
      </c>
      <c r="J388" s="97" t="str">
        <f>VLOOKUP(I388,Presupuesto!$B$11:$C$565,2,0)</f>
        <v>DECIMOCUARTO MES</v>
      </c>
      <c r="K388" s="94" t="str">
        <f t="shared" si="12"/>
        <v>Posgrado</v>
      </c>
      <c r="L388" s="94" t="s">
        <v>721</v>
      </c>
    </row>
    <row r="389" spans="3:12" ht="15.75" thickBot="1">
      <c r="C389" s="132" t="s">
        <v>88</v>
      </c>
      <c r="D389" s="188"/>
      <c r="E389" s="147">
        <v>12</v>
      </c>
      <c r="F389" s="284">
        <f>HLOOKUP($C389,$BZ$2:$CM$3,2,0)</f>
        <v>29777.99</v>
      </c>
      <c r="G389" s="109">
        <f>D389*E389*F389</f>
        <v>0</v>
      </c>
      <c r="H389" s="160"/>
      <c r="I389" s="110" t="s">
        <v>151</v>
      </c>
      <c r="J389" s="110" t="str">
        <f>VLOOKUP(I389,Presupuesto!$B$11:$C$565,2,0)</f>
        <v>SUELDOS Y SALARIOS PERMANENTES</v>
      </c>
      <c r="K389" s="94" t="str">
        <f t="shared" si="12"/>
        <v>Posgrado</v>
      </c>
      <c r="L389" s="94" t="s">
        <v>721</v>
      </c>
    </row>
    <row r="390" spans="3:12">
      <c r="C390" s="165" t="s">
        <v>1332</v>
      </c>
      <c r="D390" s="157"/>
      <c r="E390" s="149">
        <v>0</v>
      </c>
      <c r="F390" s="96">
        <f>IF(E389=0,"",(G389/E389)/12*E389)</f>
        <v>0</v>
      </c>
      <c r="G390" s="93">
        <f>F390</f>
        <v>0</v>
      </c>
      <c r="H390" s="158"/>
      <c r="I390" s="112" t="s">
        <v>164</v>
      </c>
      <c r="J390" s="112" t="str">
        <f>VLOOKUP(I390,Presupuesto!$B$11:$C$565,2,0)</f>
        <v>AGUINALDO Y DECIMO CUARTO MES</v>
      </c>
      <c r="K390" s="94" t="str">
        <f t="shared" si="12"/>
        <v>Posgrado</v>
      </c>
      <c r="L390" s="94" t="s">
        <v>721</v>
      </c>
    </row>
    <row r="391" spans="3:12" ht="15.75" thickBot="1">
      <c r="C391" s="166" t="s">
        <v>1333</v>
      </c>
      <c r="D391" s="157"/>
      <c r="E391" s="149">
        <v>0</v>
      </c>
      <c r="F391" s="113">
        <f>IF(E389&lt;6,"",((E389-6)/12)*(G389/E389))</f>
        <v>0</v>
      </c>
      <c r="G391" s="93">
        <f>F391</f>
        <v>0</v>
      </c>
      <c r="H391" s="158"/>
      <c r="I391" s="97" t="s">
        <v>165</v>
      </c>
      <c r="J391" s="97" t="str">
        <f>VLOOKUP(I391,Presupuesto!$B$11:$C$565,2,0)</f>
        <v>DECIMOCUARTO MES</v>
      </c>
      <c r="K391" s="94" t="str">
        <f t="shared" si="12"/>
        <v>Posgrado</v>
      </c>
      <c r="L391" s="94" t="s">
        <v>721</v>
      </c>
    </row>
    <row r="392" spans="3:12" ht="15.75" thickBot="1">
      <c r="C392" s="132" t="s">
        <v>89</v>
      </c>
      <c r="D392" s="188"/>
      <c r="E392" s="147">
        <v>12</v>
      </c>
      <c r="F392" s="284">
        <f>HLOOKUP($C392,$BZ$2:$CM$3,2,0)</f>
        <v>27792.79</v>
      </c>
      <c r="G392" s="109">
        <f>D392*E392*F392</f>
        <v>0</v>
      </c>
      <c r="H392" s="160"/>
      <c r="I392" s="110" t="s">
        <v>151</v>
      </c>
      <c r="J392" s="110" t="str">
        <f>VLOOKUP(I392,Presupuesto!$B$11:$C$565,2,0)</f>
        <v>SUELDOS Y SALARIOS PERMANENTES</v>
      </c>
      <c r="K392" s="94" t="str">
        <f t="shared" si="12"/>
        <v>Posgrado</v>
      </c>
      <c r="L392" s="94" t="s">
        <v>721</v>
      </c>
    </row>
    <row r="393" spans="3:12">
      <c r="C393" s="165" t="s">
        <v>1332</v>
      </c>
      <c r="D393" s="157"/>
      <c r="E393" s="149">
        <v>0</v>
      </c>
      <c r="F393" s="96">
        <f>IF(E392=0,"",(G392/E392)/12*E392)</f>
        <v>0</v>
      </c>
      <c r="G393" s="93">
        <f>F393</f>
        <v>0</v>
      </c>
      <c r="H393" s="158"/>
      <c r="I393" s="112" t="s">
        <v>164</v>
      </c>
      <c r="J393" s="112" t="str">
        <f>VLOOKUP(I393,Presupuesto!$B$11:$C$565,2,0)</f>
        <v>AGUINALDO Y DECIMO CUARTO MES</v>
      </c>
      <c r="K393" s="94" t="str">
        <f t="shared" si="12"/>
        <v>Posgrado</v>
      </c>
      <c r="L393" s="94" t="s">
        <v>721</v>
      </c>
    </row>
    <row r="394" spans="3:12" ht="15.75" thickBot="1">
      <c r="C394" s="166" t="s">
        <v>1333</v>
      </c>
      <c r="D394" s="157"/>
      <c r="E394" s="149">
        <v>0</v>
      </c>
      <c r="F394" s="113">
        <f>IF(E392&lt;6,"",((E392-6)/12)*(G392/E392))</f>
        <v>0</v>
      </c>
      <c r="G394" s="93">
        <f>F394</f>
        <v>0</v>
      </c>
      <c r="H394" s="158"/>
      <c r="I394" s="97" t="s">
        <v>165</v>
      </c>
      <c r="J394" s="97" t="str">
        <f>VLOOKUP(I394,Presupuesto!$B$11:$C$565,2,0)</f>
        <v>DECIMOCUARTO MES</v>
      </c>
      <c r="K394" s="94" t="str">
        <f t="shared" si="12"/>
        <v>Posgrado</v>
      </c>
      <c r="L394" s="94" t="s">
        <v>721</v>
      </c>
    </row>
    <row r="395" spans="3:12" ht="15.75" thickBot="1">
      <c r="C395" s="132" t="s">
        <v>90</v>
      </c>
      <c r="D395" s="188"/>
      <c r="E395" s="147">
        <v>12</v>
      </c>
      <c r="F395" s="284">
        <f>HLOOKUP($C395,$BZ$2:$CM$3,2,0)</f>
        <v>18859.39</v>
      </c>
      <c r="G395" s="109">
        <f>D395*E395*F395</f>
        <v>0</v>
      </c>
      <c r="H395" s="160"/>
      <c r="I395" s="110" t="s">
        <v>151</v>
      </c>
      <c r="J395" s="110" t="str">
        <f>VLOOKUP(I395,Presupuesto!$B$11:$C$565,2,0)</f>
        <v>SUELDOS Y SALARIOS PERMANENTES</v>
      </c>
      <c r="K395" s="94" t="str">
        <f t="shared" si="12"/>
        <v>Posgrado</v>
      </c>
      <c r="L395" s="94" t="s">
        <v>721</v>
      </c>
    </row>
    <row r="396" spans="3:12">
      <c r="C396" s="165" t="s">
        <v>1332</v>
      </c>
      <c r="D396" s="157"/>
      <c r="E396" s="149">
        <v>0</v>
      </c>
      <c r="F396" s="96">
        <f>IF(E395=0,"",(G395/E395)/12*E395)</f>
        <v>0</v>
      </c>
      <c r="G396" s="93">
        <f>F396</f>
        <v>0</v>
      </c>
      <c r="H396" s="158"/>
      <c r="I396" s="112" t="s">
        <v>164</v>
      </c>
      <c r="J396" s="112" t="str">
        <f>VLOOKUP(I396,Presupuesto!$B$11:$C$565,2,0)</f>
        <v>AGUINALDO Y DECIMO CUARTO MES</v>
      </c>
      <c r="K396" s="94" t="str">
        <f t="shared" si="12"/>
        <v>Posgrado</v>
      </c>
      <c r="L396" s="94" t="s">
        <v>721</v>
      </c>
    </row>
    <row r="397" spans="3:12" ht="15.75" thickBot="1">
      <c r="C397" s="166" t="s">
        <v>1333</v>
      </c>
      <c r="D397" s="157"/>
      <c r="E397" s="149">
        <v>0</v>
      </c>
      <c r="F397" s="113">
        <f>IF(E395&lt;6,"",((E395-6)/12)*(G395/E395))</f>
        <v>0</v>
      </c>
      <c r="G397" s="93">
        <f>F397</f>
        <v>0</v>
      </c>
      <c r="H397" s="158"/>
      <c r="I397" s="97" t="s">
        <v>165</v>
      </c>
      <c r="J397" s="97" t="str">
        <f>VLOOKUP(I397,Presupuesto!$B$11:$C$565,2,0)</f>
        <v>DECIMOCUARTO MES</v>
      </c>
      <c r="K397" s="94" t="str">
        <f t="shared" si="12"/>
        <v>Posgrado</v>
      </c>
      <c r="L397" s="94" t="s">
        <v>721</v>
      </c>
    </row>
    <row r="398" spans="3:12" ht="15.75" thickBot="1">
      <c r="C398" s="132" t="s">
        <v>91</v>
      </c>
      <c r="D398" s="188"/>
      <c r="E398" s="147">
        <v>12</v>
      </c>
      <c r="F398" s="284">
        <f>HLOOKUP($C398,$BZ$2:$CM$3,2,0)</f>
        <v>17866.8</v>
      </c>
      <c r="G398" s="109">
        <f>D398*E398*F398</f>
        <v>0</v>
      </c>
      <c r="H398" s="160"/>
      <c r="I398" s="110" t="s">
        <v>151</v>
      </c>
      <c r="J398" s="110" t="str">
        <f>VLOOKUP(I398,Presupuesto!$B$11:$C$565,2,0)</f>
        <v>SUELDOS Y SALARIOS PERMANENTES</v>
      </c>
      <c r="K398" s="94" t="str">
        <f t="shared" si="12"/>
        <v>Posgrado</v>
      </c>
      <c r="L398" s="94" t="s">
        <v>721</v>
      </c>
    </row>
    <row r="399" spans="3:12">
      <c r="C399" s="165" t="s">
        <v>1332</v>
      </c>
      <c r="D399" s="157"/>
      <c r="E399" s="149">
        <v>0</v>
      </c>
      <c r="F399" s="96">
        <f>IF(E398=0,"",(G398/E398)/12*E398)</f>
        <v>0</v>
      </c>
      <c r="G399" s="93">
        <f>F399</f>
        <v>0</v>
      </c>
      <c r="H399" s="158"/>
      <c r="I399" s="112" t="s">
        <v>164</v>
      </c>
      <c r="J399" s="112" t="str">
        <f>VLOOKUP(I399,Presupuesto!$B$11:$C$565,2,0)</f>
        <v>AGUINALDO Y DECIMO CUARTO MES</v>
      </c>
      <c r="K399" s="94" t="str">
        <f t="shared" si="12"/>
        <v>Posgrado</v>
      </c>
      <c r="L399" s="94" t="s">
        <v>721</v>
      </c>
    </row>
    <row r="400" spans="3:12" ht="15.75" thickBot="1">
      <c r="C400" s="166" t="s">
        <v>1333</v>
      </c>
      <c r="D400" s="157"/>
      <c r="E400" s="149">
        <v>0</v>
      </c>
      <c r="F400" s="113">
        <f>IF(E398&lt;6,"",((E398-6)/12)*(G398/E398))</f>
        <v>0</v>
      </c>
      <c r="G400" s="93">
        <f>F400</f>
        <v>0</v>
      </c>
      <c r="H400" s="158"/>
      <c r="I400" s="97" t="s">
        <v>165</v>
      </c>
      <c r="J400" s="97" t="str">
        <f>VLOOKUP(I400,Presupuesto!$B$11:$C$565,2,0)</f>
        <v>DECIMOCUARTO MES</v>
      </c>
      <c r="K400" s="94" t="str">
        <f t="shared" si="12"/>
        <v>Posgrado</v>
      </c>
      <c r="L400" s="94" t="s">
        <v>721</v>
      </c>
    </row>
    <row r="401" spans="3:12" ht="15.75" thickBot="1">
      <c r="C401" s="132" t="s">
        <v>92</v>
      </c>
      <c r="D401" s="188"/>
      <c r="E401" s="147">
        <v>12</v>
      </c>
      <c r="F401" s="284">
        <f>HLOOKUP($C401,$BZ$2:$CM$3,2,0)</f>
        <v>13896.4</v>
      </c>
      <c r="G401" s="109">
        <f>D401*E401*F401</f>
        <v>0</v>
      </c>
      <c r="H401" s="160"/>
      <c r="I401" s="110" t="s">
        <v>151</v>
      </c>
      <c r="J401" s="110" t="str">
        <f>VLOOKUP(I401,Presupuesto!$B$11:$C$565,2,0)</f>
        <v>SUELDOS Y SALARIOS PERMANENTES</v>
      </c>
      <c r="K401" s="94" t="str">
        <f t="shared" si="12"/>
        <v>Posgrado</v>
      </c>
      <c r="L401" s="94" t="s">
        <v>721</v>
      </c>
    </row>
    <row r="402" spans="3:12">
      <c r="C402" s="165" t="s">
        <v>1332</v>
      </c>
      <c r="D402" s="157"/>
      <c r="E402" s="149">
        <v>0</v>
      </c>
      <c r="F402" s="96">
        <f>IF(E401=0,"",(G401/E401)/12*E401)</f>
        <v>0</v>
      </c>
      <c r="G402" s="93">
        <f>F402</f>
        <v>0</v>
      </c>
      <c r="H402" s="158"/>
      <c r="I402" s="112" t="s">
        <v>164</v>
      </c>
      <c r="J402" s="112" t="str">
        <f>VLOOKUP(I402,Presupuesto!$B$11:$C$565,2,0)</f>
        <v>AGUINALDO Y DECIMO CUARTO MES</v>
      </c>
      <c r="K402" s="94" t="str">
        <f t="shared" si="12"/>
        <v>Posgrado</v>
      </c>
      <c r="L402" s="94" t="s">
        <v>721</v>
      </c>
    </row>
    <row r="403" spans="3:12" ht="15.75" thickBot="1">
      <c r="C403" s="166" t="s">
        <v>1333</v>
      </c>
      <c r="D403" s="157"/>
      <c r="E403" s="149">
        <v>0</v>
      </c>
      <c r="F403" s="113">
        <f>IF(E401&lt;6,"",((E401-6)/12)*(G401/E401))</f>
        <v>0</v>
      </c>
      <c r="G403" s="93">
        <f>F403</f>
        <v>0</v>
      </c>
      <c r="H403" s="158"/>
      <c r="I403" s="97" t="s">
        <v>165</v>
      </c>
      <c r="J403" s="97" t="str">
        <f>VLOOKUP(I403,Presupuesto!$B$11:$C$565,2,0)</f>
        <v>DECIMOCUARTO MES</v>
      </c>
      <c r="K403" s="94" t="str">
        <f t="shared" si="12"/>
        <v>Posgrado</v>
      </c>
      <c r="L403" s="94" t="s">
        <v>721</v>
      </c>
    </row>
    <row r="404" spans="3:12" ht="15.75" thickBot="1">
      <c r="C404" s="132" t="s">
        <v>93</v>
      </c>
      <c r="D404" s="188"/>
      <c r="E404" s="147">
        <v>12</v>
      </c>
      <c r="F404" s="284">
        <f>HLOOKUP($C404,$BZ$2:$CM$3,2,0)</f>
        <v>15004.09</v>
      </c>
      <c r="G404" s="109">
        <f>D404*E404*F404</f>
        <v>0</v>
      </c>
      <c r="H404" s="160"/>
      <c r="I404" s="110" t="s">
        <v>151</v>
      </c>
      <c r="J404" s="110" t="str">
        <f>VLOOKUP(I404,Presupuesto!$B$11:$C$565,2,0)</f>
        <v>SUELDOS Y SALARIOS PERMANENTES</v>
      </c>
      <c r="K404" s="94" t="str">
        <f t="shared" si="12"/>
        <v>Posgrado</v>
      </c>
      <c r="L404" s="94" t="s">
        <v>721</v>
      </c>
    </row>
    <row r="405" spans="3:12">
      <c r="C405" s="165" t="s">
        <v>1332</v>
      </c>
      <c r="D405" s="157"/>
      <c r="E405" s="149">
        <v>0</v>
      </c>
      <c r="F405" s="96">
        <f>IF(E404=0,"",(G404/E404)/12*E404)</f>
        <v>0</v>
      </c>
      <c r="G405" s="93">
        <f>F405</f>
        <v>0</v>
      </c>
      <c r="H405" s="158"/>
      <c r="I405" s="112" t="s">
        <v>164</v>
      </c>
      <c r="J405" s="112" t="str">
        <f>VLOOKUP(I405,Presupuesto!$B$11:$C$565,2,0)</f>
        <v>AGUINALDO Y DECIMO CUARTO MES</v>
      </c>
      <c r="K405" s="94" t="str">
        <f t="shared" si="12"/>
        <v>Posgrado</v>
      </c>
      <c r="L405" s="94" t="s">
        <v>721</v>
      </c>
    </row>
    <row r="406" spans="3:12" ht="15.75" thickBot="1">
      <c r="C406" s="166" t="s">
        <v>1333</v>
      </c>
      <c r="D406" s="157"/>
      <c r="E406" s="149">
        <v>0</v>
      </c>
      <c r="F406" s="113">
        <f>IF(E404&lt;6,"",((E404-6)/12)*(G404/E404))</f>
        <v>0</v>
      </c>
      <c r="G406" s="93">
        <f>F406</f>
        <v>0</v>
      </c>
      <c r="H406" s="158"/>
      <c r="I406" s="97" t="s">
        <v>165</v>
      </c>
      <c r="J406" s="97" t="str">
        <f>VLOOKUP(I406,Presupuesto!$B$11:$C$565,2,0)</f>
        <v>DECIMOCUARTO MES</v>
      </c>
      <c r="K406" s="94" t="str">
        <f t="shared" si="12"/>
        <v>Posgrado</v>
      </c>
      <c r="L406" s="94" t="s">
        <v>721</v>
      </c>
    </row>
    <row r="407" spans="3:12" ht="15.75" thickBot="1">
      <c r="C407" s="132" t="s">
        <v>94</v>
      </c>
      <c r="D407" s="188"/>
      <c r="E407" s="147">
        <v>12</v>
      </c>
      <c r="F407" s="284">
        <f>HLOOKUP($C407,$BZ$2:$CM$3,2,0)</f>
        <v>13238.9</v>
      </c>
      <c r="G407" s="109">
        <f>D407*E407*F407</f>
        <v>0</v>
      </c>
      <c r="H407" s="160"/>
      <c r="I407" s="110" t="s">
        <v>151</v>
      </c>
      <c r="J407" s="110" t="str">
        <f>VLOOKUP(I407,Presupuesto!$B$11:$C$565,2,0)</f>
        <v>SUELDOS Y SALARIOS PERMANENTES</v>
      </c>
      <c r="K407" s="94" t="str">
        <f t="shared" si="12"/>
        <v>Posgrado</v>
      </c>
      <c r="L407" s="94" t="s">
        <v>721</v>
      </c>
    </row>
    <row r="408" spans="3:12">
      <c r="C408" s="165" t="s">
        <v>1332</v>
      </c>
      <c r="D408" s="157"/>
      <c r="E408" s="149">
        <v>0</v>
      </c>
      <c r="F408" s="96">
        <f>IF(E407=0,"",(G407/E407)/12*E407)</f>
        <v>0</v>
      </c>
      <c r="G408" s="93">
        <f>F408</f>
        <v>0</v>
      </c>
      <c r="H408" s="158"/>
      <c r="I408" s="112" t="s">
        <v>164</v>
      </c>
      <c r="J408" s="112" t="str">
        <f>VLOOKUP(I408,Presupuesto!$B$11:$C$565,2,0)</f>
        <v>AGUINALDO Y DECIMO CUARTO MES</v>
      </c>
      <c r="K408" s="94" t="str">
        <f t="shared" si="12"/>
        <v>Posgrado</v>
      </c>
      <c r="L408" s="94" t="s">
        <v>721</v>
      </c>
    </row>
    <row r="409" spans="3:12" ht="15.75" thickBot="1">
      <c r="C409" s="166" t="s">
        <v>1333</v>
      </c>
      <c r="D409" s="157"/>
      <c r="E409" s="149">
        <v>0</v>
      </c>
      <c r="F409" s="113">
        <f>IF(E407&lt;6,"",((E407-6)/12)*(G407/E407))</f>
        <v>0</v>
      </c>
      <c r="G409" s="93">
        <f>F409</f>
        <v>0</v>
      </c>
      <c r="H409" s="158"/>
      <c r="I409" s="97" t="s">
        <v>165</v>
      </c>
      <c r="J409" s="97" t="str">
        <f>VLOOKUP(I409,Presupuesto!$B$11:$C$565,2,0)</f>
        <v>DECIMOCUARTO MES</v>
      </c>
      <c r="K409" s="94" t="str">
        <f t="shared" si="12"/>
        <v>Posgrado</v>
      </c>
      <c r="L409" s="94" t="s">
        <v>721</v>
      </c>
    </row>
    <row r="410" spans="3:12" ht="15.75" thickBot="1">
      <c r="C410" s="132" t="s">
        <v>95</v>
      </c>
      <c r="D410" s="188"/>
      <c r="E410" s="147">
        <v>12</v>
      </c>
      <c r="F410" s="284">
        <f>HLOOKUP($C410,$BZ$2:$CM$3,2,0)</f>
        <v>12356.31</v>
      </c>
      <c r="G410" s="109">
        <f>D410*E410*F410</f>
        <v>0</v>
      </c>
      <c r="H410" s="160"/>
      <c r="I410" s="110" t="s">
        <v>151</v>
      </c>
      <c r="J410" s="110" t="str">
        <f>VLOOKUP(I410,Presupuesto!$B$11:$C$565,2,0)</f>
        <v>SUELDOS Y SALARIOS PERMANENTES</v>
      </c>
      <c r="K410" s="94" t="str">
        <f t="shared" ref="K410:K427" si="13">$K$377</f>
        <v>Posgrado</v>
      </c>
      <c r="L410" s="94" t="s">
        <v>721</v>
      </c>
    </row>
    <row r="411" spans="3:12">
      <c r="C411" s="165" t="s">
        <v>1332</v>
      </c>
      <c r="D411" s="157"/>
      <c r="E411" s="149">
        <v>0</v>
      </c>
      <c r="F411" s="96">
        <f>IF(E410=0,"",(G410/E410)/12*E410)</f>
        <v>0</v>
      </c>
      <c r="G411" s="93">
        <f>F411</f>
        <v>0</v>
      </c>
      <c r="H411" s="158"/>
      <c r="I411" s="112" t="s">
        <v>164</v>
      </c>
      <c r="J411" s="112" t="str">
        <f>VLOOKUP(I411,Presupuesto!$B$11:$C$565,2,0)</f>
        <v>AGUINALDO Y DECIMO CUARTO MES</v>
      </c>
      <c r="K411" s="94" t="str">
        <f t="shared" si="13"/>
        <v>Posgrado</v>
      </c>
      <c r="L411" s="94" t="s">
        <v>721</v>
      </c>
    </row>
    <row r="412" spans="3:12" ht="15.75" thickBot="1">
      <c r="C412" s="166" t="s">
        <v>1333</v>
      </c>
      <c r="D412" s="157"/>
      <c r="E412" s="149">
        <v>0</v>
      </c>
      <c r="F412" s="113">
        <f>IF(E410&lt;6,"",((E410-6)/12)*(G410/E410))</f>
        <v>0</v>
      </c>
      <c r="G412" s="93">
        <f>F412</f>
        <v>0</v>
      </c>
      <c r="H412" s="158"/>
      <c r="I412" s="97" t="s">
        <v>165</v>
      </c>
      <c r="J412" s="97" t="str">
        <f>VLOOKUP(I412,Presupuesto!$B$11:$C$565,2,0)</f>
        <v>DECIMOCUARTO MES</v>
      </c>
      <c r="K412" s="94" t="str">
        <f t="shared" si="13"/>
        <v>Posgrado</v>
      </c>
      <c r="L412" s="94" t="s">
        <v>721</v>
      </c>
    </row>
    <row r="413" spans="3:12" ht="15.75" thickBot="1">
      <c r="C413" s="132" t="s">
        <v>96</v>
      </c>
      <c r="D413" s="188"/>
      <c r="E413" s="147">
        <v>12</v>
      </c>
      <c r="F413" s="284">
        <f>HLOOKUP($C413,$BZ$2:$CM$3,2,0)</f>
        <v>463.22</v>
      </c>
      <c r="G413" s="109">
        <f>D413*E413*F413</f>
        <v>0</v>
      </c>
      <c r="H413" s="160"/>
      <c r="I413" s="110" t="s">
        <v>151</v>
      </c>
      <c r="J413" s="110" t="str">
        <f>VLOOKUP(I413,Presupuesto!$B$11:$C$565,2,0)</f>
        <v>SUELDOS Y SALARIOS PERMANENTES</v>
      </c>
      <c r="K413" s="94" t="str">
        <f t="shared" si="13"/>
        <v>Posgrado</v>
      </c>
      <c r="L413" s="94" t="s">
        <v>721</v>
      </c>
    </row>
    <row r="414" spans="3:12">
      <c r="C414" s="165" t="s">
        <v>1332</v>
      </c>
      <c r="D414" s="157"/>
      <c r="E414" s="149">
        <v>0</v>
      </c>
      <c r="F414" s="96">
        <f>IF(E413=0,"",(G413/E413)/12*E413)</f>
        <v>0</v>
      </c>
      <c r="G414" s="93">
        <f>F414</f>
        <v>0</v>
      </c>
      <c r="H414" s="158"/>
      <c r="I414" s="112" t="s">
        <v>164</v>
      </c>
      <c r="J414" s="112" t="str">
        <f>VLOOKUP(I414,Presupuesto!$B$11:$C$565,2,0)</f>
        <v>AGUINALDO Y DECIMO CUARTO MES</v>
      </c>
      <c r="K414" s="94" t="str">
        <f t="shared" si="13"/>
        <v>Posgrado</v>
      </c>
      <c r="L414" s="94" t="s">
        <v>721</v>
      </c>
    </row>
    <row r="415" spans="3:12" ht="15.75" thickBot="1">
      <c r="C415" s="166" t="s">
        <v>1333</v>
      </c>
      <c r="D415" s="157"/>
      <c r="E415" s="149">
        <v>0</v>
      </c>
      <c r="F415" s="113">
        <f>IF(E413&lt;6,"",((E413-6)/12)*(G413/E413))</f>
        <v>0</v>
      </c>
      <c r="G415" s="93">
        <f>F415</f>
        <v>0</v>
      </c>
      <c r="H415" s="158"/>
      <c r="I415" s="97" t="s">
        <v>165</v>
      </c>
      <c r="J415" s="97" t="str">
        <f>VLOOKUP(I415,Presupuesto!$B$11:$C$565,2,0)</f>
        <v>DECIMOCUARTO MES</v>
      </c>
      <c r="K415" s="94" t="str">
        <f t="shared" si="13"/>
        <v>Posgrado</v>
      </c>
      <c r="L415" s="94" t="s">
        <v>721</v>
      </c>
    </row>
    <row r="416" spans="3:12" ht="15.75" thickBot="1">
      <c r="C416" s="132" t="s">
        <v>97</v>
      </c>
      <c r="D416" s="188"/>
      <c r="E416" s="147">
        <v>12</v>
      </c>
      <c r="F416" s="284">
        <f>HLOOKUP($C416,$BZ$2:$CM$3,2,0)</f>
        <v>2007.3</v>
      </c>
      <c r="G416" s="109">
        <f>D416*E416*F416</f>
        <v>0</v>
      </c>
      <c r="H416" s="160"/>
      <c r="I416" s="110" t="s">
        <v>151</v>
      </c>
      <c r="J416" s="110" t="str">
        <f>VLOOKUP(I416,Presupuesto!$B$11:$C$565,2,0)</f>
        <v>SUELDOS Y SALARIOS PERMANENTES</v>
      </c>
      <c r="K416" s="94" t="str">
        <f t="shared" si="13"/>
        <v>Posgrado</v>
      </c>
      <c r="L416" s="94" t="s">
        <v>721</v>
      </c>
    </row>
    <row r="417" spans="3:12">
      <c r="C417" s="165" t="s">
        <v>1332</v>
      </c>
      <c r="D417" s="157"/>
      <c r="E417" s="149">
        <v>0</v>
      </c>
      <c r="F417" s="96">
        <f>IF(E416=0,"",(G416/E416)/12*E416)</f>
        <v>0</v>
      </c>
      <c r="G417" s="93">
        <f>F417</f>
        <v>0</v>
      </c>
      <c r="H417" s="158"/>
      <c r="I417" s="112" t="s">
        <v>164</v>
      </c>
      <c r="J417" s="112" t="str">
        <f>VLOOKUP(I417,Presupuesto!$B$11:$C$565,2,0)</f>
        <v>AGUINALDO Y DECIMO CUARTO MES</v>
      </c>
      <c r="K417" s="94" t="str">
        <f t="shared" si="13"/>
        <v>Posgrado</v>
      </c>
      <c r="L417" s="94" t="s">
        <v>721</v>
      </c>
    </row>
    <row r="418" spans="3:12" ht="15.75" thickBot="1">
      <c r="C418" s="166" t="s">
        <v>1333</v>
      </c>
      <c r="D418" s="157"/>
      <c r="E418" s="149">
        <v>0</v>
      </c>
      <c r="F418" s="113">
        <f>IF(E416&lt;6,"",((E416-6)/12)*(G416/E416))</f>
        <v>0</v>
      </c>
      <c r="G418" s="93">
        <f>F418</f>
        <v>0</v>
      </c>
      <c r="H418" s="158"/>
      <c r="I418" s="97" t="s">
        <v>165</v>
      </c>
      <c r="J418" s="97" t="str">
        <f>VLOOKUP(I418,Presupuesto!$B$11:$C$565,2,0)</f>
        <v>DECIMOCUARTO MES</v>
      </c>
      <c r="K418" s="94" t="str">
        <f t="shared" si="13"/>
        <v>Posgrado</v>
      </c>
      <c r="L418" s="94" t="s">
        <v>721</v>
      </c>
    </row>
    <row r="419" spans="3:12" ht="15.75" thickBot="1">
      <c r="C419" s="135" t="s">
        <v>101</v>
      </c>
      <c r="D419" s="188"/>
      <c r="E419" s="147">
        <v>12</v>
      </c>
      <c r="F419" s="134">
        <v>30000</v>
      </c>
      <c r="G419" s="109">
        <f>D419*E419*F419</f>
        <v>0</v>
      </c>
      <c r="H419" s="160"/>
      <c r="I419" s="110" t="s">
        <v>200</v>
      </c>
      <c r="J419" s="110" t="str">
        <f>VLOOKUP(I419,Presupuesto!$B$11:$C$565,2,0)</f>
        <v>CONTRATOS ESPECIALES</v>
      </c>
      <c r="K419" s="94" t="str">
        <f t="shared" si="13"/>
        <v>Posgrado</v>
      </c>
      <c r="L419" s="94" t="s">
        <v>721</v>
      </c>
    </row>
    <row r="420" spans="3:12">
      <c r="C420" s="165" t="s">
        <v>1332</v>
      </c>
      <c r="D420" s="157"/>
      <c r="E420" s="149">
        <v>0</v>
      </c>
      <c r="F420" s="113">
        <f>IF(E419=0,"",(G419/E419)/12*E419)</f>
        <v>0</v>
      </c>
      <c r="G420" s="93">
        <f>F420</f>
        <v>0</v>
      </c>
      <c r="H420" s="158"/>
      <c r="I420" s="97" t="s">
        <v>200</v>
      </c>
      <c r="J420" s="97" t="str">
        <f>VLOOKUP(I420,Presupuesto!$B$11:$C$565,2,0)</f>
        <v>CONTRATOS ESPECIALES</v>
      </c>
      <c r="K420" s="94" t="str">
        <f t="shared" si="13"/>
        <v>Posgrado</v>
      </c>
      <c r="L420" s="94" t="s">
        <v>719</v>
      </c>
    </row>
    <row r="421" spans="3:12" ht="15.75" thickBot="1">
      <c r="C421" s="166" t="s">
        <v>1333</v>
      </c>
      <c r="D421" s="157"/>
      <c r="E421" s="149">
        <v>0</v>
      </c>
      <c r="F421" s="96">
        <f>IF(E419&lt;6,"",((E419-6)/12)*(G419/E419))</f>
        <v>0</v>
      </c>
      <c r="G421" s="93">
        <f>F421</f>
        <v>0</v>
      </c>
      <c r="H421" s="158"/>
      <c r="I421" s="97" t="s">
        <v>200</v>
      </c>
      <c r="J421" s="97" t="str">
        <f>VLOOKUP(I421,Presupuesto!$B$11:$C$565,2,0)</f>
        <v>CONTRATOS ESPECIALES</v>
      </c>
      <c r="K421" s="94" t="str">
        <f t="shared" si="13"/>
        <v>Posgrado</v>
      </c>
      <c r="L421" s="94" t="s">
        <v>727</v>
      </c>
    </row>
    <row r="422" spans="3:12" ht="15.75" thickBot="1">
      <c r="C422" s="135" t="s">
        <v>102</v>
      </c>
      <c r="D422" s="188"/>
      <c r="E422" s="147">
        <v>12</v>
      </c>
      <c r="F422" s="114">
        <v>30000</v>
      </c>
      <c r="G422" s="109">
        <f>D422*E422*F422</f>
        <v>0</v>
      </c>
      <c r="H422" s="160"/>
      <c r="I422" s="110" t="s">
        <v>298</v>
      </c>
      <c r="J422" s="110" t="str">
        <f>VLOOKUP(I422,Presupuesto!$B$11:$C$565,2,0)</f>
        <v>OTROS SERVICIOS TECNICOS Y PROFESIONALES</v>
      </c>
      <c r="K422" s="94" t="str">
        <f t="shared" si="13"/>
        <v>Posgrado</v>
      </c>
      <c r="L422" s="94" t="s">
        <v>719</v>
      </c>
    </row>
    <row r="423" spans="3:12">
      <c r="C423" s="165" t="s">
        <v>1332</v>
      </c>
      <c r="D423" s="157"/>
      <c r="E423" s="149">
        <v>0</v>
      </c>
      <c r="F423" s="96">
        <v>0</v>
      </c>
      <c r="G423" s="93">
        <f>F423</f>
        <v>0</v>
      </c>
      <c r="H423" s="158"/>
      <c r="I423" s="97" t="s">
        <v>298</v>
      </c>
      <c r="J423" s="97" t="str">
        <f>VLOOKUP(I423,Presupuesto!$B$11:$C$565,2,0)</f>
        <v>OTROS SERVICIOS TECNICOS Y PROFESIONALES</v>
      </c>
      <c r="K423" s="94" t="str">
        <f t="shared" si="13"/>
        <v>Posgrado</v>
      </c>
      <c r="L423" s="94" t="s">
        <v>719</v>
      </c>
    </row>
    <row r="424" spans="3:12" ht="15.75" thickBot="1">
      <c r="C424" s="166" t="s">
        <v>1333</v>
      </c>
      <c r="D424" s="157"/>
      <c r="E424" s="149">
        <v>0</v>
      </c>
      <c r="F424" s="96">
        <v>0</v>
      </c>
      <c r="G424" s="93">
        <f>F424</f>
        <v>0</v>
      </c>
      <c r="H424" s="158"/>
      <c r="I424" s="97" t="s">
        <v>298</v>
      </c>
      <c r="J424" s="97" t="str">
        <f>VLOOKUP(I424,Presupuesto!$B$11:$C$565,2,0)</f>
        <v>OTROS SERVICIOS TECNICOS Y PROFESIONALES</v>
      </c>
      <c r="K424" s="94" t="str">
        <f t="shared" si="13"/>
        <v>Posgrado</v>
      </c>
      <c r="L424" s="94" t="s">
        <v>719</v>
      </c>
    </row>
    <row r="425" spans="3:12" ht="15.75" thickBot="1">
      <c r="C425" s="135" t="s">
        <v>103</v>
      </c>
      <c r="D425" s="188"/>
      <c r="E425" s="147">
        <v>12</v>
      </c>
      <c r="F425" s="114">
        <v>30000</v>
      </c>
      <c r="G425" s="109">
        <f>D425*E425*F425</f>
        <v>0</v>
      </c>
      <c r="H425" s="160"/>
      <c r="I425" s="110" t="s">
        <v>151</v>
      </c>
      <c r="J425" s="110" t="str">
        <f>VLOOKUP(I425,Presupuesto!$B$11:$C$565,2,0)</f>
        <v>SUELDOS Y SALARIOS PERMANENTES</v>
      </c>
      <c r="K425" s="94" t="str">
        <f t="shared" si="13"/>
        <v>Posgrado</v>
      </c>
      <c r="L425" s="94" t="s">
        <v>719</v>
      </c>
    </row>
    <row r="426" spans="3:12">
      <c r="C426" s="165" t="s">
        <v>1332</v>
      </c>
      <c r="D426" s="163"/>
      <c r="E426" s="126">
        <v>0</v>
      </c>
      <c r="F426" s="115">
        <f>IF(E425=0,"",(G425/E425)/12*E425)</f>
        <v>0</v>
      </c>
      <c r="G426" s="116">
        <f>F426</f>
        <v>0</v>
      </c>
      <c r="H426" s="158"/>
      <c r="I426" s="97" t="s">
        <v>164</v>
      </c>
      <c r="J426" s="97" t="str">
        <f>VLOOKUP(I426,Presupuesto!$B$11:$C$565,2,0)</f>
        <v>AGUINALDO Y DECIMO CUARTO MES</v>
      </c>
      <c r="K426" s="94" t="str">
        <f t="shared" si="13"/>
        <v>Posgrado</v>
      </c>
      <c r="L426" s="94" t="s">
        <v>719</v>
      </c>
    </row>
    <row r="427" spans="3:12" ht="15.75" thickBot="1">
      <c r="C427" s="167" t="s">
        <v>1333</v>
      </c>
      <c r="D427" s="156"/>
      <c r="E427" s="127">
        <v>0</v>
      </c>
      <c r="F427" s="101">
        <f>IF(E425&lt;6,"",((E425-6)/12)*(G425/E425))</f>
        <v>0</v>
      </c>
      <c r="G427" s="101">
        <f>F427</f>
        <v>0</v>
      </c>
      <c r="H427" s="156"/>
      <c r="I427" s="102" t="s">
        <v>165</v>
      </c>
      <c r="J427" s="119" t="str">
        <f>VLOOKUP(I427,Presupuesto!$B$11:$C$565,2,0)</f>
        <v>DECIMOCUARTO MES</v>
      </c>
      <c r="K427" s="102" t="str">
        <f t="shared" si="13"/>
        <v>Posgrado</v>
      </c>
      <c r="L427" s="119" t="s">
        <v>719</v>
      </c>
    </row>
    <row r="429" spans="3:12" ht="15.75" thickBot="1">
      <c r="C429" s="422"/>
      <c r="D429" s="411"/>
      <c r="E429" s="422"/>
      <c r="F429" s="422"/>
      <c r="G429" s="422"/>
      <c r="H429" s="411"/>
      <c r="I429" s="422"/>
      <c r="J429" s="422"/>
      <c r="K429" s="148"/>
      <c r="L429" s="422"/>
    </row>
    <row r="430" spans="3:12" ht="15.75" thickBot="1">
      <c r="C430" s="68" t="s">
        <v>1308</v>
      </c>
      <c r="D430" s="30">
        <f>SUM(G437:G487)</f>
        <v>0</v>
      </c>
      <c r="E430" s="90"/>
      <c r="F430" s="90"/>
      <c r="G430" s="90"/>
      <c r="H430" s="74"/>
      <c r="I430" s="74"/>
      <c r="J430" s="74"/>
      <c r="K430" s="148"/>
      <c r="L430" s="422"/>
    </row>
    <row r="431" spans="3:12">
      <c r="C431" s="422"/>
      <c r="D431" s="31"/>
      <c r="E431" s="90"/>
      <c r="F431" s="90"/>
      <c r="G431" s="90"/>
      <c r="H431" s="74"/>
      <c r="I431" s="74"/>
      <c r="J431" s="74"/>
      <c r="K431" s="148"/>
      <c r="L431" s="422"/>
    </row>
    <row r="432" spans="3:12">
      <c r="C432" s="422"/>
      <c r="D432" s="31"/>
      <c r="E432" s="90"/>
      <c r="F432" s="90"/>
      <c r="G432" s="90"/>
      <c r="H432" s="74"/>
      <c r="I432" s="74"/>
      <c r="J432" s="74"/>
      <c r="K432" s="148"/>
      <c r="L432" s="422"/>
    </row>
    <row r="433" spans="3:12" ht="15.75">
      <c r="C433" s="190" t="s">
        <v>1309</v>
      </c>
      <c r="D433" s="342"/>
      <c r="E433" s="90"/>
      <c r="F433" s="90"/>
      <c r="G433" s="90"/>
      <c r="H433" s="74"/>
      <c r="I433" s="74"/>
      <c r="J433" s="74"/>
      <c r="K433" s="148"/>
      <c r="L433" s="422"/>
    </row>
    <row r="434" spans="3:12" ht="18.75">
      <c r="C434" s="197" t="e">
        <f>IFERROR(VLOOKUP(D433,'1. Desarrollo e Innov. Curricu.'!$F:$G,2,FALSE),IFERROR(VLOOKUP(D433,'2. Investigación Científica'!$E:$F,2,FALSE),IFERROR(VLOOKUP(D433,'3. Vinculación Univ. Sociedad'!$F:$G,2,FALSE),IFERROR(VLOOKUP(D433,'4. Docencia y Profesorado Univ.'!$F:$G,2,FALSE),IFERROR(VLOOKUP(D433,'5. Estudiantes y Graduados'!$E:$F,2,FALSE),IFERROR(VLOOKUP(D433,'11. Gestion Administrativa'!$F:$G,2,FALSE),IFERROR(VLOOKUP(D433,'13. Gestión Académica'!$F:$G,2,FALSE),IFERROR(VLOOKUP(D433,'8. Asegura. de la Calid. y M'!$F:$G,2,FALSE),IFERROR(VLOOKUP(D433,'6. Gestión del Conocimiento'!$F:$G,2,FALSE),IFERROR(VLOOKUP(D433,'15. Gobernabilidad y Proceso...'!$E:$F,2,FALSE),IFERROR(VLOOKUP(D433,'12. Gestión del Talento Humano'!$F:$G,2,FALSE),IFERROR(VLOOKUP(D433,'14. Internacional... de la E.S.'!$E:$F,2,FALSE),IFERROR(VLOOKUP(D433,'10. Posgrado'!$E:$F,2,FALSE),IFERROR(VLOOKUP(D433,'17. Gestión TIC'!$F:$G,2,FALSE),IFERROR(VLOOKUP(D433,'16. Desa. del Sistema Educ.Sup.'!$E:$F,2,FALSE),IFERROR(VLOOKUP(D433,'9. Cultura de Inno. Insti...'!$F:$G,2,FALSE),VLOOKUP(D433,'7. Lo Esencial de la Reforma U.'!$F:$G,2,0)))))))))))))))))</f>
        <v>#N/A</v>
      </c>
      <c r="D434" s="31"/>
      <c r="E434" s="90"/>
      <c r="F434" s="90"/>
      <c r="G434" s="90"/>
      <c r="H434" s="74"/>
      <c r="I434" s="74"/>
      <c r="J434" s="74"/>
      <c r="K434" s="148"/>
      <c r="L434" s="422"/>
    </row>
    <row r="435" spans="3:12" ht="15.75" thickBot="1">
      <c r="C435" s="171"/>
      <c r="D435" s="31"/>
      <c r="E435" s="90"/>
      <c r="F435" s="90"/>
      <c r="G435" s="90"/>
      <c r="H435" s="74"/>
      <c r="I435" s="74"/>
      <c r="J435" s="74"/>
      <c r="K435" s="148"/>
      <c r="L435" s="422"/>
    </row>
    <row r="436" spans="3:12" ht="30.75" thickBot="1">
      <c r="C436" s="129" t="s">
        <v>1310</v>
      </c>
      <c r="D436" s="133" t="s">
        <v>99</v>
      </c>
      <c r="E436" s="164" t="s">
        <v>1331</v>
      </c>
      <c r="F436" s="133" t="s">
        <v>1312</v>
      </c>
      <c r="G436" s="130" t="s">
        <v>1313</v>
      </c>
      <c r="H436" s="128" t="s">
        <v>1314</v>
      </c>
      <c r="I436" s="131" t="s">
        <v>1315</v>
      </c>
      <c r="J436" s="131" t="s">
        <v>711</v>
      </c>
      <c r="K436" s="131" t="s">
        <v>1316</v>
      </c>
      <c r="L436" s="131" t="s">
        <v>1317</v>
      </c>
    </row>
    <row r="437" spans="3:12" ht="15.75" thickBot="1">
      <c r="C437" s="132" t="s">
        <v>84</v>
      </c>
      <c r="D437" s="188"/>
      <c r="E437" s="147">
        <v>12</v>
      </c>
      <c r="F437" s="284">
        <f>HLOOKUP($C437,$BZ$2:$CM$3,2,0)</f>
        <v>43674.39</v>
      </c>
      <c r="G437" s="109">
        <f>D437*E437*F437</f>
        <v>0</v>
      </c>
      <c r="H437" s="160"/>
      <c r="I437" s="110" t="s">
        <v>151</v>
      </c>
      <c r="J437" s="110" t="str">
        <f>VLOOKUP(I437,Presupuesto!$B$11:$C$565,2,0)</f>
        <v>SUELDOS Y SALARIOS PERMANENTES</v>
      </c>
      <c r="K437" s="205" t="s">
        <v>72</v>
      </c>
      <c r="L437" s="94" t="s">
        <v>719</v>
      </c>
    </row>
    <row r="438" spans="3:12">
      <c r="C438" s="165" t="s">
        <v>1332</v>
      </c>
      <c r="D438" s="157"/>
      <c r="E438" s="149">
        <v>0</v>
      </c>
      <c r="F438" s="96">
        <f>IF(E437=0,"",(G437/E437)/12*E437)</f>
        <v>0</v>
      </c>
      <c r="G438" s="93">
        <f>F438</f>
        <v>0</v>
      </c>
      <c r="H438" s="158"/>
      <c r="I438" s="112" t="s">
        <v>164</v>
      </c>
      <c r="J438" s="112" t="str">
        <f>VLOOKUP(I438,Presupuesto!$B$11:$C$565,2,0)</f>
        <v>AGUINALDO Y DECIMO CUARTO MES</v>
      </c>
      <c r="K438" s="94" t="str">
        <f t="shared" ref="K438:K469" si="14">$K$437</f>
        <v>Posgrado</v>
      </c>
      <c r="L438" s="94" t="s">
        <v>720</v>
      </c>
    </row>
    <row r="439" spans="3:12" ht="15.75" thickBot="1">
      <c r="C439" s="166" t="s">
        <v>1333</v>
      </c>
      <c r="D439" s="157"/>
      <c r="E439" s="149">
        <v>0</v>
      </c>
      <c r="F439" s="113">
        <f>IF(E437&lt;6,"",((E437-6)/12)*(G437/E437))</f>
        <v>0</v>
      </c>
      <c r="G439" s="93">
        <f>F439</f>
        <v>0</v>
      </c>
      <c r="H439" s="158"/>
      <c r="I439" s="97" t="s">
        <v>165</v>
      </c>
      <c r="J439" s="97" t="str">
        <f>VLOOKUP(I439,Presupuesto!$B$11:$C$565,2,0)</f>
        <v>DECIMOCUARTO MES</v>
      </c>
      <c r="K439" s="94" t="str">
        <f t="shared" si="14"/>
        <v>Posgrado</v>
      </c>
      <c r="L439" s="94" t="s">
        <v>721</v>
      </c>
    </row>
    <row r="440" spans="3:12" ht="15.75" thickBot="1">
      <c r="C440" s="132" t="s">
        <v>85</v>
      </c>
      <c r="D440" s="188"/>
      <c r="E440" s="147">
        <v>12</v>
      </c>
      <c r="F440" s="284">
        <f>HLOOKUP($C440,$BZ$2:$CM$3,2,0)</f>
        <v>39703.99</v>
      </c>
      <c r="G440" s="109">
        <f>D440*E440*F440</f>
        <v>0</v>
      </c>
      <c r="H440" s="160"/>
      <c r="I440" s="110" t="s">
        <v>151</v>
      </c>
      <c r="J440" s="110" t="str">
        <f>VLOOKUP(I440,Presupuesto!$B$11:$C$565,2,0)</f>
        <v>SUELDOS Y SALARIOS PERMANENTES</v>
      </c>
      <c r="K440" s="94" t="str">
        <f t="shared" si="14"/>
        <v>Posgrado</v>
      </c>
      <c r="L440" s="94" t="s">
        <v>721</v>
      </c>
    </row>
    <row r="441" spans="3:12">
      <c r="C441" s="165" t="s">
        <v>1332</v>
      </c>
      <c r="D441" s="157"/>
      <c r="E441" s="149">
        <v>0</v>
      </c>
      <c r="F441" s="96">
        <f>IF(E440=0,"",(G440/E440)/12*E440)</f>
        <v>0</v>
      </c>
      <c r="G441" s="93">
        <f>F441</f>
        <v>0</v>
      </c>
      <c r="H441" s="158"/>
      <c r="I441" s="112" t="s">
        <v>164</v>
      </c>
      <c r="J441" s="112" t="str">
        <f>VLOOKUP(I441,Presupuesto!$B$11:$C$565,2,0)</f>
        <v>AGUINALDO Y DECIMO CUARTO MES</v>
      </c>
      <c r="K441" s="94" t="str">
        <f t="shared" si="14"/>
        <v>Posgrado</v>
      </c>
      <c r="L441" s="94" t="s">
        <v>721</v>
      </c>
    </row>
    <row r="442" spans="3:12" ht="15.75" thickBot="1">
      <c r="C442" s="166" t="s">
        <v>1333</v>
      </c>
      <c r="D442" s="157"/>
      <c r="E442" s="149">
        <v>0</v>
      </c>
      <c r="F442" s="113">
        <f>IF(E440&lt;6,"",((E440-6)/12)*(G440/E440))</f>
        <v>0</v>
      </c>
      <c r="G442" s="93">
        <f>F442</f>
        <v>0</v>
      </c>
      <c r="H442" s="158"/>
      <c r="I442" s="97" t="s">
        <v>165</v>
      </c>
      <c r="J442" s="97" t="str">
        <f>VLOOKUP(I442,Presupuesto!$B$11:$C$565,2,0)</f>
        <v>DECIMOCUARTO MES</v>
      </c>
      <c r="K442" s="94" t="str">
        <f t="shared" si="14"/>
        <v>Posgrado</v>
      </c>
      <c r="L442" s="94" t="s">
        <v>721</v>
      </c>
    </row>
    <row r="443" spans="3:12" ht="15.75" thickBot="1">
      <c r="C443" s="132" t="s">
        <v>86</v>
      </c>
      <c r="D443" s="188"/>
      <c r="E443" s="147">
        <v>12</v>
      </c>
      <c r="F443" s="284">
        <f>HLOOKUP($C443,$BZ$2:$CM$3,2,0)</f>
        <v>35733.589999999997</v>
      </c>
      <c r="G443" s="109">
        <f>D443*E443*F443</f>
        <v>0</v>
      </c>
      <c r="H443" s="160"/>
      <c r="I443" s="110" t="s">
        <v>151</v>
      </c>
      <c r="J443" s="110" t="str">
        <f>VLOOKUP(I443,Presupuesto!$B$11:$C$565,2,0)</f>
        <v>SUELDOS Y SALARIOS PERMANENTES</v>
      </c>
      <c r="K443" s="94" t="str">
        <f t="shared" si="14"/>
        <v>Posgrado</v>
      </c>
      <c r="L443" s="94" t="s">
        <v>721</v>
      </c>
    </row>
    <row r="444" spans="3:12">
      <c r="C444" s="165" t="s">
        <v>1332</v>
      </c>
      <c r="D444" s="157"/>
      <c r="E444" s="149">
        <v>0</v>
      </c>
      <c r="F444" s="96">
        <f>IF(E443=0,"",(G443/E443)/12*E443)</f>
        <v>0</v>
      </c>
      <c r="G444" s="93">
        <f>F444</f>
        <v>0</v>
      </c>
      <c r="H444" s="158"/>
      <c r="I444" s="112" t="s">
        <v>164</v>
      </c>
      <c r="J444" s="112" t="str">
        <f>VLOOKUP(I444,Presupuesto!$B$11:$C$565,2,0)</f>
        <v>AGUINALDO Y DECIMO CUARTO MES</v>
      </c>
      <c r="K444" s="94" t="str">
        <f t="shared" si="14"/>
        <v>Posgrado</v>
      </c>
      <c r="L444" s="94" t="s">
        <v>721</v>
      </c>
    </row>
    <row r="445" spans="3:12" ht="15.75" thickBot="1">
      <c r="C445" s="166" t="s">
        <v>1333</v>
      </c>
      <c r="D445" s="157"/>
      <c r="E445" s="149">
        <v>0</v>
      </c>
      <c r="F445" s="113">
        <f>IF(E443&lt;6,"",((E443-6)/12)*(G443/E443))</f>
        <v>0</v>
      </c>
      <c r="G445" s="93">
        <f>F445</f>
        <v>0</v>
      </c>
      <c r="H445" s="158"/>
      <c r="I445" s="97" t="s">
        <v>165</v>
      </c>
      <c r="J445" s="97" t="str">
        <f>VLOOKUP(I445,Presupuesto!$B$11:$C$565,2,0)</f>
        <v>DECIMOCUARTO MES</v>
      </c>
      <c r="K445" s="94" t="str">
        <f t="shared" si="14"/>
        <v>Posgrado</v>
      </c>
      <c r="L445" s="94" t="s">
        <v>721</v>
      </c>
    </row>
    <row r="446" spans="3:12" ht="15.75" thickBot="1">
      <c r="C446" s="132" t="s">
        <v>87</v>
      </c>
      <c r="D446" s="188"/>
      <c r="E446" s="147">
        <v>12</v>
      </c>
      <c r="F446" s="284">
        <f>HLOOKUP($C446,$BZ$2:$CM$3,2,0)</f>
        <v>31763.19</v>
      </c>
      <c r="G446" s="109">
        <f>D446*E446*F446</f>
        <v>0</v>
      </c>
      <c r="H446" s="160"/>
      <c r="I446" s="110" t="s">
        <v>151</v>
      </c>
      <c r="J446" s="110" t="str">
        <f>VLOOKUP(I446,Presupuesto!$B$11:$C$565,2,0)</f>
        <v>SUELDOS Y SALARIOS PERMANENTES</v>
      </c>
      <c r="K446" s="94" t="str">
        <f t="shared" si="14"/>
        <v>Posgrado</v>
      </c>
      <c r="L446" s="94" t="s">
        <v>721</v>
      </c>
    </row>
    <row r="447" spans="3:12">
      <c r="C447" s="165" t="s">
        <v>1332</v>
      </c>
      <c r="D447" s="157"/>
      <c r="E447" s="149">
        <v>0</v>
      </c>
      <c r="F447" s="96">
        <f>IF(E446=0,"",(G446/E446)/12*E446)</f>
        <v>0</v>
      </c>
      <c r="G447" s="93">
        <f>F447</f>
        <v>0</v>
      </c>
      <c r="H447" s="158"/>
      <c r="I447" s="112" t="s">
        <v>164</v>
      </c>
      <c r="J447" s="112" t="str">
        <f>VLOOKUP(I447,Presupuesto!$B$11:$C$565,2,0)</f>
        <v>AGUINALDO Y DECIMO CUARTO MES</v>
      </c>
      <c r="K447" s="94" t="str">
        <f t="shared" si="14"/>
        <v>Posgrado</v>
      </c>
      <c r="L447" s="94" t="s">
        <v>721</v>
      </c>
    </row>
    <row r="448" spans="3:12" ht="15.75" thickBot="1">
      <c r="C448" s="166" t="s">
        <v>1333</v>
      </c>
      <c r="D448" s="157"/>
      <c r="E448" s="149">
        <v>0</v>
      </c>
      <c r="F448" s="113">
        <f>IF(E446&lt;6,"",((E446-6)/12)*(G446/E446))</f>
        <v>0</v>
      </c>
      <c r="G448" s="93">
        <f>F448</f>
        <v>0</v>
      </c>
      <c r="H448" s="158"/>
      <c r="I448" s="97" t="s">
        <v>165</v>
      </c>
      <c r="J448" s="97" t="str">
        <f>VLOOKUP(I448,Presupuesto!$B$11:$C$565,2,0)</f>
        <v>DECIMOCUARTO MES</v>
      </c>
      <c r="K448" s="94" t="str">
        <f t="shared" si="14"/>
        <v>Posgrado</v>
      </c>
      <c r="L448" s="94" t="s">
        <v>721</v>
      </c>
    </row>
    <row r="449" spans="3:12" ht="15.75" thickBot="1">
      <c r="C449" s="132" t="s">
        <v>88</v>
      </c>
      <c r="D449" s="188"/>
      <c r="E449" s="147">
        <v>12</v>
      </c>
      <c r="F449" s="284">
        <f>HLOOKUP($C449,$BZ$2:$CM$3,2,0)</f>
        <v>29777.99</v>
      </c>
      <c r="G449" s="109">
        <f>D449*E449*F449</f>
        <v>0</v>
      </c>
      <c r="H449" s="160"/>
      <c r="I449" s="110" t="s">
        <v>151</v>
      </c>
      <c r="J449" s="110" t="str">
        <f>VLOOKUP(I449,Presupuesto!$B$11:$C$565,2,0)</f>
        <v>SUELDOS Y SALARIOS PERMANENTES</v>
      </c>
      <c r="K449" s="94" t="str">
        <f t="shared" si="14"/>
        <v>Posgrado</v>
      </c>
      <c r="L449" s="94" t="s">
        <v>721</v>
      </c>
    </row>
    <row r="450" spans="3:12">
      <c r="C450" s="165" t="s">
        <v>1332</v>
      </c>
      <c r="D450" s="157"/>
      <c r="E450" s="149">
        <v>0</v>
      </c>
      <c r="F450" s="96">
        <f>IF(E449=0,"",(G449/E449)/12*E449)</f>
        <v>0</v>
      </c>
      <c r="G450" s="93">
        <f>F450</f>
        <v>0</v>
      </c>
      <c r="H450" s="158"/>
      <c r="I450" s="112" t="s">
        <v>164</v>
      </c>
      <c r="J450" s="112" t="str">
        <f>VLOOKUP(I450,Presupuesto!$B$11:$C$565,2,0)</f>
        <v>AGUINALDO Y DECIMO CUARTO MES</v>
      </c>
      <c r="K450" s="94" t="str">
        <f t="shared" si="14"/>
        <v>Posgrado</v>
      </c>
      <c r="L450" s="94" t="s">
        <v>721</v>
      </c>
    </row>
    <row r="451" spans="3:12" ht="15.75" thickBot="1">
      <c r="C451" s="166" t="s">
        <v>1333</v>
      </c>
      <c r="D451" s="157"/>
      <c r="E451" s="149">
        <v>0</v>
      </c>
      <c r="F451" s="113">
        <f>IF(E449&lt;6,"",((E449-6)/12)*(G449/E449))</f>
        <v>0</v>
      </c>
      <c r="G451" s="93">
        <f>F451</f>
        <v>0</v>
      </c>
      <c r="H451" s="158"/>
      <c r="I451" s="97" t="s">
        <v>165</v>
      </c>
      <c r="J451" s="97" t="str">
        <f>VLOOKUP(I451,Presupuesto!$B$11:$C$565,2,0)</f>
        <v>DECIMOCUARTO MES</v>
      </c>
      <c r="K451" s="94" t="str">
        <f t="shared" si="14"/>
        <v>Posgrado</v>
      </c>
      <c r="L451" s="94" t="s">
        <v>721</v>
      </c>
    </row>
    <row r="452" spans="3:12" ht="15.75" thickBot="1">
      <c r="C452" s="132" t="s">
        <v>89</v>
      </c>
      <c r="D452" s="188"/>
      <c r="E452" s="147">
        <v>12</v>
      </c>
      <c r="F452" s="284">
        <f>HLOOKUP($C452,$BZ$2:$CM$3,2,0)</f>
        <v>27792.79</v>
      </c>
      <c r="G452" s="109">
        <f>D452*E452*F452</f>
        <v>0</v>
      </c>
      <c r="H452" s="160"/>
      <c r="I452" s="110" t="s">
        <v>151</v>
      </c>
      <c r="J452" s="110" t="str">
        <f>VLOOKUP(I452,Presupuesto!$B$11:$C$565,2,0)</f>
        <v>SUELDOS Y SALARIOS PERMANENTES</v>
      </c>
      <c r="K452" s="94" t="str">
        <f t="shared" si="14"/>
        <v>Posgrado</v>
      </c>
      <c r="L452" s="94" t="s">
        <v>721</v>
      </c>
    </row>
    <row r="453" spans="3:12">
      <c r="C453" s="165" t="s">
        <v>1332</v>
      </c>
      <c r="D453" s="157"/>
      <c r="E453" s="149">
        <v>0</v>
      </c>
      <c r="F453" s="96">
        <f>IF(E452=0,"",(G452/E452)/12*E452)</f>
        <v>0</v>
      </c>
      <c r="G453" s="93">
        <f>F453</f>
        <v>0</v>
      </c>
      <c r="H453" s="158"/>
      <c r="I453" s="112" t="s">
        <v>164</v>
      </c>
      <c r="J453" s="112" t="str">
        <f>VLOOKUP(I453,Presupuesto!$B$11:$C$565,2,0)</f>
        <v>AGUINALDO Y DECIMO CUARTO MES</v>
      </c>
      <c r="K453" s="94" t="str">
        <f t="shared" si="14"/>
        <v>Posgrado</v>
      </c>
      <c r="L453" s="94" t="s">
        <v>721</v>
      </c>
    </row>
    <row r="454" spans="3:12" ht="15.75" thickBot="1">
      <c r="C454" s="166" t="s">
        <v>1333</v>
      </c>
      <c r="D454" s="157"/>
      <c r="E454" s="149">
        <v>0</v>
      </c>
      <c r="F454" s="113">
        <f>IF(E452&lt;6,"",((E452-6)/12)*(G452/E452))</f>
        <v>0</v>
      </c>
      <c r="G454" s="93">
        <f>F454</f>
        <v>0</v>
      </c>
      <c r="H454" s="158"/>
      <c r="I454" s="97" t="s">
        <v>165</v>
      </c>
      <c r="J454" s="97" t="str">
        <f>VLOOKUP(I454,Presupuesto!$B$11:$C$565,2,0)</f>
        <v>DECIMOCUARTO MES</v>
      </c>
      <c r="K454" s="94" t="str">
        <f t="shared" si="14"/>
        <v>Posgrado</v>
      </c>
      <c r="L454" s="94" t="s">
        <v>721</v>
      </c>
    </row>
    <row r="455" spans="3:12" ht="15.75" thickBot="1">
      <c r="C455" s="132" t="s">
        <v>90</v>
      </c>
      <c r="D455" s="188"/>
      <c r="E455" s="147">
        <v>12</v>
      </c>
      <c r="F455" s="284">
        <f>HLOOKUP($C455,$BZ$2:$CM$3,2,0)</f>
        <v>18859.39</v>
      </c>
      <c r="G455" s="109">
        <f>D455*E455*F455</f>
        <v>0</v>
      </c>
      <c r="H455" s="160"/>
      <c r="I455" s="110" t="s">
        <v>151</v>
      </c>
      <c r="J455" s="110" t="str">
        <f>VLOOKUP(I455,Presupuesto!$B$11:$C$565,2,0)</f>
        <v>SUELDOS Y SALARIOS PERMANENTES</v>
      </c>
      <c r="K455" s="94" t="str">
        <f t="shared" si="14"/>
        <v>Posgrado</v>
      </c>
      <c r="L455" s="94" t="s">
        <v>721</v>
      </c>
    </row>
    <row r="456" spans="3:12">
      <c r="C456" s="165" t="s">
        <v>1332</v>
      </c>
      <c r="D456" s="157"/>
      <c r="E456" s="149">
        <v>0</v>
      </c>
      <c r="F456" s="96">
        <f>IF(E455=0,"",(G455/E455)/12*E455)</f>
        <v>0</v>
      </c>
      <c r="G456" s="93">
        <f>F456</f>
        <v>0</v>
      </c>
      <c r="H456" s="158"/>
      <c r="I456" s="112" t="s">
        <v>164</v>
      </c>
      <c r="J456" s="112" t="str">
        <f>VLOOKUP(I456,Presupuesto!$B$11:$C$565,2,0)</f>
        <v>AGUINALDO Y DECIMO CUARTO MES</v>
      </c>
      <c r="K456" s="94" t="str">
        <f t="shared" si="14"/>
        <v>Posgrado</v>
      </c>
      <c r="L456" s="94" t="s">
        <v>721</v>
      </c>
    </row>
    <row r="457" spans="3:12" ht="15.75" thickBot="1">
      <c r="C457" s="166" t="s">
        <v>1333</v>
      </c>
      <c r="D457" s="157"/>
      <c r="E457" s="149">
        <v>0</v>
      </c>
      <c r="F457" s="113">
        <f>IF(E455&lt;6,"",((E455-6)/12)*(G455/E455))</f>
        <v>0</v>
      </c>
      <c r="G457" s="93">
        <f>F457</f>
        <v>0</v>
      </c>
      <c r="H457" s="158"/>
      <c r="I457" s="97" t="s">
        <v>165</v>
      </c>
      <c r="J457" s="97" t="str">
        <f>VLOOKUP(I457,Presupuesto!$B$11:$C$565,2,0)</f>
        <v>DECIMOCUARTO MES</v>
      </c>
      <c r="K457" s="94" t="str">
        <f t="shared" si="14"/>
        <v>Posgrado</v>
      </c>
      <c r="L457" s="94" t="s">
        <v>721</v>
      </c>
    </row>
    <row r="458" spans="3:12" ht="15.75" thickBot="1">
      <c r="C458" s="132" t="s">
        <v>91</v>
      </c>
      <c r="D458" s="188"/>
      <c r="E458" s="147">
        <v>12</v>
      </c>
      <c r="F458" s="284">
        <f>HLOOKUP($C458,$BZ$2:$CM$3,2,0)</f>
        <v>17866.8</v>
      </c>
      <c r="G458" s="109">
        <f>D458*E458*F458</f>
        <v>0</v>
      </c>
      <c r="H458" s="160"/>
      <c r="I458" s="110" t="s">
        <v>151</v>
      </c>
      <c r="J458" s="110" t="str">
        <f>VLOOKUP(I458,Presupuesto!$B$11:$C$565,2,0)</f>
        <v>SUELDOS Y SALARIOS PERMANENTES</v>
      </c>
      <c r="K458" s="94" t="str">
        <f t="shared" si="14"/>
        <v>Posgrado</v>
      </c>
      <c r="L458" s="94" t="s">
        <v>721</v>
      </c>
    </row>
    <row r="459" spans="3:12">
      <c r="C459" s="165" t="s">
        <v>1332</v>
      </c>
      <c r="D459" s="157"/>
      <c r="E459" s="149">
        <v>0</v>
      </c>
      <c r="F459" s="96">
        <f>IF(E458=0,"",(G458/E458)/12*E458)</f>
        <v>0</v>
      </c>
      <c r="G459" s="93">
        <f>F459</f>
        <v>0</v>
      </c>
      <c r="H459" s="158"/>
      <c r="I459" s="112" t="s">
        <v>164</v>
      </c>
      <c r="J459" s="112" t="str">
        <f>VLOOKUP(I459,Presupuesto!$B$11:$C$565,2,0)</f>
        <v>AGUINALDO Y DECIMO CUARTO MES</v>
      </c>
      <c r="K459" s="94" t="str">
        <f t="shared" si="14"/>
        <v>Posgrado</v>
      </c>
      <c r="L459" s="94" t="s">
        <v>721</v>
      </c>
    </row>
    <row r="460" spans="3:12" ht="15.75" thickBot="1">
      <c r="C460" s="166" t="s">
        <v>1333</v>
      </c>
      <c r="D460" s="157"/>
      <c r="E460" s="149">
        <v>0</v>
      </c>
      <c r="F460" s="113">
        <f>IF(E458&lt;6,"",((E458-6)/12)*(G458/E458))</f>
        <v>0</v>
      </c>
      <c r="G460" s="93">
        <f>F460</f>
        <v>0</v>
      </c>
      <c r="H460" s="158"/>
      <c r="I460" s="97" t="s">
        <v>165</v>
      </c>
      <c r="J460" s="97" t="str">
        <f>VLOOKUP(I460,Presupuesto!$B$11:$C$565,2,0)</f>
        <v>DECIMOCUARTO MES</v>
      </c>
      <c r="K460" s="94" t="str">
        <f t="shared" si="14"/>
        <v>Posgrado</v>
      </c>
      <c r="L460" s="94" t="s">
        <v>721</v>
      </c>
    </row>
    <row r="461" spans="3:12" ht="15.75" thickBot="1">
      <c r="C461" s="132" t="s">
        <v>92</v>
      </c>
      <c r="D461" s="188"/>
      <c r="E461" s="147">
        <v>12</v>
      </c>
      <c r="F461" s="284">
        <f>HLOOKUP($C461,$BZ$2:$CM$3,2,0)</f>
        <v>13896.4</v>
      </c>
      <c r="G461" s="109">
        <f>D461*E461*F461</f>
        <v>0</v>
      </c>
      <c r="H461" s="160"/>
      <c r="I461" s="110" t="s">
        <v>151</v>
      </c>
      <c r="J461" s="110" t="str">
        <f>VLOOKUP(I461,Presupuesto!$B$11:$C$565,2,0)</f>
        <v>SUELDOS Y SALARIOS PERMANENTES</v>
      </c>
      <c r="K461" s="94" t="str">
        <f t="shared" si="14"/>
        <v>Posgrado</v>
      </c>
      <c r="L461" s="94" t="s">
        <v>721</v>
      </c>
    </row>
    <row r="462" spans="3:12">
      <c r="C462" s="165" t="s">
        <v>1332</v>
      </c>
      <c r="D462" s="157"/>
      <c r="E462" s="149">
        <v>0</v>
      </c>
      <c r="F462" s="96">
        <f>IF(E461=0,"",(G461/E461)/12*E461)</f>
        <v>0</v>
      </c>
      <c r="G462" s="93">
        <f>F462</f>
        <v>0</v>
      </c>
      <c r="H462" s="158"/>
      <c r="I462" s="112" t="s">
        <v>164</v>
      </c>
      <c r="J462" s="112" t="str">
        <f>VLOOKUP(I462,Presupuesto!$B$11:$C$565,2,0)</f>
        <v>AGUINALDO Y DECIMO CUARTO MES</v>
      </c>
      <c r="K462" s="94" t="str">
        <f t="shared" si="14"/>
        <v>Posgrado</v>
      </c>
      <c r="L462" s="94" t="s">
        <v>721</v>
      </c>
    </row>
    <row r="463" spans="3:12" ht="15.75" thickBot="1">
      <c r="C463" s="166" t="s">
        <v>1333</v>
      </c>
      <c r="D463" s="157"/>
      <c r="E463" s="149">
        <v>0</v>
      </c>
      <c r="F463" s="113">
        <f>IF(E461&lt;6,"",((E461-6)/12)*(G461/E461))</f>
        <v>0</v>
      </c>
      <c r="G463" s="93">
        <f>F463</f>
        <v>0</v>
      </c>
      <c r="H463" s="158"/>
      <c r="I463" s="97" t="s">
        <v>165</v>
      </c>
      <c r="J463" s="97" t="str">
        <f>VLOOKUP(I463,Presupuesto!$B$11:$C$565,2,0)</f>
        <v>DECIMOCUARTO MES</v>
      </c>
      <c r="K463" s="94" t="str">
        <f t="shared" si="14"/>
        <v>Posgrado</v>
      </c>
      <c r="L463" s="94" t="s">
        <v>721</v>
      </c>
    </row>
    <row r="464" spans="3:12" ht="15.75" thickBot="1">
      <c r="C464" s="132" t="s">
        <v>93</v>
      </c>
      <c r="D464" s="188"/>
      <c r="E464" s="147">
        <v>12</v>
      </c>
      <c r="F464" s="284">
        <f>HLOOKUP($C464,$BZ$2:$CM$3,2,0)</f>
        <v>15004.09</v>
      </c>
      <c r="G464" s="109">
        <f>D464*E464*F464</f>
        <v>0</v>
      </c>
      <c r="H464" s="160"/>
      <c r="I464" s="110" t="s">
        <v>151</v>
      </c>
      <c r="J464" s="110" t="str">
        <f>VLOOKUP(I464,Presupuesto!$B$11:$C$565,2,0)</f>
        <v>SUELDOS Y SALARIOS PERMANENTES</v>
      </c>
      <c r="K464" s="94" t="str">
        <f t="shared" si="14"/>
        <v>Posgrado</v>
      </c>
      <c r="L464" s="94" t="s">
        <v>721</v>
      </c>
    </row>
    <row r="465" spans="3:12">
      <c r="C465" s="165" t="s">
        <v>1332</v>
      </c>
      <c r="D465" s="157"/>
      <c r="E465" s="149">
        <v>0</v>
      </c>
      <c r="F465" s="96">
        <f>IF(E464=0,"",(G464/E464)/12*E464)</f>
        <v>0</v>
      </c>
      <c r="G465" s="93">
        <f>F465</f>
        <v>0</v>
      </c>
      <c r="H465" s="158"/>
      <c r="I465" s="112" t="s">
        <v>164</v>
      </c>
      <c r="J465" s="112" t="str">
        <f>VLOOKUP(I465,Presupuesto!$B$11:$C$565,2,0)</f>
        <v>AGUINALDO Y DECIMO CUARTO MES</v>
      </c>
      <c r="K465" s="94" t="str">
        <f t="shared" si="14"/>
        <v>Posgrado</v>
      </c>
      <c r="L465" s="94" t="s">
        <v>721</v>
      </c>
    </row>
    <row r="466" spans="3:12" ht="15.75" thickBot="1">
      <c r="C466" s="166" t="s">
        <v>1333</v>
      </c>
      <c r="D466" s="157"/>
      <c r="E466" s="149">
        <v>0</v>
      </c>
      <c r="F466" s="113">
        <f>IF(E464&lt;6,"",((E464-6)/12)*(G464/E464))</f>
        <v>0</v>
      </c>
      <c r="G466" s="93">
        <f>F466</f>
        <v>0</v>
      </c>
      <c r="H466" s="158"/>
      <c r="I466" s="97" t="s">
        <v>165</v>
      </c>
      <c r="J466" s="97" t="str">
        <f>VLOOKUP(I466,Presupuesto!$B$11:$C$565,2,0)</f>
        <v>DECIMOCUARTO MES</v>
      </c>
      <c r="K466" s="94" t="str">
        <f t="shared" si="14"/>
        <v>Posgrado</v>
      </c>
      <c r="L466" s="94" t="s">
        <v>721</v>
      </c>
    </row>
    <row r="467" spans="3:12" ht="15.75" thickBot="1">
      <c r="C467" s="132" t="s">
        <v>94</v>
      </c>
      <c r="D467" s="188"/>
      <c r="E467" s="147">
        <v>12</v>
      </c>
      <c r="F467" s="284">
        <f>HLOOKUP($C467,$BZ$2:$CM$3,2,0)</f>
        <v>13238.9</v>
      </c>
      <c r="G467" s="109">
        <f>D467*E467*F467</f>
        <v>0</v>
      </c>
      <c r="H467" s="160"/>
      <c r="I467" s="110" t="s">
        <v>151</v>
      </c>
      <c r="J467" s="110" t="str">
        <f>VLOOKUP(I467,Presupuesto!$B$11:$C$565,2,0)</f>
        <v>SUELDOS Y SALARIOS PERMANENTES</v>
      </c>
      <c r="K467" s="94" t="str">
        <f t="shared" si="14"/>
        <v>Posgrado</v>
      </c>
      <c r="L467" s="94" t="s">
        <v>721</v>
      </c>
    </row>
    <row r="468" spans="3:12">
      <c r="C468" s="165" t="s">
        <v>1332</v>
      </c>
      <c r="D468" s="157"/>
      <c r="E468" s="149">
        <v>0</v>
      </c>
      <c r="F468" s="96">
        <f>IF(E467=0,"",(G467/E467)/12*E467)</f>
        <v>0</v>
      </c>
      <c r="G468" s="93">
        <f>F468</f>
        <v>0</v>
      </c>
      <c r="H468" s="158"/>
      <c r="I468" s="112" t="s">
        <v>164</v>
      </c>
      <c r="J468" s="112" t="str">
        <f>VLOOKUP(I468,Presupuesto!$B$11:$C$565,2,0)</f>
        <v>AGUINALDO Y DECIMO CUARTO MES</v>
      </c>
      <c r="K468" s="94" t="str">
        <f t="shared" si="14"/>
        <v>Posgrado</v>
      </c>
      <c r="L468" s="94" t="s">
        <v>721</v>
      </c>
    </row>
    <row r="469" spans="3:12" ht="15.75" thickBot="1">
      <c r="C469" s="166" t="s">
        <v>1333</v>
      </c>
      <c r="D469" s="157"/>
      <c r="E469" s="149">
        <v>0</v>
      </c>
      <c r="F469" s="113">
        <f>IF(E467&lt;6,"",((E467-6)/12)*(G467/E467))</f>
        <v>0</v>
      </c>
      <c r="G469" s="93">
        <f>F469</f>
        <v>0</v>
      </c>
      <c r="H469" s="158"/>
      <c r="I469" s="97" t="s">
        <v>165</v>
      </c>
      <c r="J469" s="97" t="str">
        <f>VLOOKUP(I469,Presupuesto!$B$11:$C$565,2,0)</f>
        <v>DECIMOCUARTO MES</v>
      </c>
      <c r="K469" s="94" t="str">
        <f t="shared" si="14"/>
        <v>Posgrado</v>
      </c>
      <c r="L469" s="94" t="s">
        <v>721</v>
      </c>
    </row>
    <row r="470" spans="3:12" ht="15.75" thickBot="1">
      <c r="C470" s="132" t="s">
        <v>95</v>
      </c>
      <c r="D470" s="188"/>
      <c r="E470" s="147">
        <v>12</v>
      </c>
      <c r="F470" s="284">
        <f>HLOOKUP($C470,$BZ$2:$CM$3,2,0)</f>
        <v>12356.31</v>
      </c>
      <c r="G470" s="109">
        <f>D470*E470*F470</f>
        <v>0</v>
      </c>
      <c r="H470" s="160"/>
      <c r="I470" s="110" t="s">
        <v>151</v>
      </c>
      <c r="J470" s="110" t="str">
        <f>VLOOKUP(I470,Presupuesto!$B$11:$C$565,2,0)</f>
        <v>SUELDOS Y SALARIOS PERMANENTES</v>
      </c>
      <c r="K470" s="94" t="str">
        <f t="shared" ref="K470:K487" si="15">$K$437</f>
        <v>Posgrado</v>
      </c>
      <c r="L470" s="94" t="s">
        <v>721</v>
      </c>
    </row>
    <row r="471" spans="3:12">
      <c r="C471" s="165" t="s">
        <v>1332</v>
      </c>
      <c r="D471" s="157"/>
      <c r="E471" s="149">
        <v>0</v>
      </c>
      <c r="F471" s="96">
        <f>IF(E470=0,"",(G470/E470)/12*E470)</f>
        <v>0</v>
      </c>
      <c r="G471" s="93">
        <f>F471</f>
        <v>0</v>
      </c>
      <c r="H471" s="158"/>
      <c r="I471" s="112" t="s">
        <v>164</v>
      </c>
      <c r="J471" s="112" t="str">
        <f>VLOOKUP(I471,Presupuesto!$B$11:$C$565,2,0)</f>
        <v>AGUINALDO Y DECIMO CUARTO MES</v>
      </c>
      <c r="K471" s="94" t="str">
        <f t="shared" si="15"/>
        <v>Posgrado</v>
      </c>
      <c r="L471" s="94" t="s">
        <v>721</v>
      </c>
    </row>
    <row r="472" spans="3:12" ht="15.75" thickBot="1">
      <c r="C472" s="166" t="s">
        <v>1333</v>
      </c>
      <c r="D472" s="157"/>
      <c r="E472" s="149">
        <v>0</v>
      </c>
      <c r="F472" s="113">
        <f>IF(E470&lt;6,"",((E470-6)/12)*(G470/E470))</f>
        <v>0</v>
      </c>
      <c r="G472" s="93">
        <f>F472</f>
        <v>0</v>
      </c>
      <c r="H472" s="158"/>
      <c r="I472" s="97" t="s">
        <v>165</v>
      </c>
      <c r="J472" s="97" t="str">
        <f>VLOOKUP(I472,Presupuesto!$B$11:$C$565,2,0)</f>
        <v>DECIMOCUARTO MES</v>
      </c>
      <c r="K472" s="94" t="str">
        <f t="shared" si="15"/>
        <v>Posgrado</v>
      </c>
      <c r="L472" s="94" t="s">
        <v>721</v>
      </c>
    </row>
    <row r="473" spans="3:12" ht="15.75" thickBot="1">
      <c r="C473" s="132" t="s">
        <v>96</v>
      </c>
      <c r="D473" s="188"/>
      <c r="E473" s="147">
        <v>12</v>
      </c>
      <c r="F473" s="284">
        <f>HLOOKUP($C473,$BZ$2:$CM$3,2,0)</f>
        <v>463.22</v>
      </c>
      <c r="G473" s="109">
        <f>D473*E473*F473</f>
        <v>0</v>
      </c>
      <c r="H473" s="160"/>
      <c r="I473" s="110" t="s">
        <v>151</v>
      </c>
      <c r="J473" s="110" t="str">
        <f>VLOOKUP(I473,Presupuesto!$B$11:$C$565,2,0)</f>
        <v>SUELDOS Y SALARIOS PERMANENTES</v>
      </c>
      <c r="K473" s="94" t="str">
        <f t="shared" si="15"/>
        <v>Posgrado</v>
      </c>
      <c r="L473" s="94" t="s">
        <v>721</v>
      </c>
    </row>
    <row r="474" spans="3:12">
      <c r="C474" s="165" t="s">
        <v>1332</v>
      </c>
      <c r="D474" s="157"/>
      <c r="E474" s="149">
        <v>0</v>
      </c>
      <c r="F474" s="96">
        <f>IF(E473=0,"",(G473/E473)/12*E473)</f>
        <v>0</v>
      </c>
      <c r="G474" s="93">
        <f>F474</f>
        <v>0</v>
      </c>
      <c r="H474" s="158"/>
      <c r="I474" s="112" t="s">
        <v>164</v>
      </c>
      <c r="J474" s="112" t="str">
        <f>VLOOKUP(I474,Presupuesto!$B$11:$C$565,2,0)</f>
        <v>AGUINALDO Y DECIMO CUARTO MES</v>
      </c>
      <c r="K474" s="94" t="str">
        <f t="shared" si="15"/>
        <v>Posgrado</v>
      </c>
      <c r="L474" s="94" t="s">
        <v>721</v>
      </c>
    </row>
    <row r="475" spans="3:12" ht="15.75" thickBot="1">
      <c r="C475" s="166" t="s">
        <v>1333</v>
      </c>
      <c r="D475" s="157"/>
      <c r="E475" s="149">
        <v>0</v>
      </c>
      <c r="F475" s="113">
        <f>IF(E473&lt;6,"",((E473-6)/12)*(G473/E473))</f>
        <v>0</v>
      </c>
      <c r="G475" s="93">
        <f>F475</f>
        <v>0</v>
      </c>
      <c r="H475" s="158"/>
      <c r="I475" s="97" t="s">
        <v>165</v>
      </c>
      <c r="J475" s="97" t="str">
        <f>VLOOKUP(I475,Presupuesto!$B$11:$C$565,2,0)</f>
        <v>DECIMOCUARTO MES</v>
      </c>
      <c r="K475" s="94" t="str">
        <f t="shared" si="15"/>
        <v>Posgrado</v>
      </c>
      <c r="L475" s="94" t="s">
        <v>721</v>
      </c>
    </row>
    <row r="476" spans="3:12" ht="15.75" thickBot="1">
      <c r="C476" s="132" t="s">
        <v>97</v>
      </c>
      <c r="D476" s="188"/>
      <c r="E476" s="147">
        <v>12</v>
      </c>
      <c r="F476" s="284">
        <f>HLOOKUP($C476,$BZ$2:$CM$3,2,0)</f>
        <v>2007.3</v>
      </c>
      <c r="G476" s="109">
        <f>D476*E476*F476</f>
        <v>0</v>
      </c>
      <c r="H476" s="160"/>
      <c r="I476" s="110" t="s">
        <v>151</v>
      </c>
      <c r="J476" s="110" t="str">
        <f>VLOOKUP(I476,Presupuesto!$B$11:$C$565,2,0)</f>
        <v>SUELDOS Y SALARIOS PERMANENTES</v>
      </c>
      <c r="K476" s="94" t="str">
        <f t="shared" si="15"/>
        <v>Posgrado</v>
      </c>
      <c r="L476" s="94" t="s">
        <v>721</v>
      </c>
    </row>
    <row r="477" spans="3:12">
      <c r="C477" s="165" t="s">
        <v>1332</v>
      </c>
      <c r="D477" s="157"/>
      <c r="E477" s="149">
        <v>0</v>
      </c>
      <c r="F477" s="96">
        <f>IF(E476=0,"",(G476/E476)/12*E476)</f>
        <v>0</v>
      </c>
      <c r="G477" s="93">
        <f>F477</f>
        <v>0</v>
      </c>
      <c r="H477" s="158"/>
      <c r="I477" s="112" t="s">
        <v>164</v>
      </c>
      <c r="J477" s="112" t="str">
        <f>VLOOKUP(I477,Presupuesto!$B$11:$C$565,2,0)</f>
        <v>AGUINALDO Y DECIMO CUARTO MES</v>
      </c>
      <c r="K477" s="94" t="str">
        <f t="shared" si="15"/>
        <v>Posgrado</v>
      </c>
      <c r="L477" s="94" t="s">
        <v>721</v>
      </c>
    </row>
    <row r="478" spans="3:12" ht="15.75" thickBot="1">
      <c r="C478" s="166" t="s">
        <v>1333</v>
      </c>
      <c r="D478" s="157"/>
      <c r="E478" s="149">
        <v>0</v>
      </c>
      <c r="F478" s="113">
        <f>IF(E476&lt;6,"",((E476-6)/12)*(G476/E476))</f>
        <v>0</v>
      </c>
      <c r="G478" s="93">
        <f>F478</f>
        <v>0</v>
      </c>
      <c r="H478" s="158"/>
      <c r="I478" s="97" t="s">
        <v>165</v>
      </c>
      <c r="J478" s="97" t="str">
        <f>VLOOKUP(I478,Presupuesto!$B$11:$C$565,2,0)</f>
        <v>DECIMOCUARTO MES</v>
      </c>
      <c r="K478" s="94" t="str">
        <f t="shared" si="15"/>
        <v>Posgrado</v>
      </c>
      <c r="L478" s="94" t="s">
        <v>721</v>
      </c>
    </row>
    <row r="479" spans="3:12" ht="15.75" thickBot="1">
      <c r="C479" s="135" t="s">
        <v>101</v>
      </c>
      <c r="D479" s="188"/>
      <c r="E479" s="147">
        <v>12</v>
      </c>
      <c r="F479" s="134">
        <v>30000</v>
      </c>
      <c r="G479" s="109">
        <f>D479*E479*F479</f>
        <v>0</v>
      </c>
      <c r="H479" s="160"/>
      <c r="I479" s="110" t="s">
        <v>200</v>
      </c>
      <c r="J479" s="110" t="str">
        <f>VLOOKUP(I479,Presupuesto!$B$11:$C$565,2,0)</f>
        <v>CONTRATOS ESPECIALES</v>
      </c>
      <c r="K479" s="94" t="str">
        <f t="shared" si="15"/>
        <v>Posgrado</v>
      </c>
      <c r="L479" s="94" t="s">
        <v>721</v>
      </c>
    </row>
    <row r="480" spans="3:12">
      <c r="C480" s="165" t="s">
        <v>1332</v>
      </c>
      <c r="D480" s="157"/>
      <c r="E480" s="149">
        <v>0</v>
      </c>
      <c r="F480" s="113">
        <f>IF(E479=0,"",(G479/E479)/12*E479)</f>
        <v>0</v>
      </c>
      <c r="G480" s="93">
        <f>F480</f>
        <v>0</v>
      </c>
      <c r="H480" s="158"/>
      <c r="I480" s="97" t="s">
        <v>200</v>
      </c>
      <c r="J480" s="97" t="str">
        <f>VLOOKUP(I480,Presupuesto!$B$11:$C$565,2,0)</f>
        <v>CONTRATOS ESPECIALES</v>
      </c>
      <c r="K480" s="94" t="str">
        <f t="shared" si="15"/>
        <v>Posgrado</v>
      </c>
      <c r="L480" s="94" t="s">
        <v>719</v>
      </c>
    </row>
    <row r="481" spans="3:12" ht="15.75" thickBot="1">
      <c r="C481" s="166" t="s">
        <v>1333</v>
      </c>
      <c r="D481" s="157"/>
      <c r="E481" s="149">
        <v>0</v>
      </c>
      <c r="F481" s="96">
        <f>IF(E479&lt;6,"",((E479-6)/12)*(G479/E479))</f>
        <v>0</v>
      </c>
      <c r="G481" s="93">
        <f>F481</f>
        <v>0</v>
      </c>
      <c r="H481" s="158"/>
      <c r="I481" s="97" t="s">
        <v>200</v>
      </c>
      <c r="J481" s="97" t="str">
        <f>VLOOKUP(I481,Presupuesto!$B$11:$C$565,2,0)</f>
        <v>CONTRATOS ESPECIALES</v>
      </c>
      <c r="K481" s="94" t="str">
        <f t="shared" si="15"/>
        <v>Posgrado</v>
      </c>
      <c r="L481" s="94" t="s">
        <v>727</v>
      </c>
    </row>
    <row r="482" spans="3:12" ht="15.75" thickBot="1">
      <c r="C482" s="135" t="s">
        <v>102</v>
      </c>
      <c r="D482" s="188"/>
      <c r="E482" s="147">
        <v>12</v>
      </c>
      <c r="F482" s="114">
        <v>30000</v>
      </c>
      <c r="G482" s="109">
        <f>D482*E482*F482</f>
        <v>0</v>
      </c>
      <c r="H482" s="160"/>
      <c r="I482" s="110" t="s">
        <v>298</v>
      </c>
      <c r="J482" s="110" t="str">
        <f>VLOOKUP(I482,Presupuesto!$B$11:$C$565,2,0)</f>
        <v>OTROS SERVICIOS TECNICOS Y PROFESIONALES</v>
      </c>
      <c r="K482" s="94" t="str">
        <f t="shared" si="15"/>
        <v>Posgrado</v>
      </c>
      <c r="L482" s="94" t="s">
        <v>719</v>
      </c>
    </row>
    <row r="483" spans="3:12">
      <c r="C483" s="165" t="s">
        <v>1332</v>
      </c>
      <c r="D483" s="157"/>
      <c r="E483" s="149">
        <v>0</v>
      </c>
      <c r="F483" s="96">
        <v>0</v>
      </c>
      <c r="G483" s="93">
        <f>F483</f>
        <v>0</v>
      </c>
      <c r="H483" s="158"/>
      <c r="I483" s="97" t="s">
        <v>298</v>
      </c>
      <c r="J483" s="97" t="str">
        <f>VLOOKUP(I483,Presupuesto!$B$11:$C$565,2,0)</f>
        <v>OTROS SERVICIOS TECNICOS Y PROFESIONALES</v>
      </c>
      <c r="K483" s="94" t="str">
        <f t="shared" si="15"/>
        <v>Posgrado</v>
      </c>
      <c r="L483" s="94" t="s">
        <v>719</v>
      </c>
    </row>
    <row r="484" spans="3:12" ht="15.75" thickBot="1">
      <c r="C484" s="166" t="s">
        <v>1333</v>
      </c>
      <c r="D484" s="157"/>
      <c r="E484" s="149">
        <v>0</v>
      </c>
      <c r="F484" s="96">
        <v>0</v>
      </c>
      <c r="G484" s="93">
        <f>F484</f>
        <v>0</v>
      </c>
      <c r="H484" s="158"/>
      <c r="I484" s="97" t="s">
        <v>298</v>
      </c>
      <c r="J484" s="97" t="str">
        <f>VLOOKUP(I484,Presupuesto!$B$11:$C$565,2,0)</f>
        <v>OTROS SERVICIOS TECNICOS Y PROFESIONALES</v>
      </c>
      <c r="K484" s="94" t="str">
        <f t="shared" si="15"/>
        <v>Posgrado</v>
      </c>
      <c r="L484" s="94" t="s">
        <v>719</v>
      </c>
    </row>
    <row r="485" spans="3:12" ht="15.75" thickBot="1">
      <c r="C485" s="135" t="s">
        <v>103</v>
      </c>
      <c r="D485" s="188"/>
      <c r="E485" s="147">
        <v>12</v>
      </c>
      <c r="F485" s="114">
        <v>30000</v>
      </c>
      <c r="G485" s="109">
        <f>D485*E485*F485</f>
        <v>0</v>
      </c>
      <c r="H485" s="160"/>
      <c r="I485" s="110" t="s">
        <v>151</v>
      </c>
      <c r="J485" s="110" t="str">
        <f>VLOOKUP(I485,Presupuesto!$B$11:$C$565,2,0)</f>
        <v>SUELDOS Y SALARIOS PERMANENTES</v>
      </c>
      <c r="K485" s="94" t="str">
        <f t="shared" si="15"/>
        <v>Posgrado</v>
      </c>
      <c r="L485" s="94" t="s">
        <v>719</v>
      </c>
    </row>
    <row r="486" spans="3:12">
      <c r="C486" s="165" t="s">
        <v>1332</v>
      </c>
      <c r="D486" s="163"/>
      <c r="E486" s="126">
        <v>0</v>
      </c>
      <c r="F486" s="115">
        <f>IF(E485=0,"",(G485/E485)/12*E485)</f>
        <v>0</v>
      </c>
      <c r="G486" s="116">
        <f>F486</f>
        <v>0</v>
      </c>
      <c r="H486" s="158"/>
      <c r="I486" s="97" t="s">
        <v>164</v>
      </c>
      <c r="J486" s="97" t="str">
        <f>VLOOKUP(I486,Presupuesto!$B$11:$C$565,2,0)</f>
        <v>AGUINALDO Y DECIMO CUARTO MES</v>
      </c>
      <c r="K486" s="94" t="str">
        <f t="shared" si="15"/>
        <v>Posgrado</v>
      </c>
      <c r="L486" s="94" t="s">
        <v>719</v>
      </c>
    </row>
    <row r="487" spans="3:12" ht="15.75" thickBot="1">
      <c r="C487" s="167" t="s">
        <v>1333</v>
      </c>
      <c r="D487" s="156"/>
      <c r="E487" s="127">
        <v>0</v>
      </c>
      <c r="F487" s="101">
        <f>IF(E485&lt;6,"",((E485-6)/12)*(G485/E485))</f>
        <v>0</v>
      </c>
      <c r="G487" s="101">
        <f>F487</f>
        <v>0</v>
      </c>
      <c r="H487" s="156"/>
      <c r="I487" s="102" t="s">
        <v>165</v>
      </c>
      <c r="J487" s="119" t="str">
        <f>VLOOKUP(I487,Presupuesto!$B$11:$C$565,2,0)</f>
        <v>DECIMOCUARTO MES</v>
      </c>
      <c r="K487" s="102" t="str">
        <f t="shared" si="15"/>
        <v>Posgrado</v>
      </c>
      <c r="L487" s="119" t="s">
        <v>719</v>
      </c>
    </row>
    <row r="489" spans="3:12" ht="15.75" thickBot="1">
      <c r="C489" s="422"/>
      <c r="D489" s="411"/>
      <c r="E489" s="422"/>
      <c r="F489" s="422"/>
      <c r="G489" s="422"/>
      <c r="H489" s="411"/>
      <c r="I489" s="422"/>
      <c r="J489" s="422"/>
      <c r="K489" s="148"/>
      <c r="L489" s="422"/>
    </row>
    <row r="490" spans="3:12" ht="15.75" thickBot="1">
      <c r="C490" s="68" t="s">
        <v>1308</v>
      </c>
      <c r="D490" s="30">
        <f>SUM(G497:G547)</f>
        <v>0</v>
      </c>
      <c r="E490" s="90"/>
      <c r="F490" s="90"/>
      <c r="G490" s="90"/>
      <c r="H490" s="74"/>
      <c r="I490" s="74"/>
      <c r="J490" s="74"/>
      <c r="K490" s="148"/>
      <c r="L490" s="422"/>
    </row>
    <row r="491" spans="3:12">
      <c r="C491" s="422"/>
      <c r="D491" s="31"/>
      <c r="E491" s="90"/>
      <c r="F491" s="90"/>
      <c r="G491" s="90"/>
      <c r="H491" s="74"/>
      <c r="I491" s="74"/>
      <c r="J491" s="74"/>
      <c r="K491" s="148"/>
      <c r="L491" s="422"/>
    </row>
    <row r="492" spans="3:12">
      <c r="C492" s="422"/>
      <c r="D492" s="31"/>
      <c r="E492" s="90"/>
      <c r="F492" s="90"/>
      <c r="G492" s="90"/>
      <c r="H492" s="74"/>
      <c r="I492" s="74"/>
      <c r="J492" s="74"/>
      <c r="K492" s="148"/>
      <c r="L492" s="422"/>
    </row>
    <row r="493" spans="3:12" ht="15.75">
      <c r="C493" s="190" t="s">
        <v>1309</v>
      </c>
      <c r="D493" s="342"/>
      <c r="E493" s="90"/>
      <c r="F493" s="90"/>
      <c r="G493" s="90"/>
      <c r="H493" s="74"/>
      <c r="I493" s="74"/>
      <c r="J493" s="74"/>
      <c r="K493" s="148"/>
      <c r="L493" s="422"/>
    </row>
    <row r="494" spans="3:12" ht="18.75">
      <c r="C494" s="197" t="e">
        <f>IFERROR(VLOOKUP(D493,'1. Desarrollo e Innov. Curricu.'!$F:$G,2,FALSE),IFERROR(VLOOKUP(D493,'2. Investigación Científica'!$E:$F,2,FALSE),IFERROR(VLOOKUP(D493,'3. Vinculación Univ. Sociedad'!$F:$G,2,FALSE),IFERROR(VLOOKUP(D493,'4. Docencia y Profesorado Univ.'!$F:$G,2,FALSE),IFERROR(VLOOKUP(D493,'5. Estudiantes y Graduados'!$E:$F,2,FALSE),IFERROR(VLOOKUP(D493,'11. Gestion Administrativa'!$F:$G,2,FALSE),IFERROR(VLOOKUP(D493,'13. Gestión Académica'!$F:$G,2,FALSE),IFERROR(VLOOKUP(D493,'8. Asegura. de la Calid. y M'!$F:$G,2,FALSE),IFERROR(VLOOKUP(D493,'6. Gestión del Conocimiento'!$F:$G,2,FALSE),IFERROR(VLOOKUP(D493,'15. Gobernabilidad y Proceso...'!$E:$F,2,FALSE),IFERROR(VLOOKUP(D493,'12. Gestión del Talento Humano'!$F:$G,2,FALSE),IFERROR(VLOOKUP(D493,'14. Internacional... de la E.S.'!$E:$F,2,FALSE),IFERROR(VLOOKUP(D493,'10. Posgrado'!$E:$F,2,FALSE),IFERROR(VLOOKUP(D493,'17. Gestión TIC'!$F:$G,2,FALSE),IFERROR(VLOOKUP(D493,'16. Desa. del Sistema Educ.Sup.'!$E:$F,2,FALSE),IFERROR(VLOOKUP(D493,'9. Cultura de Inno. Insti...'!$F:$G,2,FALSE),VLOOKUP(D493,'7. Lo Esencial de la Reforma U.'!$F:$G,2,0)))))))))))))))))</f>
        <v>#N/A</v>
      </c>
      <c r="D494" s="31"/>
      <c r="E494" s="90"/>
      <c r="F494" s="90"/>
      <c r="G494" s="90"/>
      <c r="H494" s="74"/>
      <c r="I494" s="74"/>
      <c r="J494" s="74"/>
      <c r="K494" s="148"/>
      <c r="L494" s="422"/>
    </row>
    <row r="495" spans="3:12" ht="15.75" thickBot="1">
      <c r="C495" s="171"/>
      <c r="D495" s="31"/>
      <c r="E495" s="90"/>
      <c r="F495" s="90"/>
      <c r="G495" s="90"/>
      <c r="H495" s="74"/>
      <c r="I495" s="74"/>
      <c r="J495" s="74"/>
      <c r="K495" s="148"/>
      <c r="L495" s="422"/>
    </row>
    <row r="496" spans="3:12" ht="30.75" thickBot="1">
      <c r="C496" s="129" t="s">
        <v>1310</v>
      </c>
      <c r="D496" s="133" t="s">
        <v>99</v>
      </c>
      <c r="E496" s="164" t="s">
        <v>1331</v>
      </c>
      <c r="F496" s="133" t="s">
        <v>1312</v>
      </c>
      <c r="G496" s="130" t="s">
        <v>1313</v>
      </c>
      <c r="H496" s="128" t="s">
        <v>1314</v>
      </c>
      <c r="I496" s="131" t="s">
        <v>1315</v>
      </c>
      <c r="J496" s="131" t="s">
        <v>711</v>
      </c>
      <c r="K496" s="131" t="s">
        <v>1316</v>
      </c>
      <c r="L496" s="131" t="s">
        <v>1317</v>
      </c>
    </row>
    <row r="497" spans="3:12" ht="15.75" thickBot="1">
      <c r="C497" s="132" t="s">
        <v>84</v>
      </c>
      <c r="D497" s="188"/>
      <c r="E497" s="147">
        <v>12</v>
      </c>
      <c r="F497" s="284">
        <f>HLOOKUP($C497,$BZ$2:$CM$3,2,0)</f>
        <v>43674.39</v>
      </c>
      <c r="G497" s="109">
        <f>D497*E497*F497</f>
        <v>0</v>
      </c>
      <c r="H497" s="160"/>
      <c r="I497" s="110" t="s">
        <v>151</v>
      </c>
      <c r="J497" s="110" t="str">
        <f>VLOOKUP(I497,Presupuesto!$B$11:$C$565,2,0)</f>
        <v>SUELDOS Y SALARIOS PERMANENTES</v>
      </c>
      <c r="K497" s="205" t="s">
        <v>72</v>
      </c>
      <c r="L497" s="94" t="s">
        <v>719</v>
      </c>
    </row>
    <row r="498" spans="3:12">
      <c r="C498" s="165" t="s">
        <v>1332</v>
      </c>
      <c r="D498" s="157"/>
      <c r="E498" s="149">
        <v>0</v>
      </c>
      <c r="F498" s="96">
        <f>IF(E497=0,"",(G497/E497)/12*E497)</f>
        <v>0</v>
      </c>
      <c r="G498" s="93">
        <f>F498</f>
        <v>0</v>
      </c>
      <c r="H498" s="158"/>
      <c r="I498" s="112" t="s">
        <v>164</v>
      </c>
      <c r="J498" s="112" t="str">
        <f>VLOOKUP(I498,Presupuesto!$B$11:$C$565,2,0)</f>
        <v>AGUINALDO Y DECIMO CUARTO MES</v>
      </c>
      <c r="K498" s="94" t="str">
        <f t="shared" ref="K498:K529" si="16">$K$497</f>
        <v>Posgrado</v>
      </c>
      <c r="L498" s="94" t="s">
        <v>720</v>
      </c>
    </row>
    <row r="499" spans="3:12" ht="15.75" thickBot="1">
      <c r="C499" s="166" t="s">
        <v>1333</v>
      </c>
      <c r="D499" s="157"/>
      <c r="E499" s="149">
        <v>0</v>
      </c>
      <c r="F499" s="113">
        <f>IF(E497&lt;6,"",((E497-6)/12)*(G497/E497))</f>
        <v>0</v>
      </c>
      <c r="G499" s="93">
        <f>F499</f>
        <v>0</v>
      </c>
      <c r="H499" s="158"/>
      <c r="I499" s="97" t="s">
        <v>165</v>
      </c>
      <c r="J499" s="97" t="str">
        <f>VLOOKUP(I499,Presupuesto!$B$11:$C$565,2,0)</f>
        <v>DECIMOCUARTO MES</v>
      </c>
      <c r="K499" s="94" t="str">
        <f t="shared" si="16"/>
        <v>Posgrado</v>
      </c>
      <c r="L499" s="94" t="s">
        <v>721</v>
      </c>
    </row>
    <row r="500" spans="3:12" ht="15.75" thickBot="1">
      <c r="C500" s="132" t="s">
        <v>85</v>
      </c>
      <c r="D500" s="188"/>
      <c r="E500" s="147">
        <v>12</v>
      </c>
      <c r="F500" s="284">
        <f>HLOOKUP($C500,$BZ$2:$CM$3,2,0)</f>
        <v>39703.99</v>
      </c>
      <c r="G500" s="109">
        <f>D500*E500*F500</f>
        <v>0</v>
      </c>
      <c r="H500" s="160"/>
      <c r="I500" s="110" t="s">
        <v>151</v>
      </c>
      <c r="J500" s="110" t="str">
        <f>VLOOKUP(I500,Presupuesto!$B$11:$C$565,2,0)</f>
        <v>SUELDOS Y SALARIOS PERMANENTES</v>
      </c>
      <c r="K500" s="94" t="str">
        <f t="shared" si="16"/>
        <v>Posgrado</v>
      </c>
      <c r="L500" s="94" t="s">
        <v>721</v>
      </c>
    </row>
    <row r="501" spans="3:12">
      <c r="C501" s="165" t="s">
        <v>1332</v>
      </c>
      <c r="D501" s="157"/>
      <c r="E501" s="149">
        <v>0</v>
      </c>
      <c r="F501" s="96">
        <f>IF(E500=0,"",(G500/E500)/12*E500)</f>
        <v>0</v>
      </c>
      <c r="G501" s="93">
        <f>F501</f>
        <v>0</v>
      </c>
      <c r="H501" s="158"/>
      <c r="I501" s="112" t="s">
        <v>164</v>
      </c>
      <c r="J501" s="112" t="str">
        <f>VLOOKUP(I501,Presupuesto!$B$11:$C$565,2,0)</f>
        <v>AGUINALDO Y DECIMO CUARTO MES</v>
      </c>
      <c r="K501" s="94" t="str">
        <f t="shared" si="16"/>
        <v>Posgrado</v>
      </c>
      <c r="L501" s="94" t="s">
        <v>721</v>
      </c>
    </row>
    <row r="502" spans="3:12" ht="15.75" thickBot="1">
      <c r="C502" s="166" t="s">
        <v>1333</v>
      </c>
      <c r="D502" s="157"/>
      <c r="E502" s="149">
        <v>0</v>
      </c>
      <c r="F502" s="113">
        <f>IF(E500&lt;6,"",((E500-6)/12)*(G500/E500))</f>
        <v>0</v>
      </c>
      <c r="G502" s="93">
        <f>F502</f>
        <v>0</v>
      </c>
      <c r="H502" s="158"/>
      <c r="I502" s="97" t="s">
        <v>165</v>
      </c>
      <c r="J502" s="97" t="str">
        <f>VLOOKUP(I502,Presupuesto!$B$11:$C$565,2,0)</f>
        <v>DECIMOCUARTO MES</v>
      </c>
      <c r="K502" s="94" t="str">
        <f t="shared" si="16"/>
        <v>Posgrado</v>
      </c>
      <c r="L502" s="94" t="s">
        <v>721</v>
      </c>
    </row>
    <row r="503" spans="3:12" ht="15.75" thickBot="1">
      <c r="C503" s="132" t="s">
        <v>86</v>
      </c>
      <c r="D503" s="188"/>
      <c r="E503" s="147">
        <v>12</v>
      </c>
      <c r="F503" s="284">
        <f>HLOOKUP($C503,$BZ$2:$CM$3,2,0)</f>
        <v>35733.589999999997</v>
      </c>
      <c r="G503" s="109">
        <f>D503*E503*F503</f>
        <v>0</v>
      </c>
      <c r="H503" s="160"/>
      <c r="I503" s="110" t="s">
        <v>151</v>
      </c>
      <c r="J503" s="110" t="str">
        <f>VLOOKUP(I503,Presupuesto!$B$11:$C$565,2,0)</f>
        <v>SUELDOS Y SALARIOS PERMANENTES</v>
      </c>
      <c r="K503" s="94" t="str">
        <f t="shared" si="16"/>
        <v>Posgrado</v>
      </c>
      <c r="L503" s="94" t="s">
        <v>721</v>
      </c>
    </row>
    <row r="504" spans="3:12">
      <c r="C504" s="165" t="s">
        <v>1332</v>
      </c>
      <c r="D504" s="157"/>
      <c r="E504" s="149">
        <v>0</v>
      </c>
      <c r="F504" s="96">
        <f>IF(E503=0,"",(G503/E503)/12*E503)</f>
        <v>0</v>
      </c>
      <c r="G504" s="93">
        <f>F504</f>
        <v>0</v>
      </c>
      <c r="H504" s="158"/>
      <c r="I504" s="112" t="s">
        <v>164</v>
      </c>
      <c r="J504" s="112" t="str">
        <f>VLOOKUP(I504,Presupuesto!$B$11:$C$565,2,0)</f>
        <v>AGUINALDO Y DECIMO CUARTO MES</v>
      </c>
      <c r="K504" s="94" t="str">
        <f t="shared" si="16"/>
        <v>Posgrado</v>
      </c>
      <c r="L504" s="94" t="s">
        <v>721</v>
      </c>
    </row>
    <row r="505" spans="3:12" ht="15.75" thickBot="1">
      <c r="C505" s="166" t="s">
        <v>1333</v>
      </c>
      <c r="D505" s="157"/>
      <c r="E505" s="149">
        <v>0</v>
      </c>
      <c r="F505" s="113">
        <f>IF(E503&lt;6,"",((E503-6)/12)*(G503/E503))</f>
        <v>0</v>
      </c>
      <c r="G505" s="93">
        <f>F505</f>
        <v>0</v>
      </c>
      <c r="H505" s="158"/>
      <c r="I505" s="97" t="s">
        <v>165</v>
      </c>
      <c r="J505" s="97" t="str">
        <f>VLOOKUP(I505,Presupuesto!$B$11:$C$565,2,0)</f>
        <v>DECIMOCUARTO MES</v>
      </c>
      <c r="K505" s="94" t="str">
        <f t="shared" si="16"/>
        <v>Posgrado</v>
      </c>
      <c r="L505" s="94" t="s">
        <v>721</v>
      </c>
    </row>
    <row r="506" spans="3:12" ht="15.75" thickBot="1">
      <c r="C506" s="132" t="s">
        <v>87</v>
      </c>
      <c r="D506" s="188"/>
      <c r="E506" s="147">
        <v>12</v>
      </c>
      <c r="F506" s="284">
        <f>HLOOKUP($C506,$BZ$2:$CM$3,2,0)</f>
        <v>31763.19</v>
      </c>
      <c r="G506" s="109">
        <f>D506*E506*F506</f>
        <v>0</v>
      </c>
      <c r="H506" s="160"/>
      <c r="I506" s="110" t="s">
        <v>151</v>
      </c>
      <c r="J506" s="110" t="str">
        <f>VLOOKUP(I506,Presupuesto!$B$11:$C$565,2,0)</f>
        <v>SUELDOS Y SALARIOS PERMANENTES</v>
      </c>
      <c r="K506" s="94" t="str">
        <f t="shared" si="16"/>
        <v>Posgrado</v>
      </c>
      <c r="L506" s="94" t="s">
        <v>721</v>
      </c>
    </row>
    <row r="507" spans="3:12">
      <c r="C507" s="165" t="s">
        <v>1332</v>
      </c>
      <c r="D507" s="157"/>
      <c r="E507" s="149">
        <v>0</v>
      </c>
      <c r="F507" s="96">
        <f>IF(E506=0,"",(G506/E506)/12*E506)</f>
        <v>0</v>
      </c>
      <c r="G507" s="93">
        <f>F507</f>
        <v>0</v>
      </c>
      <c r="H507" s="158"/>
      <c r="I507" s="112" t="s">
        <v>164</v>
      </c>
      <c r="J507" s="112" t="str">
        <f>VLOOKUP(I507,Presupuesto!$B$11:$C$565,2,0)</f>
        <v>AGUINALDO Y DECIMO CUARTO MES</v>
      </c>
      <c r="K507" s="94" t="str">
        <f t="shared" si="16"/>
        <v>Posgrado</v>
      </c>
      <c r="L507" s="94" t="s">
        <v>721</v>
      </c>
    </row>
    <row r="508" spans="3:12" ht="15.75" thickBot="1">
      <c r="C508" s="166" t="s">
        <v>1333</v>
      </c>
      <c r="D508" s="157"/>
      <c r="E508" s="149">
        <v>0</v>
      </c>
      <c r="F508" s="113">
        <f>IF(E506&lt;6,"",((E506-6)/12)*(G506/E506))</f>
        <v>0</v>
      </c>
      <c r="G508" s="93">
        <f>F508</f>
        <v>0</v>
      </c>
      <c r="H508" s="158"/>
      <c r="I508" s="97" t="s">
        <v>165</v>
      </c>
      <c r="J508" s="97" t="str">
        <f>VLOOKUP(I508,Presupuesto!$B$11:$C$565,2,0)</f>
        <v>DECIMOCUARTO MES</v>
      </c>
      <c r="K508" s="94" t="str">
        <f t="shared" si="16"/>
        <v>Posgrado</v>
      </c>
      <c r="L508" s="94" t="s">
        <v>721</v>
      </c>
    </row>
    <row r="509" spans="3:12" ht="15.75" thickBot="1">
      <c r="C509" s="132" t="s">
        <v>88</v>
      </c>
      <c r="D509" s="188"/>
      <c r="E509" s="147">
        <v>12</v>
      </c>
      <c r="F509" s="284">
        <f>HLOOKUP($C509,$BZ$2:$CM$3,2,0)</f>
        <v>29777.99</v>
      </c>
      <c r="G509" s="109">
        <f>D509*E509*F509</f>
        <v>0</v>
      </c>
      <c r="H509" s="160"/>
      <c r="I509" s="110" t="s">
        <v>151</v>
      </c>
      <c r="J509" s="110" t="str">
        <f>VLOOKUP(I509,Presupuesto!$B$11:$C$565,2,0)</f>
        <v>SUELDOS Y SALARIOS PERMANENTES</v>
      </c>
      <c r="K509" s="94" t="str">
        <f t="shared" si="16"/>
        <v>Posgrado</v>
      </c>
      <c r="L509" s="94" t="s">
        <v>721</v>
      </c>
    </row>
    <row r="510" spans="3:12">
      <c r="C510" s="165" t="s">
        <v>1332</v>
      </c>
      <c r="D510" s="157"/>
      <c r="E510" s="149">
        <v>0</v>
      </c>
      <c r="F510" s="96">
        <f>IF(E509=0,"",(G509/E509)/12*E509)</f>
        <v>0</v>
      </c>
      <c r="G510" s="93">
        <f>F510</f>
        <v>0</v>
      </c>
      <c r="H510" s="158"/>
      <c r="I510" s="112" t="s">
        <v>164</v>
      </c>
      <c r="J510" s="112" t="str">
        <f>VLOOKUP(I510,Presupuesto!$B$11:$C$565,2,0)</f>
        <v>AGUINALDO Y DECIMO CUARTO MES</v>
      </c>
      <c r="K510" s="94" t="str">
        <f t="shared" si="16"/>
        <v>Posgrado</v>
      </c>
      <c r="L510" s="94" t="s">
        <v>721</v>
      </c>
    </row>
    <row r="511" spans="3:12" ht="15.75" thickBot="1">
      <c r="C511" s="166" t="s">
        <v>1333</v>
      </c>
      <c r="D511" s="157"/>
      <c r="E511" s="149">
        <v>0</v>
      </c>
      <c r="F511" s="113">
        <f>IF(E509&lt;6,"",((E509-6)/12)*(G509/E509))</f>
        <v>0</v>
      </c>
      <c r="G511" s="93">
        <f>F511</f>
        <v>0</v>
      </c>
      <c r="H511" s="158"/>
      <c r="I511" s="97" t="s">
        <v>165</v>
      </c>
      <c r="J511" s="97" t="str">
        <f>VLOOKUP(I511,Presupuesto!$B$11:$C$565,2,0)</f>
        <v>DECIMOCUARTO MES</v>
      </c>
      <c r="K511" s="94" t="str">
        <f t="shared" si="16"/>
        <v>Posgrado</v>
      </c>
      <c r="L511" s="94" t="s">
        <v>721</v>
      </c>
    </row>
    <row r="512" spans="3:12" ht="15.75" thickBot="1">
      <c r="C512" s="132" t="s">
        <v>89</v>
      </c>
      <c r="D512" s="188"/>
      <c r="E512" s="147">
        <v>12</v>
      </c>
      <c r="F512" s="284">
        <f>HLOOKUP($C512,$BZ$2:$CM$3,2,0)</f>
        <v>27792.79</v>
      </c>
      <c r="G512" s="109">
        <f>D512*E512*F512</f>
        <v>0</v>
      </c>
      <c r="H512" s="160"/>
      <c r="I512" s="110" t="s">
        <v>151</v>
      </c>
      <c r="J512" s="110" t="str">
        <f>VLOOKUP(I512,Presupuesto!$B$11:$C$565,2,0)</f>
        <v>SUELDOS Y SALARIOS PERMANENTES</v>
      </c>
      <c r="K512" s="94" t="str">
        <f t="shared" si="16"/>
        <v>Posgrado</v>
      </c>
      <c r="L512" s="94" t="s">
        <v>721</v>
      </c>
    </row>
    <row r="513" spans="3:12">
      <c r="C513" s="165" t="s">
        <v>1332</v>
      </c>
      <c r="D513" s="157"/>
      <c r="E513" s="149">
        <v>0</v>
      </c>
      <c r="F513" s="96">
        <f>IF(E512=0,"",(G512/E512)/12*E512)</f>
        <v>0</v>
      </c>
      <c r="G513" s="93">
        <f>F513</f>
        <v>0</v>
      </c>
      <c r="H513" s="158"/>
      <c r="I513" s="112" t="s">
        <v>164</v>
      </c>
      <c r="J513" s="112" t="str">
        <f>VLOOKUP(I513,Presupuesto!$B$11:$C$565,2,0)</f>
        <v>AGUINALDO Y DECIMO CUARTO MES</v>
      </c>
      <c r="K513" s="94" t="str">
        <f t="shared" si="16"/>
        <v>Posgrado</v>
      </c>
      <c r="L513" s="94" t="s">
        <v>721</v>
      </c>
    </row>
    <row r="514" spans="3:12" ht="15.75" thickBot="1">
      <c r="C514" s="166" t="s">
        <v>1333</v>
      </c>
      <c r="D514" s="157"/>
      <c r="E514" s="149">
        <v>0</v>
      </c>
      <c r="F514" s="113">
        <f>IF(E512&lt;6,"",((E512-6)/12)*(G512/E512))</f>
        <v>0</v>
      </c>
      <c r="G514" s="93">
        <f>F514</f>
        <v>0</v>
      </c>
      <c r="H514" s="158"/>
      <c r="I514" s="97" t="s">
        <v>165</v>
      </c>
      <c r="J514" s="97" t="str">
        <f>VLOOKUP(I514,Presupuesto!$B$11:$C$565,2,0)</f>
        <v>DECIMOCUARTO MES</v>
      </c>
      <c r="K514" s="94" t="str">
        <f t="shared" si="16"/>
        <v>Posgrado</v>
      </c>
      <c r="L514" s="94" t="s">
        <v>721</v>
      </c>
    </row>
    <row r="515" spans="3:12" ht="15.75" thickBot="1">
      <c r="C515" s="132" t="s">
        <v>90</v>
      </c>
      <c r="D515" s="188"/>
      <c r="E515" s="147">
        <v>12</v>
      </c>
      <c r="F515" s="284">
        <f>HLOOKUP($C515,$BZ$2:$CM$3,2,0)</f>
        <v>18859.39</v>
      </c>
      <c r="G515" s="109">
        <f>D515*E515*F515</f>
        <v>0</v>
      </c>
      <c r="H515" s="160"/>
      <c r="I515" s="110" t="s">
        <v>151</v>
      </c>
      <c r="J515" s="110" t="str">
        <f>VLOOKUP(I515,Presupuesto!$B$11:$C$565,2,0)</f>
        <v>SUELDOS Y SALARIOS PERMANENTES</v>
      </c>
      <c r="K515" s="94" t="str">
        <f t="shared" si="16"/>
        <v>Posgrado</v>
      </c>
      <c r="L515" s="94" t="s">
        <v>721</v>
      </c>
    </row>
    <row r="516" spans="3:12">
      <c r="C516" s="165" t="s">
        <v>1332</v>
      </c>
      <c r="D516" s="157"/>
      <c r="E516" s="149">
        <v>0</v>
      </c>
      <c r="F516" s="96">
        <f>IF(E515=0,"",(G515/E515)/12*E515)</f>
        <v>0</v>
      </c>
      <c r="G516" s="93">
        <f>F516</f>
        <v>0</v>
      </c>
      <c r="H516" s="158"/>
      <c r="I516" s="112" t="s">
        <v>164</v>
      </c>
      <c r="J516" s="112" t="str">
        <f>VLOOKUP(I516,Presupuesto!$B$11:$C$565,2,0)</f>
        <v>AGUINALDO Y DECIMO CUARTO MES</v>
      </c>
      <c r="K516" s="94" t="str">
        <f t="shared" si="16"/>
        <v>Posgrado</v>
      </c>
      <c r="L516" s="94" t="s">
        <v>721</v>
      </c>
    </row>
    <row r="517" spans="3:12" ht="15.75" thickBot="1">
      <c r="C517" s="166" t="s">
        <v>1333</v>
      </c>
      <c r="D517" s="157"/>
      <c r="E517" s="149">
        <v>0</v>
      </c>
      <c r="F517" s="113">
        <f>IF(E515&lt;6,"",((E515-6)/12)*(G515/E515))</f>
        <v>0</v>
      </c>
      <c r="G517" s="93">
        <f>F517</f>
        <v>0</v>
      </c>
      <c r="H517" s="158"/>
      <c r="I517" s="97" t="s">
        <v>165</v>
      </c>
      <c r="J517" s="97" t="str">
        <f>VLOOKUP(I517,Presupuesto!$B$11:$C$565,2,0)</f>
        <v>DECIMOCUARTO MES</v>
      </c>
      <c r="K517" s="94" t="str">
        <f t="shared" si="16"/>
        <v>Posgrado</v>
      </c>
      <c r="L517" s="94" t="s">
        <v>721</v>
      </c>
    </row>
    <row r="518" spans="3:12" ht="15.75" thickBot="1">
      <c r="C518" s="132" t="s">
        <v>91</v>
      </c>
      <c r="D518" s="188"/>
      <c r="E518" s="147">
        <v>12</v>
      </c>
      <c r="F518" s="284">
        <f>HLOOKUP($C518,$BZ$2:$CM$3,2,0)</f>
        <v>17866.8</v>
      </c>
      <c r="G518" s="109">
        <f>D518*E518*F518</f>
        <v>0</v>
      </c>
      <c r="H518" s="160"/>
      <c r="I518" s="110" t="s">
        <v>151</v>
      </c>
      <c r="J518" s="110" t="str">
        <f>VLOOKUP(I518,Presupuesto!$B$11:$C$565,2,0)</f>
        <v>SUELDOS Y SALARIOS PERMANENTES</v>
      </c>
      <c r="K518" s="94" t="str">
        <f t="shared" si="16"/>
        <v>Posgrado</v>
      </c>
      <c r="L518" s="94" t="s">
        <v>721</v>
      </c>
    </row>
    <row r="519" spans="3:12">
      <c r="C519" s="165" t="s">
        <v>1332</v>
      </c>
      <c r="D519" s="157"/>
      <c r="E519" s="149">
        <v>0</v>
      </c>
      <c r="F519" s="96">
        <f>IF(E518=0,"",(G518/E518)/12*E518)</f>
        <v>0</v>
      </c>
      <c r="G519" s="93">
        <f>F519</f>
        <v>0</v>
      </c>
      <c r="H519" s="158"/>
      <c r="I519" s="112" t="s">
        <v>164</v>
      </c>
      <c r="J519" s="112" t="str">
        <f>VLOOKUP(I519,Presupuesto!$B$11:$C$565,2,0)</f>
        <v>AGUINALDO Y DECIMO CUARTO MES</v>
      </c>
      <c r="K519" s="94" t="str">
        <f t="shared" si="16"/>
        <v>Posgrado</v>
      </c>
      <c r="L519" s="94" t="s">
        <v>721</v>
      </c>
    </row>
    <row r="520" spans="3:12" ht="15.75" thickBot="1">
      <c r="C520" s="166" t="s">
        <v>1333</v>
      </c>
      <c r="D520" s="157"/>
      <c r="E520" s="149">
        <v>0</v>
      </c>
      <c r="F520" s="113">
        <f>IF(E518&lt;6,"",((E518-6)/12)*(G518/E518))</f>
        <v>0</v>
      </c>
      <c r="G520" s="93">
        <f>F520</f>
        <v>0</v>
      </c>
      <c r="H520" s="158"/>
      <c r="I520" s="97" t="s">
        <v>165</v>
      </c>
      <c r="J520" s="97" t="str">
        <f>VLOOKUP(I520,Presupuesto!$B$11:$C$565,2,0)</f>
        <v>DECIMOCUARTO MES</v>
      </c>
      <c r="K520" s="94" t="str">
        <f t="shared" si="16"/>
        <v>Posgrado</v>
      </c>
      <c r="L520" s="94" t="s">
        <v>721</v>
      </c>
    </row>
    <row r="521" spans="3:12" ht="15.75" thickBot="1">
      <c r="C521" s="132" t="s">
        <v>92</v>
      </c>
      <c r="D521" s="188"/>
      <c r="E521" s="147">
        <v>12</v>
      </c>
      <c r="F521" s="284">
        <f>HLOOKUP($C521,$BZ$2:$CM$3,2,0)</f>
        <v>13896.4</v>
      </c>
      <c r="G521" s="109">
        <f>D521*E521*F521</f>
        <v>0</v>
      </c>
      <c r="H521" s="160"/>
      <c r="I521" s="110" t="s">
        <v>151</v>
      </c>
      <c r="J521" s="110" t="str">
        <f>VLOOKUP(I521,Presupuesto!$B$11:$C$565,2,0)</f>
        <v>SUELDOS Y SALARIOS PERMANENTES</v>
      </c>
      <c r="K521" s="94" t="str">
        <f t="shared" si="16"/>
        <v>Posgrado</v>
      </c>
      <c r="L521" s="94" t="s">
        <v>721</v>
      </c>
    </row>
    <row r="522" spans="3:12">
      <c r="C522" s="165" t="s">
        <v>1332</v>
      </c>
      <c r="D522" s="157"/>
      <c r="E522" s="149">
        <v>0</v>
      </c>
      <c r="F522" s="96">
        <f>IF(E521=0,"",(G521/E521)/12*E521)</f>
        <v>0</v>
      </c>
      <c r="G522" s="93">
        <f>F522</f>
        <v>0</v>
      </c>
      <c r="H522" s="158"/>
      <c r="I522" s="112" t="s">
        <v>164</v>
      </c>
      <c r="J522" s="112" t="str">
        <f>VLOOKUP(I522,Presupuesto!$B$11:$C$565,2,0)</f>
        <v>AGUINALDO Y DECIMO CUARTO MES</v>
      </c>
      <c r="K522" s="94" t="str">
        <f t="shared" si="16"/>
        <v>Posgrado</v>
      </c>
      <c r="L522" s="94" t="s">
        <v>721</v>
      </c>
    </row>
    <row r="523" spans="3:12" ht="15.75" thickBot="1">
      <c r="C523" s="166" t="s">
        <v>1333</v>
      </c>
      <c r="D523" s="157"/>
      <c r="E523" s="149">
        <v>0</v>
      </c>
      <c r="F523" s="113">
        <f>IF(E521&lt;6,"",((E521-6)/12)*(G521/E521))</f>
        <v>0</v>
      </c>
      <c r="G523" s="93">
        <f>F523</f>
        <v>0</v>
      </c>
      <c r="H523" s="158"/>
      <c r="I523" s="97" t="s">
        <v>165</v>
      </c>
      <c r="J523" s="97" t="str">
        <f>VLOOKUP(I523,Presupuesto!$B$11:$C$565,2,0)</f>
        <v>DECIMOCUARTO MES</v>
      </c>
      <c r="K523" s="94" t="str">
        <f t="shared" si="16"/>
        <v>Posgrado</v>
      </c>
      <c r="L523" s="94" t="s">
        <v>721</v>
      </c>
    </row>
    <row r="524" spans="3:12" ht="15.75" thickBot="1">
      <c r="C524" s="132" t="s">
        <v>93</v>
      </c>
      <c r="D524" s="188"/>
      <c r="E524" s="147">
        <v>12</v>
      </c>
      <c r="F524" s="284">
        <f>HLOOKUP($C524,$BZ$2:$CM$3,2,0)</f>
        <v>15004.09</v>
      </c>
      <c r="G524" s="109">
        <f>D524*E524*F524</f>
        <v>0</v>
      </c>
      <c r="H524" s="160"/>
      <c r="I524" s="110" t="s">
        <v>151</v>
      </c>
      <c r="J524" s="110" t="str">
        <f>VLOOKUP(I524,Presupuesto!$B$11:$C$565,2,0)</f>
        <v>SUELDOS Y SALARIOS PERMANENTES</v>
      </c>
      <c r="K524" s="94" t="str">
        <f t="shared" si="16"/>
        <v>Posgrado</v>
      </c>
      <c r="L524" s="94" t="s">
        <v>721</v>
      </c>
    </row>
    <row r="525" spans="3:12">
      <c r="C525" s="165" t="s">
        <v>1332</v>
      </c>
      <c r="D525" s="157"/>
      <c r="E525" s="149">
        <v>0</v>
      </c>
      <c r="F525" s="96">
        <f>IF(E524=0,"",(G524/E524)/12*E524)</f>
        <v>0</v>
      </c>
      <c r="G525" s="93">
        <f>F525</f>
        <v>0</v>
      </c>
      <c r="H525" s="158"/>
      <c r="I525" s="112" t="s">
        <v>164</v>
      </c>
      <c r="J525" s="112" t="str">
        <f>VLOOKUP(I525,Presupuesto!$B$11:$C$565,2,0)</f>
        <v>AGUINALDO Y DECIMO CUARTO MES</v>
      </c>
      <c r="K525" s="94" t="str">
        <f t="shared" si="16"/>
        <v>Posgrado</v>
      </c>
      <c r="L525" s="94" t="s">
        <v>721</v>
      </c>
    </row>
    <row r="526" spans="3:12" ht="15.75" thickBot="1">
      <c r="C526" s="166" t="s">
        <v>1333</v>
      </c>
      <c r="D526" s="157"/>
      <c r="E526" s="149">
        <v>0</v>
      </c>
      <c r="F526" s="113">
        <f>IF(E524&lt;6,"",((E524-6)/12)*(G524/E524))</f>
        <v>0</v>
      </c>
      <c r="G526" s="93">
        <f>F526</f>
        <v>0</v>
      </c>
      <c r="H526" s="158"/>
      <c r="I526" s="97" t="s">
        <v>165</v>
      </c>
      <c r="J526" s="97" t="str">
        <f>VLOOKUP(I526,Presupuesto!$B$11:$C$565,2,0)</f>
        <v>DECIMOCUARTO MES</v>
      </c>
      <c r="K526" s="94" t="str">
        <f t="shared" si="16"/>
        <v>Posgrado</v>
      </c>
      <c r="L526" s="94" t="s">
        <v>721</v>
      </c>
    </row>
    <row r="527" spans="3:12" ht="15.75" thickBot="1">
      <c r="C527" s="132" t="s">
        <v>94</v>
      </c>
      <c r="D527" s="188"/>
      <c r="E527" s="147">
        <v>12</v>
      </c>
      <c r="F527" s="284">
        <f>HLOOKUP($C527,$BZ$2:$CM$3,2,0)</f>
        <v>13238.9</v>
      </c>
      <c r="G527" s="109">
        <f>D527*E527*F527</f>
        <v>0</v>
      </c>
      <c r="H527" s="160"/>
      <c r="I527" s="110" t="s">
        <v>151</v>
      </c>
      <c r="J527" s="110" t="str">
        <f>VLOOKUP(I527,Presupuesto!$B$11:$C$565,2,0)</f>
        <v>SUELDOS Y SALARIOS PERMANENTES</v>
      </c>
      <c r="K527" s="94" t="str">
        <f t="shared" si="16"/>
        <v>Posgrado</v>
      </c>
      <c r="L527" s="94" t="s">
        <v>721</v>
      </c>
    </row>
    <row r="528" spans="3:12">
      <c r="C528" s="165" t="s">
        <v>1332</v>
      </c>
      <c r="D528" s="157"/>
      <c r="E528" s="149">
        <v>0</v>
      </c>
      <c r="F528" s="96">
        <f>IF(E527=0,"",(G527/E527)/12*E527)</f>
        <v>0</v>
      </c>
      <c r="G528" s="93">
        <f>F528</f>
        <v>0</v>
      </c>
      <c r="H528" s="158"/>
      <c r="I528" s="112" t="s">
        <v>164</v>
      </c>
      <c r="J528" s="112" t="str">
        <f>VLOOKUP(I528,Presupuesto!$B$11:$C$565,2,0)</f>
        <v>AGUINALDO Y DECIMO CUARTO MES</v>
      </c>
      <c r="K528" s="94" t="str">
        <f t="shared" si="16"/>
        <v>Posgrado</v>
      </c>
      <c r="L528" s="94" t="s">
        <v>721</v>
      </c>
    </row>
    <row r="529" spans="3:12" ht="15.75" thickBot="1">
      <c r="C529" s="166" t="s">
        <v>1333</v>
      </c>
      <c r="D529" s="157"/>
      <c r="E529" s="149">
        <v>0</v>
      </c>
      <c r="F529" s="113">
        <f>IF(E527&lt;6,"",((E527-6)/12)*(G527/E527))</f>
        <v>0</v>
      </c>
      <c r="G529" s="93">
        <f>F529</f>
        <v>0</v>
      </c>
      <c r="H529" s="158"/>
      <c r="I529" s="97" t="s">
        <v>165</v>
      </c>
      <c r="J529" s="97" t="str">
        <f>VLOOKUP(I529,Presupuesto!$B$11:$C$565,2,0)</f>
        <v>DECIMOCUARTO MES</v>
      </c>
      <c r="K529" s="94" t="str">
        <f t="shared" si="16"/>
        <v>Posgrado</v>
      </c>
      <c r="L529" s="94" t="s">
        <v>721</v>
      </c>
    </row>
    <row r="530" spans="3:12" ht="15.75" thickBot="1">
      <c r="C530" s="132" t="s">
        <v>95</v>
      </c>
      <c r="D530" s="188"/>
      <c r="E530" s="147">
        <v>12</v>
      </c>
      <c r="F530" s="284">
        <f>HLOOKUP($C530,$BZ$2:$CM$3,2,0)</f>
        <v>12356.31</v>
      </c>
      <c r="G530" s="109">
        <f>D530*E530*F530</f>
        <v>0</v>
      </c>
      <c r="H530" s="160"/>
      <c r="I530" s="110" t="s">
        <v>151</v>
      </c>
      <c r="J530" s="110" t="str">
        <f>VLOOKUP(I530,Presupuesto!$B$11:$C$565,2,0)</f>
        <v>SUELDOS Y SALARIOS PERMANENTES</v>
      </c>
      <c r="K530" s="94" t="str">
        <f t="shared" ref="K530:K547" si="17">$K$497</f>
        <v>Posgrado</v>
      </c>
      <c r="L530" s="94" t="s">
        <v>721</v>
      </c>
    </row>
    <row r="531" spans="3:12">
      <c r="C531" s="165" t="s">
        <v>1332</v>
      </c>
      <c r="D531" s="157"/>
      <c r="E531" s="149">
        <v>0</v>
      </c>
      <c r="F531" s="96">
        <f>IF(E530=0,"",(G530/E530)/12*E530)</f>
        <v>0</v>
      </c>
      <c r="G531" s="93">
        <f>F531</f>
        <v>0</v>
      </c>
      <c r="H531" s="158"/>
      <c r="I531" s="112" t="s">
        <v>164</v>
      </c>
      <c r="J531" s="112" t="str">
        <f>VLOOKUP(I531,Presupuesto!$B$11:$C$565,2,0)</f>
        <v>AGUINALDO Y DECIMO CUARTO MES</v>
      </c>
      <c r="K531" s="94" t="str">
        <f t="shared" si="17"/>
        <v>Posgrado</v>
      </c>
      <c r="L531" s="94" t="s">
        <v>721</v>
      </c>
    </row>
    <row r="532" spans="3:12" ht="15.75" thickBot="1">
      <c r="C532" s="166" t="s">
        <v>1333</v>
      </c>
      <c r="D532" s="157"/>
      <c r="E532" s="149">
        <v>0</v>
      </c>
      <c r="F532" s="113">
        <f>IF(E530&lt;6,"",((E530-6)/12)*(G530/E530))</f>
        <v>0</v>
      </c>
      <c r="G532" s="93">
        <f>F532</f>
        <v>0</v>
      </c>
      <c r="H532" s="158"/>
      <c r="I532" s="97" t="s">
        <v>165</v>
      </c>
      <c r="J532" s="97" t="str">
        <f>VLOOKUP(I532,Presupuesto!$B$11:$C$565,2,0)</f>
        <v>DECIMOCUARTO MES</v>
      </c>
      <c r="K532" s="94" t="str">
        <f t="shared" si="17"/>
        <v>Posgrado</v>
      </c>
      <c r="L532" s="94" t="s">
        <v>721</v>
      </c>
    </row>
    <row r="533" spans="3:12" ht="15.75" thickBot="1">
      <c r="C533" s="132" t="s">
        <v>96</v>
      </c>
      <c r="D533" s="188"/>
      <c r="E533" s="147">
        <v>12</v>
      </c>
      <c r="F533" s="284">
        <f>HLOOKUP($C533,$BZ$2:$CM$3,2,0)</f>
        <v>463.22</v>
      </c>
      <c r="G533" s="109">
        <f>D533*E533*F533</f>
        <v>0</v>
      </c>
      <c r="H533" s="160"/>
      <c r="I533" s="110" t="s">
        <v>151</v>
      </c>
      <c r="J533" s="110" t="str">
        <f>VLOOKUP(I533,Presupuesto!$B$11:$C$565,2,0)</f>
        <v>SUELDOS Y SALARIOS PERMANENTES</v>
      </c>
      <c r="K533" s="94" t="str">
        <f t="shared" si="17"/>
        <v>Posgrado</v>
      </c>
      <c r="L533" s="94" t="s">
        <v>721</v>
      </c>
    </row>
    <row r="534" spans="3:12">
      <c r="C534" s="165" t="s">
        <v>1332</v>
      </c>
      <c r="D534" s="157"/>
      <c r="E534" s="149">
        <v>0</v>
      </c>
      <c r="F534" s="96">
        <f>IF(E533=0,"",(G533/E533)/12*E533)</f>
        <v>0</v>
      </c>
      <c r="G534" s="93">
        <f>F534</f>
        <v>0</v>
      </c>
      <c r="H534" s="158"/>
      <c r="I534" s="112" t="s">
        <v>164</v>
      </c>
      <c r="J534" s="112" t="str">
        <f>VLOOKUP(I534,Presupuesto!$B$11:$C$565,2,0)</f>
        <v>AGUINALDO Y DECIMO CUARTO MES</v>
      </c>
      <c r="K534" s="94" t="str">
        <f t="shared" si="17"/>
        <v>Posgrado</v>
      </c>
      <c r="L534" s="94" t="s">
        <v>721</v>
      </c>
    </row>
    <row r="535" spans="3:12" ht="15.75" thickBot="1">
      <c r="C535" s="166" t="s">
        <v>1333</v>
      </c>
      <c r="D535" s="157"/>
      <c r="E535" s="149">
        <v>0</v>
      </c>
      <c r="F535" s="113">
        <f>IF(E533&lt;6,"",((E533-6)/12)*(G533/E533))</f>
        <v>0</v>
      </c>
      <c r="G535" s="93">
        <f>F535</f>
        <v>0</v>
      </c>
      <c r="H535" s="158"/>
      <c r="I535" s="97" t="s">
        <v>165</v>
      </c>
      <c r="J535" s="97" t="str">
        <f>VLOOKUP(I535,Presupuesto!$B$11:$C$565,2,0)</f>
        <v>DECIMOCUARTO MES</v>
      </c>
      <c r="K535" s="94" t="str">
        <f t="shared" si="17"/>
        <v>Posgrado</v>
      </c>
      <c r="L535" s="94" t="s">
        <v>721</v>
      </c>
    </row>
    <row r="536" spans="3:12" ht="15.75" thickBot="1">
      <c r="C536" s="132" t="s">
        <v>97</v>
      </c>
      <c r="D536" s="188"/>
      <c r="E536" s="147">
        <v>12</v>
      </c>
      <c r="F536" s="284">
        <f>HLOOKUP($C536,$BZ$2:$CM$3,2,0)</f>
        <v>2007.3</v>
      </c>
      <c r="G536" s="109">
        <f>D536*E536*F536</f>
        <v>0</v>
      </c>
      <c r="H536" s="160"/>
      <c r="I536" s="110" t="s">
        <v>151</v>
      </c>
      <c r="J536" s="110" t="str">
        <f>VLOOKUP(I536,Presupuesto!$B$11:$C$565,2,0)</f>
        <v>SUELDOS Y SALARIOS PERMANENTES</v>
      </c>
      <c r="K536" s="94" t="str">
        <f t="shared" si="17"/>
        <v>Posgrado</v>
      </c>
      <c r="L536" s="94" t="s">
        <v>721</v>
      </c>
    </row>
    <row r="537" spans="3:12">
      <c r="C537" s="165" t="s">
        <v>1332</v>
      </c>
      <c r="D537" s="157"/>
      <c r="E537" s="149">
        <v>0</v>
      </c>
      <c r="F537" s="96">
        <f>IF(E536=0,"",(G536/E536)/12*E536)</f>
        <v>0</v>
      </c>
      <c r="G537" s="93">
        <f>F537</f>
        <v>0</v>
      </c>
      <c r="H537" s="158"/>
      <c r="I537" s="112" t="s">
        <v>164</v>
      </c>
      <c r="J537" s="112" t="str">
        <f>VLOOKUP(I537,Presupuesto!$B$11:$C$565,2,0)</f>
        <v>AGUINALDO Y DECIMO CUARTO MES</v>
      </c>
      <c r="K537" s="94" t="str">
        <f t="shared" si="17"/>
        <v>Posgrado</v>
      </c>
      <c r="L537" s="94" t="s">
        <v>721</v>
      </c>
    </row>
    <row r="538" spans="3:12" ht="15.75" thickBot="1">
      <c r="C538" s="166" t="s">
        <v>1333</v>
      </c>
      <c r="D538" s="157"/>
      <c r="E538" s="149">
        <v>0</v>
      </c>
      <c r="F538" s="113">
        <f>IF(E536&lt;6,"",((E536-6)/12)*(G536/E536))</f>
        <v>0</v>
      </c>
      <c r="G538" s="93">
        <f>F538</f>
        <v>0</v>
      </c>
      <c r="H538" s="158"/>
      <c r="I538" s="97" t="s">
        <v>165</v>
      </c>
      <c r="J538" s="97" t="str">
        <f>VLOOKUP(I538,Presupuesto!$B$11:$C$565,2,0)</f>
        <v>DECIMOCUARTO MES</v>
      </c>
      <c r="K538" s="94" t="str">
        <f t="shared" si="17"/>
        <v>Posgrado</v>
      </c>
      <c r="L538" s="94" t="s">
        <v>721</v>
      </c>
    </row>
    <row r="539" spans="3:12" ht="15.75" thickBot="1">
      <c r="C539" s="135" t="s">
        <v>101</v>
      </c>
      <c r="D539" s="188"/>
      <c r="E539" s="147">
        <v>12</v>
      </c>
      <c r="F539" s="134">
        <v>30000</v>
      </c>
      <c r="G539" s="109">
        <f>D539*E539*F539</f>
        <v>0</v>
      </c>
      <c r="H539" s="160"/>
      <c r="I539" s="110" t="s">
        <v>200</v>
      </c>
      <c r="J539" s="110" t="str">
        <f>VLOOKUP(I539,Presupuesto!$B$11:$C$565,2,0)</f>
        <v>CONTRATOS ESPECIALES</v>
      </c>
      <c r="K539" s="94" t="str">
        <f t="shared" si="17"/>
        <v>Posgrado</v>
      </c>
      <c r="L539" s="94" t="s">
        <v>721</v>
      </c>
    </row>
    <row r="540" spans="3:12">
      <c r="C540" s="165" t="s">
        <v>1332</v>
      </c>
      <c r="D540" s="157"/>
      <c r="E540" s="149">
        <v>0</v>
      </c>
      <c r="F540" s="113">
        <f>IF(E539=0,"",(G539/E539)/12*E539)</f>
        <v>0</v>
      </c>
      <c r="G540" s="93">
        <f>F540</f>
        <v>0</v>
      </c>
      <c r="H540" s="158"/>
      <c r="I540" s="97" t="s">
        <v>200</v>
      </c>
      <c r="J540" s="97" t="str">
        <f>VLOOKUP(I540,Presupuesto!$B$11:$C$565,2,0)</f>
        <v>CONTRATOS ESPECIALES</v>
      </c>
      <c r="K540" s="94" t="str">
        <f t="shared" si="17"/>
        <v>Posgrado</v>
      </c>
      <c r="L540" s="94" t="s">
        <v>719</v>
      </c>
    </row>
    <row r="541" spans="3:12" ht="15.75" thickBot="1">
      <c r="C541" s="166" t="s">
        <v>1333</v>
      </c>
      <c r="D541" s="157"/>
      <c r="E541" s="149">
        <v>0</v>
      </c>
      <c r="F541" s="96">
        <f>IF(E539&lt;6,"",((E539-6)/12)*(G539/E539))</f>
        <v>0</v>
      </c>
      <c r="G541" s="93">
        <f>F541</f>
        <v>0</v>
      </c>
      <c r="H541" s="158"/>
      <c r="I541" s="97" t="s">
        <v>200</v>
      </c>
      <c r="J541" s="97" t="str">
        <f>VLOOKUP(I541,Presupuesto!$B$11:$C$565,2,0)</f>
        <v>CONTRATOS ESPECIALES</v>
      </c>
      <c r="K541" s="94" t="str">
        <f t="shared" si="17"/>
        <v>Posgrado</v>
      </c>
      <c r="L541" s="94" t="s">
        <v>727</v>
      </c>
    </row>
    <row r="542" spans="3:12" ht="15.75" thickBot="1">
      <c r="C542" s="135" t="s">
        <v>102</v>
      </c>
      <c r="D542" s="188"/>
      <c r="E542" s="147">
        <v>12</v>
      </c>
      <c r="F542" s="114">
        <v>30000</v>
      </c>
      <c r="G542" s="109">
        <f>D542*E542*F542</f>
        <v>0</v>
      </c>
      <c r="H542" s="160"/>
      <c r="I542" s="110" t="s">
        <v>298</v>
      </c>
      <c r="J542" s="110" t="str">
        <f>VLOOKUP(I542,Presupuesto!$B$11:$C$565,2,0)</f>
        <v>OTROS SERVICIOS TECNICOS Y PROFESIONALES</v>
      </c>
      <c r="K542" s="94" t="str">
        <f t="shared" si="17"/>
        <v>Posgrado</v>
      </c>
      <c r="L542" s="94" t="s">
        <v>719</v>
      </c>
    </row>
    <row r="543" spans="3:12">
      <c r="C543" s="165" t="s">
        <v>1332</v>
      </c>
      <c r="D543" s="157"/>
      <c r="E543" s="149">
        <v>0</v>
      </c>
      <c r="F543" s="96">
        <v>0</v>
      </c>
      <c r="G543" s="93">
        <f>F543</f>
        <v>0</v>
      </c>
      <c r="H543" s="158"/>
      <c r="I543" s="97" t="s">
        <v>298</v>
      </c>
      <c r="J543" s="97" t="str">
        <f>VLOOKUP(I543,Presupuesto!$B$11:$C$565,2,0)</f>
        <v>OTROS SERVICIOS TECNICOS Y PROFESIONALES</v>
      </c>
      <c r="K543" s="94" t="str">
        <f t="shared" si="17"/>
        <v>Posgrado</v>
      </c>
      <c r="L543" s="94" t="s">
        <v>719</v>
      </c>
    </row>
    <row r="544" spans="3:12" ht="15.75" thickBot="1">
      <c r="C544" s="166" t="s">
        <v>1333</v>
      </c>
      <c r="D544" s="157"/>
      <c r="E544" s="149">
        <v>0</v>
      </c>
      <c r="F544" s="96">
        <v>0</v>
      </c>
      <c r="G544" s="93">
        <f>F544</f>
        <v>0</v>
      </c>
      <c r="H544" s="158"/>
      <c r="I544" s="97" t="s">
        <v>298</v>
      </c>
      <c r="J544" s="97" t="str">
        <f>VLOOKUP(I544,Presupuesto!$B$11:$C$565,2,0)</f>
        <v>OTROS SERVICIOS TECNICOS Y PROFESIONALES</v>
      </c>
      <c r="K544" s="94" t="str">
        <f t="shared" si="17"/>
        <v>Posgrado</v>
      </c>
      <c r="L544" s="94" t="s">
        <v>719</v>
      </c>
    </row>
    <row r="545" spans="3:12" ht="15.75" thickBot="1">
      <c r="C545" s="135" t="s">
        <v>103</v>
      </c>
      <c r="D545" s="188"/>
      <c r="E545" s="147">
        <v>12</v>
      </c>
      <c r="F545" s="114">
        <v>30000</v>
      </c>
      <c r="G545" s="109">
        <f>D545*E545*F545</f>
        <v>0</v>
      </c>
      <c r="H545" s="160"/>
      <c r="I545" s="110" t="s">
        <v>151</v>
      </c>
      <c r="J545" s="110" t="str">
        <f>VLOOKUP(I545,Presupuesto!$B$11:$C$565,2,0)</f>
        <v>SUELDOS Y SALARIOS PERMANENTES</v>
      </c>
      <c r="K545" s="94" t="str">
        <f t="shared" si="17"/>
        <v>Posgrado</v>
      </c>
      <c r="L545" s="94" t="s">
        <v>719</v>
      </c>
    </row>
    <row r="546" spans="3:12">
      <c r="C546" s="165" t="s">
        <v>1332</v>
      </c>
      <c r="D546" s="163"/>
      <c r="E546" s="126">
        <v>0</v>
      </c>
      <c r="F546" s="115">
        <f>IF(E545=0,"",(G545/E545)/12*E545)</f>
        <v>0</v>
      </c>
      <c r="G546" s="116">
        <f>F546</f>
        <v>0</v>
      </c>
      <c r="H546" s="158"/>
      <c r="I546" s="97" t="s">
        <v>164</v>
      </c>
      <c r="J546" s="97" t="str">
        <f>VLOOKUP(I546,Presupuesto!$B$11:$C$565,2,0)</f>
        <v>AGUINALDO Y DECIMO CUARTO MES</v>
      </c>
      <c r="K546" s="94" t="str">
        <f t="shared" si="17"/>
        <v>Posgrado</v>
      </c>
      <c r="L546" s="94" t="s">
        <v>719</v>
      </c>
    </row>
    <row r="547" spans="3:12" ht="15.75" thickBot="1">
      <c r="C547" s="167" t="s">
        <v>1333</v>
      </c>
      <c r="D547" s="156"/>
      <c r="E547" s="127">
        <v>0</v>
      </c>
      <c r="F547" s="101">
        <f>IF(E545&lt;6,"",((E545-6)/12)*(G545/E545))</f>
        <v>0</v>
      </c>
      <c r="G547" s="101">
        <f>F547</f>
        <v>0</v>
      </c>
      <c r="H547" s="156"/>
      <c r="I547" s="102" t="s">
        <v>165</v>
      </c>
      <c r="J547" s="119" t="str">
        <f>VLOOKUP(I547,Presupuesto!$B$11:$C$565,2,0)</f>
        <v>DECIMOCUARTO MES</v>
      </c>
      <c r="K547" s="102" t="str">
        <f t="shared" si="17"/>
        <v>Posgrado</v>
      </c>
      <c r="L547" s="119" t="s">
        <v>719</v>
      </c>
    </row>
    <row r="549" spans="3:12" ht="15.75" thickBot="1">
      <c r="C549" s="422"/>
      <c r="D549" s="411"/>
      <c r="E549" s="422"/>
      <c r="F549" s="422"/>
      <c r="G549" s="422"/>
      <c r="H549" s="411"/>
      <c r="I549" s="422"/>
      <c r="J549" s="422"/>
      <c r="K549" s="148"/>
      <c r="L549" s="422"/>
    </row>
    <row r="550" spans="3:12" ht="15.75" thickBot="1">
      <c r="C550" s="68" t="s">
        <v>1308</v>
      </c>
      <c r="D550" s="30">
        <f>SUM(G557:G607)</f>
        <v>0</v>
      </c>
      <c r="E550" s="90"/>
      <c r="F550" s="90"/>
      <c r="G550" s="90"/>
      <c r="H550" s="74"/>
      <c r="I550" s="74"/>
      <c r="J550" s="74"/>
      <c r="K550" s="148"/>
      <c r="L550" s="422"/>
    </row>
    <row r="551" spans="3:12">
      <c r="C551" s="422"/>
      <c r="D551" s="31"/>
      <c r="E551" s="90"/>
      <c r="F551" s="90"/>
      <c r="G551" s="90"/>
      <c r="H551" s="74"/>
      <c r="I551" s="74"/>
      <c r="J551" s="74"/>
      <c r="K551" s="148"/>
      <c r="L551" s="422"/>
    </row>
    <row r="552" spans="3:12">
      <c r="C552" s="422"/>
      <c r="D552" s="31"/>
      <c r="E552" s="90"/>
      <c r="F552" s="90"/>
      <c r="G552" s="90"/>
      <c r="H552" s="74"/>
      <c r="I552" s="74"/>
      <c r="J552" s="74"/>
      <c r="K552" s="148"/>
      <c r="L552" s="422"/>
    </row>
    <row r="553" spans="3:12" ht="15.75">
      <c r="C553" s="190" t="s">
        <v>1309</v>
      </c>
      <c r="D553" s="342"/>
      <c r="E553" s="90"/>
      <c r="F553" s="90"/>
      <c r="G553" s="90"/>
      <c r="H553" s="74"/>
      <c r="I553" s="74"/>
      <c r="J553" s="74"/>
      <c r="K553" s="148"/>
      <c r="L553" s="422"/>
    </row>
    <row r="554" spans="3:12" ht="18.75">
      <c r="C554" s="197" t="e">
        <f>IFERROR(VLOOKUP(D553,'1. Desarrollo e Innov. Curricu.'!$F:$G,2,FALSE),IFERROR(VLOOKUP(D553,'2. Investigación Científica'!$E:$F,2,FALSE),IFERROR(VLOOKUP(D553,'3. Vinculación Univ. Sociedad'!$F:$G,2,FALSE),IFERROR(VLOOKUP(D553,'4. Docencia y Profesorado Univ.'!$F:$G,2,FALSE),IFERROR(VLOOKUP(D553,'5. Estudiantes y Graduados'!$E:$F,2,FALSE),IFERROR(VLOOKUP(D553,'11. Gestion Administrativa'!$F:$G,2,FALSE),IFERROR(VLOOKUP(D553,'13. Gestión Académica'!$F:$G,2,FALSE),IFERROR(VLOOKUP(D553,'8. Asegura. de la Calid. y M'!$F:$G,2,FALSE),IFERROR(VLOOKUP(D553,'6. Gestión del Conocimiento'!$F:$G,2,FALSE),IFERROR(VLOOKUP(D553,'15. Gobernabilidad y Proceso...'!$E:$F,2,FALSE),IFERROR(VLOOKUP(D553,'12. Gestión del Talento Humano'!$F:$G,2,FALSE),IFERROR(VLOOKUP(D553,'14. Internacional... de la E.S.'!$E:$F,2,FALSE),IFERROR(VLOOKUP(D553,'10. Posgrado'!$E:$F,2,FALSE),IFERROR(VLOOKUP(D553,'17. Gestión TIC'!$F:$G,2,FALSE),IFERROR(VLOOKUP(D553,'16. Desa. del Sistema Educ.Sup.'!$E:$F,2,FALSE),IFERROR(VLOOKUP(D553,'9. Cultura de Inno. Insti...'!$F:$G,2,FALSE),VLOOKUP(D553,'7. Lo Esencial de la Reforma U.'!$F:$G,2,0)))))))))))))))))</f>
        <v>#N/A</v>
      </c>
      <c r="D554" s="31"/>
      <c r="E554" s="90"/>
      <c r="F554" s="90"/>
      <c r="G554" s="90"/>
      <c r="H554" s="74"/>
      <c r="I554" s="74"/>
      <c r="J554" s="74"/>
      <c r="K554" s="148"/>
      <c r="L554" s="422"/>
    </row>
    <row r="555" spans="3:12" ht="15.75" thickBot="1">
      <c r="C555" s="171"/>
      <c r="D555" s="31"/>
      <c r="E555" s="90"/>
      <c r="F555" s="90"/>
      <c r="G555" s="90"/>
      <c r="H555" s="74"/>
      <c r="I555" s="74"/>
      <c r="J555" s="74"/>
      <c r="K555" s="148"/>
      <c r="L555" s="422"/>
    </row>
    <row r="556" spans="3:12" ht="30.75" thickBot="1">
      <c r="C556" s="129" t="s">
        <v>1310</v>
      </c>
      <c r="D556" s="133" t="s">
        <v>99</v>
      </c>
      <c r="E556" s="164" t="s">
        <v>1331</v>
      </c>
      <c r="F556" s="133" t="s">
        <v>1312</v>
      </c>
      <c r="G556" s="130" t="s">
        <v>1313</v>
      </c>
      <c r="H556" s="128" t="s">
        <v>1314</v>
      </c>
      <c r="I556" s="131" t="s">
        <v>1315</v>
      </c>
      <c r="J556" s="131" t="s">
        <v>711</v>
      </c>
      <c r="K556" s="131" t="s">
        <v>1316</v>
      </c>
      <c r="L556" s="131" t="s">
        <v>1317</v>
      </c>
    </row>
    <row r="557" spans="3:12" ht="15.75" thickBot="1">
      <c r="C557" s="132" t="s">
        <v>84</v>
      </c>
      <c r="D557" s="188"/>
      <c r="E557" s="147">
        <v>12</v>
      </c>
      <c r="F557" s="284">
        <f>HLOOKUP($C557,$BZ$2:$CM$3,2,0)</f>
        <v>43674.39</v>
      </c>
      <c r="G557" s="109">
        <f>D557*E557*F557</f>
        <v>0</v>
      </c>
      <c r="H557" s="160"/>
      <c r="I557" s="110" t="s">
        <v>151</v>
      </c>
      <c r="J557" s="110" t="str">
        <f>VLOOKUP(I557,Presupuesto!$B$11:$C$565,2,0)</f>
        <v>SUELDOS Y SALARIOS PERMANENTES</v>
      </c>
      <c r="K557" s="205" t="s">
        <v>72</v>
      </c>
      <c r="L557" s="94" t="s">
        <v>719</v>
      </c>
    </row>
    <row r="558" spans="3:12">
      <c r="C558" s="165" t="s">
        <v>1332</v>
      </c>
      <c r="D558" s="157"/>
      <c r="E558" s="149">
        <v>0</v>
      </c>
      <c r="F558" s="96">
        <f>IF(E557=0,"",(G557/E557)/12*E557)</f>
        <v>0</v>
      </c>
      <c r="G558" s="93">
        <f>F558</f>
        <v>0</v>
      </c>
      <c r="H558" s="158"/>
      <c r="I558" s="112" t="s">
        <v>164</v>
      </c>
      <c r="J558" s="112" t="str">
        <f>VLOOKUP(I558,Presupuesto!$B$11:$C$565,2,0)</f>
        <v>AGUINALDO Y DECIMO CUARTO MES</v>
      </c>
      <c r="K558" s="94" t="str">
        <f t="shared" ref="K558:K589" si="18">$K$557</f>
        <v>Posgrado</v>
      </c>
      <c r="L558" s="94" t="s">
        <v>720</v>
      </c>
    </row>
    <row r="559" spans="3:12" ht="15.75" thickBot="1">
      <c r="C559" s="166" t="s">
        <v>1333</v>
      </c>
      <c r="D559" s="157"/>
      <c r="E559" s="149">
        <v>0</v>
      </c>
      <c r="F559" s="113">
        <f>IF(E557&lt;6,"",((E557-6)/12)*(G557/E557))</f>
        <v>0</v>
      </c>
      <c r="G559" s="93">
        <f>F559</f>
        <v>0</v>
      </c>
      <c r="H559" s="158"/>
      <c r="I559" s="97" t="s">
        <v>165</v>
      </c>
      <c r="J559" s="97" t="str">
        <f>VLOOKUP(I559,Presupuesto!$B$11:$C$565,2,0)</f>
        <v>DECIMOCUARTO MES</v>
      </c>
      <c r="K559" s="94" t="str">
        <f t="shared" si="18"/>
        <v>Posgrado</v>
      </c>
      <c r="L559" s="94" t="s">
        <v>721</v>
      </c>
    </row>
    <row r="560" spans="3:12" ht="15.75" thickBot="1">
      <c r="C560" s="132" t="s">
        <v>85</v>
      </c>
      <c r="D560" s="188"/>
      <c r="E560" s="147">
        <v>12</v>
      </c>
      <c r="F560" s="284">
        <f>HLOOKUP($C560,$BZ$2:$CM$3,2,0)</f>
        <v>39703.99</v>
      </c>
      <c r="G560" s="109">
        <f>D560*E560*F560</f>
        <v>0</v>
      </c>
      <c r="H560" s="160"/>
      <c r="I560" s="110" t="s">
        <v>151</v>
      </c>
      <c r="J560" s="110" t="str">
        <f>VLOOKUP(I560,Presupuesto!$B$11:$C$565,2,0)</f>
        <v>SUELDOS Y SALARIOS PERMANENTES</v>
      </c>
      <c r="K560" s="94" t="str">
        <f t="shared" si="18"/>
        <v>Posgrado</v>
      </c>
      <c r="L560" s="94" t="s">
        <v>721</v>
      </c>
    </row>
    <row r="561" spans="3:12">
      <c r="C561" s="165" t="s">
        <v>1332</v>
      </c>
      <c r="D561" s="157"/>
      <c r="E561" s="149">
        <v>0</v>
      </c>
      <c r="F561" s="96">
        <f>IF(E560=0,"",(G560/E560)/12*E560)</f>
        <v>0</v>
      </c>
      <c r="G561" s="93">
        <f>F561</f>
        <v>0</v>
      </c>
      <c r="H561" s="158"/>
      <c r="I561" s="112" t="s">
        <v>164</v>
      </c>
      <c r="J561" s="112" t="str">
        <f>VLOOKUP(I561,Presupuesto!$B$11:$C$565,2,0)</f>
        <v>AGUINALDO Y DECIMO CUARTO MES</v>
      </c>
      <c r="K561" s="94" t="str">
        <f t="shared" si="18"/>
        <v>Posgrado</v>
      </c>
      <c r="L561" s="94" t="s">
        <v>721</v>
      </c>
    </row>
    <row r="562" spans="3:12" ht="15.75" thickBot="1">
      <c r="C562" s="166" t="s">
        <v>1333</v>
      </c>
      <c r="D562" s="157"/>
      <c r="E562" s="149">
        <v>0</v>
      </c>
      <c r="F562" s="113">
        <f>IF(E560&lt;6,"",((E560-6)/12)*(G560/E560))</f>
        <v>0</v>
      </c>
      <c r="G562" s="93">
        <f>F562</f>
        <v>0</v>
      </c>
      <c r="H562" s="158"/>
      <c r="I562" s="97" t="s">
        <v>165</v>
      </c>
      <c r="J562" s="97" t="str">
        <f>VLOOKUP(I562,Presupuesto!$B$11:$C$565,2,0)</f>
        <v>DECIMOCUARTO MES</v>
      </c>
      <c r="K562" s="94" t="str">
        <f t="shared" si="18"/>
        <v>Posgrado</v>
      </c>
      <c r="L562" s="94" t="s">
        <v>721</v>
      </c>
    </row>
    <row r="563" spans="3:12" ht="15.75" thickBot="1">
      <c r="C563" s="132" t="s">
        <v>86</v>
      </c>
      <c r="D563" s="188"/>
      <c r="E563" s="147">
        <v>12</v>
      </c>
      <c r="F563" s="284">
        <f>HLOOKUP($C563,$BZ$2:$CM$3,2,0)</f>
        <v>35733.589999999997</v>
      </c>
      <c r="G563" s="109">
        <f>D563*E563*F563</f>
        <v>0</v>
      </c>
      <c r="H563" s="160"/>
      <c r="I563" s="110" t="s">
        <v>151</v>
      </c>
      <c r="J563" s="110" t="str">
        <f>VLOOKUP(I563,Presupuesto!$B$11:$C$565,2,0)</f>
        <v>SUELDOS Y SALARIOS PERMANENTES</v>
      </c>
      <c r="K563" s="94" t="str">
        <f t="shared" si="18"/>
        <v>Posgrado</v>
      </c>
      <c r="L563" s="94" t="s">
        <v>721</v>
      </c>
    </row>
    <row r="564" spans="3:12">
      <c r="C564" s="165" t="s">
        <v>1332</v>
      </c>
      <c r="D564" s="157"/>
      <c r="E564" s="149">
        <v>0</v>
      </c>
      <c r="F564" s="96">
        <f>IF(E563=0,"",(G563/E563)/12*E563)</f>
        <v>0</v>
      </c>
      <c r="G564" s="93">
        <f>F564</f>
        <v>0</v>
      </c>
      <c r="H564" s="158"/>
      <c r="I564" s="112" t="s">
        <v>164</v>
      </c>
      <c r="J564" s="112" t="str">
        <f>VLOOKUP(I564,Presupuesto!$B$11:$C$565,2,0)</f>
        <v>AGUINALDO Y DECIMO CUARTO MES</v>
      </c>
      <c r="K564" s="94" t="str">
        <f t="shared" si="18"/>
        <v>Posgrado</v>
      </c>
      <c r="L564" s="94" t="s">
        <v>721</v>
      </c>
    </row>
    <row r="565" spans="3:12" ht="15.75" thickBot="1">
      <c r="C565" s="166" t="s">
        <v>1333</v>
      </c>
      <c r="D565" s="157"/>
      <c r="E565" s="149">
        <v>0</v>
      </c>
      <c r="F565" s="113">
        <f>IF(E563&lt;6,"",((E563-6)/12)*(G563/E563))</f>
        <v>0</v>
      </c>
      <c r="G565" s="93">
        <f>F565</f>
        <v>0</v>
      </c>
      <c r="H565" s="158"/>
      <c r="I565" s="97" t="s">
        <v>165</v>
      </c>
      <c r="J565" s="97" t="str">
        <f>VLOOKUP(I565,Presupuesto!$B$11:$C$565,2,0)</f>
        <v>DECIMOCUARTO MES</v>
      </c>
      <c r="K565" s="94" t="str">
        <f t="shared" si="18"/>
        <v>Posgrado</v>
      </c>
      <c r="L565" s="94" t="s">
        <v>721</v>
      </c>
    </row>
    <row r="566" spans="3:12" ht="15.75" thickBot="1">
      <c r="C566" s="132" t="s">
        <v>87</v>
      </c>
      <c r="D566" s="188"/>
      <c r="E566" s="147">
        <v>12</v>
      </c>
      <c r="F566" s="284">
        <f>HLOOKUP($C566,$BZ$2:$CM$3,2,0)</f>
        <v>31763.19</v>
      </c>
      <c r="G566" s="109">
        <f>D566*E566*F566</f>
        <v>0</v>
      </c>
      <c r="H566" s="160"/>
      <c r="I566" s="110" t="s">
        <v>151</v>
      </c>
      <c r="J566" s="110" t="str">
        <f>VLOOKUP(I566,Presupuesto!$B$11:$C$565,2,0)</f>
        <v>SUELDOS Y SALARIOS PERMANENTES</v>
      </c>
      <c r="K566" s="94" t="str">
        <f t="shared" si="18"/>
        <v>Posgrado</v>
      </c>
      <c r="L566" s="94" t="s">
        <v>721</v>
      </c>
    </row>
    <row r="567" spans="3:12">
      <c r="C567" s="165" t="s">
        <v>1332</v>
      </c>
      <c r="D567" s="157"/>
      <c r="E567" s="149">
        <v>0</v>
      </c>
      <c r="F567" s="96">
        <f>IF(E566=0,"",(G566/E566)/12*E566)</f>
        <v>0</v>
      </c>
      <c r="G567" s="93">
        <f>F567</f>
        <v>0</v>
      </c>
      <c r="H567" s="158"/>
      <c r="I567" s="112" t="s">
        <v>164</v>
      </c>
      <c r="J567" s="112" t="str">
        <f>VLOOKUP(I567,Presupuesto!$B$11:$C$565,2,0)</f>
        <v>AGUINALDO Y DECIMO CUARTO MES</v>
      </c>
      <c r="K567" s="94" t="str">
        <f t="shared" si="18"/>
        <v>Posgrado</v>
      </c>
      <c r="L567" s="94" t="s">
        <v>721</v>
      </c>
    </row>
    <row r="568" spans="3:12" ht="15.75" thickBot="1">
      <c r="C568" s="166" t="s">
        <v>1333</v>
      </c>
      <c r="D568" s="157"/>
      <c r="E568" s="149">
        <v>0</v>
      </c>
      <c r="F568" s="113">
        <f>IF(E566&lt;6,"",((E566-6)/12)*(G566/E566))</f>
        <v>0</v>
      </c>
      <c r="G568" s="93">
        <f>F568</f>
        <v>0</v>
      </c>
      <c r="H568" s="158"/>
      <c r="I568" s="97" t="s">
        <v>165</v>
      </c>
      <c r="J568" s="97" t="str">
        <f>VLOOKUP(I568,Presupuesto!$B$11:$C$565,2,0)</f>
        <v>DECIMOCUARTO MES</v>
      </c>
      <c r="K568" s="94" t="str">
        <f t="shared" si="18"/>
        <v>Posgrado</v>
      </c>
      <c r="L568" s="94" t="s">
        <v>721</v>
      </c>
    </row>
    <row r="569" spans="3:12" ht="15.75" thickBot="1">
      <c r="C569" s="132" t="s">
        <v>88</v>
      </c>
      <c r="D569" s="188"/>
      <c r="E569" s="147">
        <v>12</v>
      </c>
      <c r="F569" s="284">
        <f>HLOOKUP($C569,$BZ$2:$CM$3,2,0)</f>
        <v>29777.99</v>
      </c>
      <c r="G569" s="109">
        <f>D569*E569*F569</f>
        <v>0</v>
      </c>
      <c r="H569" s="160"/>
      <c r="I569" s="110" t="s">
        <v>151</v>
      </c>
      <c r="J569" s="110" t="str">
        <f>VLOOKUP(I569,Presupuesto!$B$11:$C$565,2,0)</f>
        <v>SUELDOS Y SALARIOS PERMANENTES</v>
      </c>
      <c r="K569" s="94" t="str">
        <f t="shared" si="18"/>
        <v>Posgrado</v>
      </c>
      <c r="L569" s="94" t="s">
        <v>721</v>
      </c>
    </row>
    <row r="570" spans="3:12">
      <c r="C570" s="165" t="s">
        <v>1332</v>
      </c>
      <c r="D570" s="157"/>
      <c r="E570" s="149">
        <v>0</v>
      </c>
      <c r="F570" s="96">
        <f>IF(E569=0,"",(G569/E569)/12*E569)</f>
        <v>0</v>
      </c>
      <c r="G570" s="93">
        <f>F570</f>
        <v>0</v>
      </c>
      <c r="H570" s="158"/>
      <c r="I570" s="112" t="s">
        <v>164</v>
      </c>
      <c r="J570" s="112" t="str">
        <f>VLOOKUP(I570,Presupuesto!$B$11:$C$565,2,0)</f>
        <v>AGUINALDO Y DECIMO CUARTO MES</v>
      </c>
      <c r="K570" s="94" t="str">
        <f t="shared" si="18"/>
        <v>Posgrado</v>
      </c>
      <c r="L570" s="94" t="s">
        <v>721</v>
      </c>
    </row>
    <row r="571" spans="3:12" ht="15.75" thickBot="1">
      <c r="C571" s="166" t="s">
        <v>1333</v>
      </c>
      <c r="D571" s="157"/>
      <c r="E571" s="149">
        <v>0</v>
      </c>
      <c r="F571" s="113">
        <f>IF(E569&lt;6,"",((E569-6)/12)*(G569/E569))</f>
        <v>0</v>
      </c>
      <c r="G571" s="93">
        <f>F571</f>
        <v>0</v>
      </c>
      <c r="H571" s="158"/>
      <c r="I571" s="97" t="s">
        <v>165</v>
      </c>
      <c r="J571" s="97" t="str">
        <f>VLOOKUP(I571,Presupuesto!$B$11:$C$565,2,0)</f>
        <v>DECIMOCUARTO MES</v>
      </c>
      <c r="K571" s="94" t="str">
        <f t="shared" si="18"/>
        <v>Posgrado</v>
      </c>
      <c r="L571" s="94" t="s">
        <v>721</v>
      </c>
    </row>
    <row r="572" spans="3:12" ht="15.75" thickBot="1">
      <c r="C572" s="132" t="s">
        <v>89</v>
      </c>
      <c r="D572" s="188"/>
      <c r="E572" s="147">
        <v>12</v>
      </c>
      <c r="F572" s="284">
        <f>HLOOKUP($C572,$BZ$2:$CM$3,2,0)</f>
        <v>27792.79</v>
      </c>
      <c r="G572" s="109">
        <f>D572*E572*F572</f>
        <v>0</v>
      </c>
      <c r="H572" s="160"/>
      <c r="I572" s="110" t="s">
        <v>151</v>
      </c>
      <c r="J572" s="110" t="str">
        <f>VLOOKUP(I572,Presupuesto!$B$11:$C$565,2,0)</f>
        <v>SUELDOS Y SALARIOS PERMANENTES</v>
      </c>
      <c r="K572" s="94" t="str">
        <f t="shared" si="18"/>
        <v>Posgrado</v>
      </c>
      <c r="L572" s="94" t="s">
        <v>721</v>
      </c>
    </row>
    <row r="573" spans="3:12">
      <c r="C573" s="165" t="s">
        <v>1332</v>
      </c>
      <c r="D573" s="157"/>
      <c r="E573" s="149">
        <v>0</v>
      </c>
      <c r="F573" s="96">
        <f>IF(E572=0,"",(G572/E572)/12*E572)</f>
        <v>0</v>
      </c>
      <c r="G573" s="93">
        <f>F573</f>
        <v>0</v>
      </c>
      <c r="H573" s="158"/>
      <c r="I573" s="112" t="s">
        <v>164</v>
      </c>
      <c r="J573" s="112" t="str">
        <f>VLOOKUP(I573,Presupuesto!$B$11:$C$565,2,0)</f>
        <v>AGUINALDO Y DECIMO CUARTO MES</v>
      </c>
      <c r="K573" s="94" t="str">
        <f t="shared" si="18"/>
        <v>Posgrado</v>
      </c>
      <c r="L573" s="94" t="s">
        <v>721</v>
      </c>
    </row>
    <row r="574" spans="3:12" ht="15.75" thickBot="1">
      <c r="C574" s="166" t="s">
        <v>1333</v>
      </c>
      <c r="D574" s="157"/>
      <c r="E574" s="149">
        <v>0</v>
      </c>
      <c r="F574" s="113">
        <f>IF(E572&lt;6,"",((E572-6)/12)*(G572/E572))</f>
        <v>0</v>
      </c>
      <c r="G574" s="93">
        <f>F574</f>
        <v>0</v>
      </c>
      <c r="H574" s="158"/>
      <c r="I574" s="97" t="s">
        <v>165</v>
      </c>
      <c r="J574" s="97" t="str">
        <f>VLOOKUP(I574,Presupuesto!$B$11:$C$565,2,0)</f>
        <v>DECIMOCUARTO MES</v>
      </c>
      <c r="K574" s="94" t="str">
        <f t="shared" si="18"/>
        <v>Posgrado</v>
      </c>
      <c r="L574" s="94" t="s">
        <v>721</v>
      </c>
    </row>
    <row r="575" spans="3:12" ht="15.75" thickBot="1">
      <c r="C575" s="132" t="s">
        <v>90</v>
      </c>
      <c r="D575" s="188"/>
      <c r="E575" s="147">
        <v>12</v>
      </c>
      <c r="F575" s="284">
        <f>HLOOKUP($C575,$BZ$2:$CM$3,2,0)</f>
        <v>18859.39</v>
      </c>
      <c r="G575" s="109">
        <f>D575*E575*F575</f>
        <v>0</v>
      </c>
      <c r="H575" s="160"/>
      <c r="I575" s="110" t="s">
        <v>151</v>
      </c>
      <c r="J575" s="110" t="str">
        <f>VLOOKUP(I575,Presupuesto!$B$11:$C$565,2,0)</f>
        <v>SUELDOS Y SALARIOS PERMANENTES</v>
      </c>
      <c r="K575" s="94" t="str">
        <f t="shared" si="18"/>
        <v>Posgrado</v>
      </c>
      <c r="L575" s="94" t="s">
        <v>721</v>
      </c>
    </row>
    <row r="576" spans="3:12">
      <c r="C576" s="165" t="s">
        <v>1332</v>
      </c>
      <c r="D576" s="157"/>
      <c r="E576" s="149">
        <v>0</v>
      </c>
      <c r="F576" s="96">
        <f>IF(E575=0,"",(G575/E575)/12*E575)</f>
        <v>0</v>
      </c>
      <c r="G576" s="93">
        <f>F576</f>
        <v>0</v>
      </c>
      <c r="H576" s="158"/>
      <c r="I576" s="112" t="s">
        <v>164</v>
      </c>
      <c r="J576" s="112" t="str">
        <f>VLOOKUP(I576,Presupuesto!$B$11:$C$565,2,0)</f>
        <v>AGUINALDO Y DECIMO CUARTO MES</v>
      </c>
      <c r="K576" s="94" t="str">
        <f t="shared" si="18"/>
        <v>Posgrado</v>
      </c>
      <c r="L576" s="94" t="s">
        <v>721</v>
      </c>
    </row>
    <row r="577" spans="3:12" ht="15.75" thickBot="1">
      <c r="C577" s="166" t="s">
        <v>1333</v>
      </c>
      <c r="D577" s="157"/>
      <c r="E577" s="149">
        <v>0</v>
      </c>
      <c r="F577" s="113">
        <f>IF(E575&lt;6,"",((E575-6)/12)*(G575/E575))</f>
        <v>0</v>
      </c>
      <c r="G577" s="93">
        <f>F577</f>
        <v>0</v>
      </c>
      <c r="H577" s="158"/>
      <c r="I577" s="97" t="s">
        <v>165</v>
      </c>
      <c r="J577" s="97" t="str">
        <f>VLOOKUP(I577,Presupuesto!$B$11:$C$565,2,0)</f>
        <v>DECIMOCUARTO MES</v>
      </c>
      <c r="K577" s="94" t="str">
        <f t="shared" si="18"/>
        <v>Posgrado</v>
      </c>
      <c r="L577" s="94" t="s">
        <v>721</v>
      </c>
    </row>
    <row r="578" spans="3:12" ht="15.75" thickBot="1">
      <c r="C578" s="132" t="s">
        <v>91</v>
      </c>
      <c r="D578" s="188"/>
      <c r="E578" s="147">
        <v>12</v>
      </c>
      <c r="F578" s="284">
        <f>HLOOKUP($C578,$BZ$2:$CM$3,2,0)</f>
        <v>17866.8</v>
      </c>
      <c r="G578" s="109">
        <f>D578*E578*F578</f>
        <v>0</v>
      </c>
      <c r="H578" s="160"/>
      <c r="I578" s="110" t="s">
        <v>151</v>
      </c>
      <c r="J578" s="110" t="str">
        <f>VLOOKUP(I578,Presupuesto!$B$11:$C$565,2,0)</f>
        <v>SUELDOS Y SALARIOS PERMANENTES</v>
      </c>
      <c r="K578" s="94" t="str">
        <f t="shared" si="18"/>
        <v>Posgrado</v>
      </c>
      <c r="L578" s="94" t="s">
        <v>721</v>
      </c>
    </row>
    <row r="579" spans="3:12">
      <c r="C579" s="165" t="s">
        <v>1332</v>
      </c>
      <c r="D579" s="157"/>
      <c r="E579" s="149">
        <v>0</v>
      </c>
      <c r="F579" s="96">
        <f>IF(E578=0,"",(G578/E578)/12*E578)</f>
        <v>0</v>
      </c>
      <c r="G579" s="93">
        <f>F579</f>
        <v>0</v>
      </c>
      <c r="H579" s="158"/>
      <c r="I579" s="112" t="s">
        <v>164</v>
      </c>
      <c r="J579" s="112" t="str">
        <f>VLOOKUP(I579,Presupuesto!$B$11:$C$565,2,0)</f>
        <v>AGUINALDO Y DECIMO CUARTO MES</v>
      </c>
      <c r="K579" s="94" t="str">
        <f t="shared" si="18"/>
        <v>Posgrado</v>
      </c>
      <c r="L579" s="94" t="s">
        <v>721</v>
      </c>
    </row>
    <row r="580" spans="3:12" ht="15.75" thickBot="1">
      <c r="C580" s="166" t="s">
        <v>1333</v>
      </c>
      <c r="D580" s="157"/>
      <c r="E580" s="149">
        <v>0</v>
      </c>
      <c r="F580" s="113">
        <f>IF(E578&lt;6,"",((E578-6)/12)*(G578/E578))</f>
        <v>0</v>
      </c>
      <c r="G580" s="93">
        <f>F580</f>
        <v>0</v>
      </c>
      <c r="H580" s="158"/>
      <c r="I580" s="97" t="s">
        <v>165</v>
      </c>
      <c r="J580" s="97" t="str">
        <f>VLOOKUP(I580,Presupuesto!$B$11:$C$565,2,0)</f>
        <v>DECIMOCUARTO MES</v>
      </c>
      <c r="K580" s="94" t="str">
        <f t="shared" si="18"/>
        <v>Posgrado</v>
      </c>
      <c r="L580" s="94" t="s">
        <v>721</v>
      </c>
    </row>
    <row r="581" spans="3:12" ht="15.75" thickBot="1">
      <c r="C581" s="132" t="s">
        <v>92</v>
      </c>
      <c r="D581" s="188"/>
      <c r="E581" s="147">
        <v>12</v>
      </c>
      <c r="F581" s="284">
        <f>HLOOKUP($C581,$BZ$2:$CM$3,2,0)</f>
        <v>13896.4</v>
      </c>
      <c r="G581" s="109">
        <f>D581*E581*F581</f>
        <v>0</v>
      </c>
      <c r="H581" s="160"/>
      <c r="I581" s="110" t="s">
        <v>151</v>
      </c>
      <c r="J581" s="110" t="str">
        <f>VLOOKUP(I581,Presupuesto!$B$11:$C$565,2,0)</f>
        <v>SUELDOS Y SALARIOS PERMANENTES</v>
      </c>
      <c r="K581" s="94" t="str">
        <f t="shared" si="18"/>
        <v>Posgrado</v>
      </c>
      <c r="L581" s="94" t="s">
        <v>721</v>
      </c>
    </row>
    <row r="582" spans="3:12">
      <c r="C582" s="165" t="s">
        <v>1332</v>
      </c>
      <c r="D582" s="157"/>
      <c r="E582" s="149">
        <v>0</v>
      </c>
      <c r="F582" s="96">
        <f>IF(E581=0,"",(G581/E581)/12*E581)</f>
        <v>0</v>
      </c>
      <c r="G582" s="93">
        <f>F582</f>
        <v>0</v>
      </c>
      <c r="H582" s="158"/>
      <c r="I582" s="112" t="s">
        <v>164</v>
      </c>
      <c r="J582" s="112" t="str">
        <f>VLOOKUP(I582,Presupuesto!$B$11:$C$565,2,0)</f>
        <v>AGUINALDO Y DECIMO CUARTO MES</v>
      </c>
      <c r="K582" s="94" t="str">
        <f t="shared" si="18"/>
        <v>Posgrado</v>
      </c>
      <c r="L582" s="94" t="s">
        <v>721</v>
      </c>
    </row>
    <row r="583" spans="3:12" ht="15.75" thickBot="1">
      <c r="C583" s="166" t="s">
        <v>1333</v>
      </c>
      <c r="D583" s="157"/>
      <c r="E583" s="149">
        <v>0</v>
      </c>
      <c r="F583" s="113">
        <f>IF(E581&lt;6,"",((E581-6)/12)*(G581/E581))</f>
        <v>0</v>
      </c>
      <c r="G583" s="93">
        <f>F583</f>
        <v>0</v>
      </c>
      <c r="H583" s="158"/>
      <c r="I583" s="97" t="s">
        <v>165</v>
      </c>
      <c r="J583" s="97" t="str">
        <f>VLOOKUP(I583,Presupuesto!$B$11:$C$565,2,0)</f>
        <v>DECIMOCUARTO MES</v>
      </c>
      <c r="K583" s="94" t="str">
        <f t="shared" si="18"/>
        <v>Posgrado</v>
      </c>
      <c r="L583" s="94" t="s">
        <v>721</v>
      </c>
    </row>
    <row r="584" spans="3:12" ht="15.75" thickBot="1">
      <c r="C584" s="132" t="s">
        <v>93</v>
      </c>
      <c r="D584" s="188"/>
      <c r="E584" s="147">
        <v>12</v>
      </c>
      <c r="F584" s="284">
        <f>HLOOKUP($C584,$BZ$2:$CM$3,2,0)</f>
        <v>15004.09</v>
      </c>
      <c r="G584" s="109">
        <f>D584*E584*F584</f>
        <v>0</v>
      </c>
      <c r="H584" s="160"/>
      <c r="I584" s="110" t="s">
        <v>151</v>
      </c>
      <c r="J584" s="110" t="str">
        <f>VLOOKUP(I584,Presupuesto!$B$11:$C$565,2,0)</f>
        <v>SUELDOS Y SALARIOS PERMANENTES</v>
      </c>
      <c r="K584" s="94" t="str">
        <f t="shared" si="18"/>
        <v>Posgrado</v>
      </c>
      <c r="L584" s="94" t="s">
        <v>721</v>
      </c>
    </row>
    <row r="585" spans="3:12">
      <c r="C585" s="165" t="s">
        <v>1332</v>
      </c>
      <c r="D585" s="157"/>
      <c r="E585" s="149">
        <v>0</v>
      </c>
      <c r="F585" s="96">
        <f>IF(E584=0,"",(G584/E584)/12*E584)</f>
        <v>0</v>
      </c>
      <c r="G585" s="93">
        <f>F585</f>
        <v>0</v>
      </c>
      <c r="H585" s="158"/>
      <c r="I585" s="112" t="s">
        <v>164</v>
      </c>
      <c r="J585" s="112" t="str">
        <f>VLOOKUP(I585,Presupuesto!$B$11:$C$565,2,0)</f>
        <v>AGUINALDO Y DECIMO CUARTO MES</v>
      </c>
      <c r="K585" s="94" t="str">
        <f t="shared" si="18"/>
        <v>Posgrado</v>
      </c>
      <c r="L585" s="94" t="s">
        <v>721</v>
      </c>
    </row>
    <row r="586" spans="3:12" ht="15.75" thickBot="1">
      <c r="C586" s="166" t="s">
        <v>1333</v>
      </c>
      <c r="D586" s="157"/>
      <c r="E586" s="149">
        <v>0</v>
      </c>
      <c r="F586" s="113">
        <f>IF(E584&lt;6,"",((E584-6)/12)*(G584/E584))</f>
        <v>0</v>
      </c>
      <c r="G586" s="93">
        <f>F586</f>
        <v>0</v>
      </c>
      <c r="H586" s="158"/>
      <c r="I586" s="97" t="s">
        <v>165</v>
      </c>
      <c r="J586" s="97" t="str">
        <f>VLOOKUP(I586,Presupuesto!$B$11:$C$565,2,0)</f>
        <v>DECIMOCUARTO MES</v>
      </c>
      <c r="K586" s="94" t="str">
        <f t="shared" si="18"/>
        <v>Posgrado</v>
      </c>
      <c r="L586" s="94" t="s">
        <v>721</v>
      </c>
    </row>
    <row r="587" spans="3:12" ht="15.75" thickBot="1">
      <c r="C587" s="132" t="s">
        <v>94</v>
      </c>
      <c r="D587" s="188"/>
      <c r="E587" s="147">
        <v>12</v>
      </c>
      <c r="F587" s="284">
        <f>HLOOKUP($C587,$BZ$2:$CM$3,2,0)</f>
        <v>13238.9</v>
      </c>
      <c r="G587" s="109">
        <f>D587*E587*F587</f>
        <v>0</v>
      </c>
      <c r="H587" s="160"/>
      <c r="I587" s="110" t="s">
        <v>151</v>
      </c>
      <c r="J587" s="110" t="str">
        <f>VLOOKUP(I587,Presupuesto!$B$11:$C$565,2,0)</f>
        <v>SUELDOS Y SALARIOS PERMANENTES</v>
      </c>
      <c r="K587" s="94" t="str">
        <f t="shared" si="18"/>
        <v>Posgrado</v>
      </c>
      <c r="L587" s="94" t="s">
        <v>721</v>
      </c>
    </row>
    <row r="588" spans="3:12">
      <c r="C588" s="165" t="s">
        <v>1332</v>
      </c>
      <c r="D588" s="157"/>
      <c r="E588" s="149">
        <v>0</v>
      </c>
      <c r="F588" s="96">
        <f>IF(E587=0,"",(G587/E587)/12*E587)</f>
        <v>0</v>
      </c>
      <c r="G588" s="93">
        <f>F588</f>
        <v>0</v>
      </c>
      <c r="H588" s="158"/>
      <c r="I588" s="112" t="s">
        <v>164</v>
      </c>
      <c r="J588" s="112" t="str">
        <f>VLOOKUP(I588,Presupuesto!$B$11:$C$565,2,0)</f>
        <v>AGUINALDO Y DECIMO CUARTO MES</v>
      </c>
      <c r="K588" s="94" t="str">
        <f t="shared" si="18"/>
        <v>Posgrado</v>
      </c>
      <c r="L588" s="94" t="s">
        <v>721</v>
      </c>
    </row>
    <row r="589" spans="3:12" ht="15.75" thickBot="1">
      <c r="C589" s="166" t="s">
        <v>1333</v>
      </c>
      <c r="D589" s="157"/>
      <c r="E589" s="149">
        <v>0</v>
      </c>
      <c r="F589" s="113">
        <f>IF(E587&lt;6,"",((E587-6)/12)*(G587/E587))</f>
        <v>0</v>
      </c>
      <c r="G589" s="93">
        <f>F589</f>
        <v>0</v>
      </c>
      <c r="H589" s="158"/>
      <c r="I589" s="97" t="s">
        <v>165</v>
      </c>
      <c r="J589" s="97" t="str">
        <f>VLOOKUP(I589,Presupuesto!$B$11:$C$565,2,0)</f>
        <v>DECIMOCUARTO MES</v>
      </c>
      <c r="K589" s="94" t="str">
        <f t="shared" si="18"/>
        <v>Posgrado</v>
      </c>
      <c r="L589" s="94" t="s">
        <v>721</v>
      </c>
    </row>
    <row r="590" spans="3:12" ht="15.75" thickBot="1">
      <c r="C590" s="132" t="s">
        <v>95</v>
      </c>
      <c r="D590" s="188"/>
      <c r="E590" s="147">
        <v>12</v>
      </c>
      <c r="F590" s="284">
        <f>HLOOKUP($C590,$BZ$2:$CM$3,2,0)</f>
        <v>12356.31</v>
      </c>
      <c r="G590" s="109">
        <f>D590*E590*F590</f>
        <v>0</v>
      </c>
      <c r="H590" s="160"/>
      <c r="I590" s="110" t="s">
        <v>151</v>
      </c>
      <c r="J590" s="110" t="str">
        <f>VLOOKUP(I590,Presupuesto!$B$11:$C$565,2,0)</f>
        <v>SUELDOS Y SALARIOS PERMANENTES</v>
      </c>
      <c r="K590" s="94" t="str">
        <f t="shared" ref="K590:K607" si="19">$K$557</f>
        <v>Posgrado</v>
      </c>
      <c r="L590" s="94" t="s">
        <v>721</v>
      </c>
    </row>
    <row r="591" spans="3:12">
      <c r="C591" s="165" t="s">
        <v>1332</v>
      </c>
      <c r="D591" s="157"/>
      <c r="E591" s="149">
        <v>0</v>
      </c>
      <c r="F591" s="96">
        <f>IF(E590=0,"",(G590/E590)/12*E590)</f>
        <v>0</v>
      </c>
      <c r="G591" s="93">
        <f>F591</f>
        <v>0</v>
      </c>
      <c r="H591" s="158"/>
      <c r="I591" s="112" t="s">
        <v>164</v>
      </c>
      <c r="J591" s="112" t="str">
        <f>VLOOKUP(I591,Presupuesto!$B$11:$C$565,2,0)</f>
        <v>AGUINALDO Y DECIMO CUARTO MES</v>
      </c>
      <c r="K591" s="94" t="str">
        <f t="shared" si="19"/>
        <v>Posgrado</v>
      </c>
      <c r="L591" s="94" t="s">
        <v>721</v>
      </c>
    </row>
    <row r="592" spans="3:12" ht="15.75" thickBot="1">
      <c r="C592" s="166" t="s">
        <v>1333</v>
      </c>
      <c r="D592" s="157"/>
      <c r="E592" s="149">
        <v>0</v>
      </c>
      <c r="F592" s="113">
        <f>IF(E590&lt;6,"",((E590-6)/12)*(G590/E590))</f>
        <v>0</v>
      </c>
      <c r="G592" s="93">
        <f>F592</f>
        <v>0</v>
      </c>
      <c r="H592" s="158"/>
      <c r="I592" s="97" t="s">
        <v>165</v>
      </c>
      <c r="J592" s="97" t="str">
        <f>VLOOKUP(I592,Presupuesto!$B$11:$C$565,2,0)</f>
        <v>DECIMOCUARTO MES</v>
      </c>
      <c r="K592" s="94" t="str">
        <f t="shared" si="19"/>
        <v>Posgrado</v>
      </c>
      <c r="L592" s="94" t="s">
        <v>721</v>
      </c>
    </row>
    <row r="593" spans="3:12" ht="15.75" thickBot="1">
      <c r="C593" s="132" t="s">
        <v>96</v>
      </c>
      <c r="D593" s="188"/>
      <c r="E593" s="147">
        <v>12</v>
      </c>
      <c r="F593" s="284">
        <f>HLOOKUP($C593,$BZ$2:$CM$3,2,0)</f>
        <v>463.22</v>
      </c>
      <c r="G593" s="109">
        <f>D593*E593*F593</f>
        <v>0</v>
      </c>
      <c r="H593" s="160"/>
      <c r="I593" s="110" t="s">
        <v>151</v>
      </c>
      <c r="J593" s="110" t="str">
        <f>VLOOKUP(I593,Presupuesto!$B$11:$C$565,2,0)</f>
        <v>SUELDOS Y SALARIOS PERMANENTES</v>
      </c>
      <c r="K593" s="94" t="str">
        <f t="shared" si="19"/>
        <v>Posgrado</v>
      </c>
      <c r="L593" s="94" t="s">
        <v>721</v>
      </c>
    </row>
    <row r="594" spans="3:12">
      <c r="C594" s="165" t="s">
        <v>1332</v>
      </c>
      <c r="D594" s="157"/>
      <c r="E594" s="149">
        <v>0</v>
      </c>
      <c r="F594" s="96">
        <f>IF(E593=0,"",(G593/E593)/12*E593)</f>
        <v>0</v>
      </c>
      <c r="G594" s="93">
        <f>F594</f>
        <v>0</v>
      </c>
      <c r="H594" s="158"/>
      <c r="I594" s="112" t="s">
        <v>164</v>
      </c>
      <c r="J594" s="112" t="str">
        <f>VLOOKUP(I594,Presupuesto!$B$11:$C$565,2,0)</f>
        <v>AGUINALDO Y DECIMO CUARTO MES</v>
      </c>
      <c r="K594" s="94" t="str">
        <f t="shared" si="19"/>
        <v>Posgrado</v>
      </c>
      <c r="L594" s="94" t="s">
        <v>721</v>
      </c>
    </row>
    <row r="595" spans="3:12" ht="15.75" thickBot="1">
      <c r="C595" s="166" t="s">
        <v>1333</v>
      </c>
      <c r="D595" s="157"/>
      <c r="E595" s="149">
        <v>0</v>
      </c>
      <c r="F595" s="113">
        <f>IF(E593&lt;6,"",((E593-6)/12)*(G593/E593))</f>
        <v>0</v>
      </c>
      <c r="G595" s="93">
        <f>F595</f>
        <v>0</v>
      </c>
      <c r="H595" s="158"/>
      <c r="I595" s="97" t="s">
        <v>165</v>
      </c>
      <c r="J595" s="97" t="str">
        <f>VLOOKUP(I595,Presupuesto!$B$11:$C$565,2,0)</f>
        <v>DECIMOCUARTO MES</v>
      </c>
      <c r="K595" s="94" t="str">
        <f t="shared" si="19"/>
        <v>Posgrado</v>
      </c>
      <c r="L595" s="94" t="s">
        <v>721</v>
      </c>
    </row>
    <row r="596" spans="3:12" ht="15.75" thickBot="1">
      <c r="C596" s="132" t="s">
        <v>97</v>
      </c>
      <c r="D596" s="188"/>
      <c r="E596" s="147">
        <v>12</v>
      </c>
      <c r="F596" s="284">
        <f>HLOOKUP($C596,$BZ$2:$CM$3,2,0)</f>
        <v>2007.3</v>
      </c>
      <c r="G596" s="109">
        <f>D596*E596*F596</f>
        <v>0</v>
      </c>
      <c r="H596" s="160"/>
      <c r="I596" s="110" t="s">
        <v>151</v>
      </c>
      <c r="J596" s="110" t="str">
        <f>VLOOKUP(I596,Presupuesto!$B$11:$C$565,2,0)</f>
        <v>SUELDOS Y SALARIOS PERMANENTES</v>
      </c>
      <c r="K596" s="94" t="str">
        <f t="shared" si="19"/>
        <v>Posgrado</v>
      </c>
      <c r="L596" s="94" t="s">
        <v>721</v>
      </c>
    </row>
    <row r="597" spans="3:12">
      <c r="C597" s="165" t="s">
        <v>1332</v>
      </c>
      <c r="D597" s="157"/>
      <c r="E597" s="149">
        <v>0</v>
      </c>
      <c r="F597" s="96">
        <f>IF(E596=0,"",(G596/E596)/12*E596)</f>
        <v>0</v>
      </c>
      <c r="G597" s="93">
        <f>F597</f>
        <v>0</v>
      </c>
      <c r="H597" s="158"/>
      <c r="I597" s="112" t="s">
        <v>164</v>
      </c>
      <c r="J597" s="112" t="str">
        <f>VLOOKUP(I597,Presupuesto!$B$11:$C$565,2,0)</f>
        <v>AGUINALDO Y DECIMO CUARTO MES</v>
      </c>
      <c r="K597" s="94" t="str">
        <f t="shared" si="19"/>
        <v>Posgrado</v>
      </c>
      <c r="L597" s="94" t="s">
        <v>721</v>
      </c>
    </row>
    <row r="598" spans="3:12" ht="15.75" thickBot="1">
      <c r="C598" s="166" t="s">
        <v>1333</v>
      </c>
      <c r="D598" s="157"/>
      <c r="E598" s="149">
        <v>0</v>
      </c>
      <c r="F598" s="113">
        <f>IF(E596&lt;6,"",((E596-6)/12)*(G596/E596))</f>
        <v>0</v>
      </c>
      <c r="G598" s="93">
        <f>F598</f>
        <v>0</v>
      </c>
      <c r="H598" s="158"/>
      <c r="I598" s="97" t="s">
        <v>165</v>
      </c>
      <c r="J598" s="97" t="str">
        <f>VLOOKUP(I598,Presupuesto!$B$11:$C$565,2,0)</f>
        <v>DECIMOCUARTO MES</v>
      </c>
      <c r="K598" s="94" t="str">
        <f t="shared" si="19"/>
        <v>Posgrado</v>
      </c>
      <c r="L598" s="94" t="s">
        <v>721</v>
      </c>
    </row>
    <row r="599" spans="3:12" ht="15.75" thickBot="1">
      <c r="C599" s="135" t="s">
        <v>101</v>
      </c>
      <c r="D599" s="188"/>
      <c r="E599" s="147">
        <v>12</v>
      </c>
      <c r="F599" s="134">
        <v>30000</v>
      </c>
      <c r="G599" s="109">
        <f>D599*E599*F599</f>
        <v>0</v>
      </c>
      <c r="H599" s="160"/>
      <c r="I599" s="110" t="s">
        <v>200</v>
      </c>
      <c r="J599" s="110" t="str">
        <f>VLOOKUP(I599,Presupuesto!$B$11:$C$565,2,0)</f>
        <v>CONTRATOS ESPECIALES</v>
      </c>
      <c r="K599" s="94" t="str">
        <f t="shared" si="19"/>
        <v>Posgrado</v>
      </c>
      <c r="L599" s="94" t="s">
        <v>721</v>
      </c>
    </row>
    <row r="600" spans="3:12">
      <c r="C600" s="165" t="s">
        <v>1332</v>
      </c>
      <c r="D600" s="157"/>
      <c r="E600" s="149">
        <v>0</v>
      </c>
      <c r="F600" s="113">
        <f>IF(E599=0,"",(G599/E599)/12*E599)</f>
        <v>0</v>
      </c>
      <c r="G600" s="93">
        <f>F600</f>
        <v>0</v>
      </c>
      <c r="H600" s="158"/>
      <c r="I600" s="97" t="s">
        <v>200</v>
      </c>
      <c r="J600" s="97" t="str">
        <f>VLOOKUP(I600,Presupuesto!$B$11:$C$565,2,0)</f>
        <v>CONTRATOS ESPECIALES</v>
      </c>
      <c r="K600" s="94" t="str">
        <f t="shared" si="19"/>
        <v>Posgrado</v>
      </c>
      <c r="L600" s="94" t="s">
        <v>719</v>
      </c>
    </row>
    <row r="601" spans="3:12" ht="15.75" thickBot="1">
      <c r="C601" s="166" t="s">
        <v>1333</v>
      </c>
      <c r="D601" s="157"/>
      <c r="E601" s="149">
        <v>0</v>
      </c>
      <c r="F601" s="96">
        <f>IF(E599&lt;6,"",((E599-6)/12)*(G599/E599))</f>
        <v>0</v>
      </c>
      <c r="G601" s="93">
        <f>F601</f>
        <v>0</v>
      </c>
      <c r="H601" s="158"/>
      <c r="I601" s="97" t="s">
        <v>200</v>
      </c>
      <c r="J601" s="97" t="str">
        <f>VLOOKUP(I601,Presupuesto!$B$11:$C$565,2,0)</f>
        <v>CONTRATOS ESPECIALES</v>
      </c>
      <c r="K601" s="94" t="str">
        <f t="shared" si="19"/>
        <v>Posgrado</v>
      </c>
      <c r="L601" s="94" t="s">
        <v>727</v>
      </c>
    </row>
    <row r="602" spans="3:12" ht="15.75" thickBot="1">
      <c r="C602" s="135" t="s">
        <v>102</v>
      </c>
      <c r="D602" s="188"/>
      <c r="E602" s="147">
        <v>12</v>
      </c>
      <c r="F602" s="114">
        <v>30000</v>
      </c>
      <c r="G602" s="109">
        <f>D602*E602*F602</f>
        <v>0</v>
      </c>
      <c r="H602" s="160"/>
      <c r="I602" s="110" t="s">
        <v>298</v>
      </c>
      <c r="J602" s="110" t="str">
        <f>VLOOKUP(I602,Presupuesto!$B$11:$C$565,2,0)</f>
        <v>OTROS SERVICIOS TECNICOS Y PROFESIONALES</v>
      </c>
      <c r="K602" s="94" t="str">
        <f t="shared" si="19"/>
        <v>Posgrado</v>
      </c>
      <c r="L602" s="94" t="s">
        <v>719</v>
      </c>
    </row>
    <row r="603" spans="3:12">
      <c r="C603" s="165" t="s">
        <v>1332</v>
      </c>
      <c r="D603" s="157"/>
      <c r="E603" s="149">
        <v>0</v>
      </c>
      <c r="F603" s="96">
        <v>0</v>
      </c>
      <c r="G603" s="93">
        <f>F603</f>
        <v>0</v>
      </c>
      <c r="H603" s="158"/>
      <c r="I603" s="97" t="s">
        <v>298</v>
      </c>
      <c r="J603" s="97" t="str">
        <f>VLOOKUP(I603,Presupuesto!$B$11:$C$565,2,0)</f>
        <v>OTROS SERVICIOS TECNICOS Y PROFESIONALES</v>
      </c>
      <c r="K603" s="94" t="str">
        <f t="shared" si="19"/>
        <v>Posgrado</v>
      </c>
      <c r="L603" s="94" t="s">
        <v>719</v>
      </c>
    </row>
    <row r="604" spans="3:12" ht="15.75" thickBot="1">
      <c r="C604" s="166" t="s">
        <v>1333</v>
      </c>
      <c r="D604" s="157"/>
      <c r="E604" s="149">
        <v>0</v>
      </c>
      <c r="F604" s="96">
        <v>0</v>
      </c>
      <c r="G604" s="93">
        <f>F604</f>
        <v>0</v>
      </c>
      <c r="H604" s="158"/>
      <c r="I604" s="97" t="s">
        <v>298</v>
      </c>
      <c r="J604" s="97" t="str">
        <f>VLOOKUP(I604,Presupuesto!$B$11:$C$565,2,0)</f>
        <v>OTROS SERVICIOS TECNICOS Y PROFESIONALES</v>
      </c>
      <c r="K604" s="94" t="str">
        <f t="shared" si="19"/>
        <v>Posgrado</v>
      </c>
      <c r="L604" s="94" t="s">
        <v>719</v>
      </c>
    </row>
    <row r="605" spans="3:12" ht="15.75" thickBot="1">
      <c r="C605" s="135" t="s">
        <v>103</v>
      </c>
      <c r="D605" s="188"/>
      <c r="E605" s="147">
        <v>12</v>
      </c>
      <c r="F605" s="114">
        <v>30000</v>
      </c>
      <c r="G605" s="109">
        <f>D605*E605*F605</f>
        <v>0</v>
      </c>
      <c r="H605" s="160"/>
      <c r="I605" s="110" t="s">
        <v>151</v>
      </c>
      <c r="J605" s="110" t="str">
        <f>VLOOKUP(I605,Presupuesto!$B$11:$C$565,2,0)</f>
        <v>SUELDOS Y SALARIOS PERMANENTES</v>
      </c>
      <c r="K605" s="94" t="str">
        <f t="shared" si="19"/>
        <v>Posgrado</v>
      </c>
      <c r="L605" s="94" t="s">
        <v>719</v>
      </c>
    </row>
    <row r="606" spans="3:12">
      <c r="C606" s="165" t="s">
        <v>1332</v>
      </c>
      <c r="D606" s="163"/>
      <c r="E606" s="126">
        <v>0</v>
      </c>
      <c r="F606" s="115">
        <f>IF(E605=0,"",(G605/E605)/12*E605)</f>
        <v>0</v>
      </c>
      <c r="G606" s="116">
        <f>F606</f>
        <v>0</v>
      </c>
      <c r="H606" s="158"/>
      <c r="I606" s="97" t="s">
        <v>164</v>
      </c>
      <c r="J606" s="97" t="str">
        <f>VLOOKUP(I606,Presupuesto!$B$11:$C$565,2,0)</f>
        <v>AGUINALDO Y DECIMO CUARTO MES</v>
      </c>
      <c r="K606" s="94" t="str">
        <f t="shared" si="19"/>
        <v>Posgrado</v>
      </c>
      <c r="L606" s="94" t="s">
        <v>719</v>
      </c>
    </row>
    <row r="607" spans="3:12" ht="15.75" thickBot="1">
      <c r="C607" s="167" t="s">
        <v>1333</v>
      </c>
      <c r="D607" s="156"/>
      <c r="E607" s="127">
        <v>0</v>
      </c>
      <c r="F607" s="101">
        <f>IF(E605&lt;6,"",((E605-6)/12)*(G605/E605))</f>
        <v>0</v>
      </c>
      <c r="G607" s="101">
        <f>F607</f>
        <v>0</v>
      </c>
      <c r="H607" s="156"/>
      <c r="I607" s="102" t="s">
        <v>165</v>
      </c>
      <c r="J607" s="119" t="str">
        <f>VLOOKUP(I607,Presupuesto!$B$11:$C$565,2,0)</f>
        <v>DECIMOCUARTO MES</v>
      </c>
      <c r="K607" s="102" t="str">
        <f t="shared" si="19"/>
        <v>Posgrado</v>
      </c>
      <c r="L607" s="119" t="s">
        <v>719</v>
      </c>
    </row>
    <row r="609" spans="3:12" ht="15.75" thickBot="1">
      <c r="C609" s="422"/>
      <c r="D609" s="411"/>
      <c r="E609" s="422"/>
      <c r="F609" s="422"/>
      <c r="G609" s="422"/>
      <c r="H609" s="411"/>
      <c r="I609" s="422"/>
      <c r="J609" s="422"/>
      <c r="K609" s="422"/>
      <c r="L609" s="422"/>
    </row>
    <row r="610" spans="3:12" ht="15.75" thickBot="1">
      <c r="C610" s="68" t="s">
        <v>1308</v>
      </c>
      <c r="D610" s="30">
        <f>SUM(G617:G667)</f>
        <v>0</v>
      </c>
      <c r="E610" s="90"/>
      <c r="F610" s="90"/>
      <c r="G610" s="90"/>
      <c r="H610" s="74"/>
      <c r="I610" s="74"/>
      <c r="J610" s="74"/>
      <c r="K610" s="148"/>
      <c r="L610" s="422"/>
    </row>
    <row r="611" spans="3:12">
      <c r="C611" s="422"/>
      <c r="D611" s="31"/>
      <c r="E611" s="90"/>
      <c r="F611" s="90"/>
      <c r="G611" s="90"/>
      <c r="H611" s="74"/>
      <c r="I611" s="74"/>
      <c r="J611" s="74"/>
      <c r="K611" s="148"/>
      <c r="L611" s="422"/>
    </row>
    <row r="612" spans="3:12">
      <c r="C612" s="422"/>
      <c r="D612" s="31"/>
      <c r="E612" s="90"/>
      <c r="F612" s="90"/>
      <c r="G612" s="90"/>
      <c r="H612" s="74"/>
      <c r="I612" s="74"/>
      <c r="J612" s="74"/>
      <c r="K612" s="148"/>
      <c r="L612" s="422"/>
    </row>
    <row r="613" spans="3:12" ht="15.75">
      <c r="C613" s="190" t="s">
        <v>1309</v>
      </c>
      <c r="D613" s="342"/>
      <c r="E613" s="90"/>
      <c r="F613" s="90"/>
      <c r="G613" s="90"/>
      <c r="H613" s="74"/>
      <c r="I613" s="74"/>
      <c r="J613" s="74"/>
      <c r="K613" s="148"/>
      <c r="L613" s="422"/>
    </row>
    <row r="614" spans="3:12" ht="18.75">
      <c r="C614" s="197" t="e">
        <f>IFERROR(VLOOKUP(D613,'1. Desarrollo e Innov. Curricu.'!$F:$G,2,FALSE),IFERROR(VLOOKUP(D613,'2. Investigación Científica'!$E:$F,2,FALSE),IFERROR(VLOOKUP(D613,'3. Vinculación Univ. Sociedad'!$F:$G,2,FALSE),IFERROR(VLOOKUP(D613,'4. Docencia y Profesorado Univ.'!$F:$G,2,FALSE),IFERROR(VLOOKUP(D613,'5. Estudiantes y Graduados'!$E:$F,2,FALSE),IFERROR(VLOOKUP(D613,'11. Gestion Administrativa'!$F:$G,2,FALSE),IFERROR(VLOOKUP(D613,'13. Gestión Académica'!$F:$G,2,FALSE),IFERROR(VLOOKUP(D613,'8. Asegura. de la Calid. y M'!$F:$G,2,FALSE),IFERROR(VLOOKUP(D613,'6. Gestión del Conocimiento'!$F:$G,2,FALSE),IFERROR(VLOOKUP(D613,'15. Gobernabilidad y Proceso...'!$E:$F,2,FALSE),IFERROR(VLOOKUP(D613,'12. Gestión del Talento Humano'!$F:$G,2,FALSE),IFERROR(VLOOKUP(D613,'14. Internacional... de la E.S.'!$E:$F,2,FALSE),IFERROR(VLOOKUP(D613,'10. Posgrado'!$E:$F,2,FALSE),IFERROR(VLOOKUP(D613,'17. Gestión TIC'!$F:$G,2,FALSE),IFERROR(VLOOKUP(D613,'16. Desa. del Sistema Educ.Sup.'!$E:$F,2,FALSE),IFERROR(VLOOKUP(D613,'9. Cultura de Inno. Insti...'!$F:$G,2,FALSE),VLOOKUP(D613,'7. Lo Esencial de la Reforma U.'!$F:$G,2,0)))))))))))))))))</f>
        <v>#N/A</v>
      </c>
      <c r="D614" s="31"/>
      <c r="E614" s="90"/>
      <c r="F614" s="90"/>
      <c r="G614" s="90"/>
      <c r="H614" s="74"/>
      <c r="I614" s="74"/>
      <c r="J614" s="74"/>
      <c r="K614" s="148"/>
      <c r="L614" s="422"/>
    </row>
    <row r="615" spans="3:12" ht="15.75" thickBot="1">
      <c r="C615" s="171"/>
      <c r="D615" s="31"/>
      <c r="E615" s="90"/>
      <c r="F615" s="90"/>
      <c r="G615" s="90"/>
      <c r="H615" s="74"/>
      <c r="I615" s="74"/>
      <c r="J615" s="74"/>
      <c r="K615" s="148"/>
      <c r="L615" s="422"/>
    </row>
    <row r="616" spans="3:12" ht="30.75" thickBot="1">
      <c r="C616" s="129" t="s">
        <v>1310</v>
      </c>
      <c r="D616" s="133" t="s">
        <v>99</v>
      </c>
      <c r="E616" s="164" t="s">
        <v>1331</v>
      </c>
      <c r="F616" s="133" t="s">
        <v>1312</v>
      </c>
      <c r="G616" s="130" t="s">
        <v>1313</v>
      </c>
      <c r="H616" s="128" t="s">
        <v>1314</v>
      </c>
      <c r="I616" s="131" t="s">
        <v>1315</v>
      </c>
      <c r="J616" s="131" t="s">
        <v>711</v>
      </c>
      <c r="K616" s="131" t="s">
        <v>1316</v>
      </c>
      <c r="L616" s="131" t="s">
        <v>1317</v>
      </c>
    </row>
    <row r="617" spans="3:12" ht="15.75" thickBot="1">
      <c r="C617" s="132" t="s">
        <v>84</v>
      </c>
      <c r="D617" s="188"/>
      <c r="E617" s="147">
        <v>12</v>
      </c>
      <c r="F617" s="284">
        <f>HLOOKUP($C617,$BZ$2:$CM$3,2,0)</f>
        <v>43674.39</v>
      </c>
      <c r="G617" s="109">
        <f>D617*E617*F617</f>
        <v>0</v>
      </c>
      <c r="H617" s="160"/>
      <c r="I617" s="110" t="s">
        <v>151</v>
      </c>
      <c r="J617" s="110" t="str">
        <f>VLOOKUP(I617,Presupuesto!$B$11:$C$565,2,0)</f>
        <v>SUELDOS Y SALARIOS PERMANENTES</v>
      </c>
      <c r="K617" s="205" t="s">
        <v>72</v>
      </c>
      <c r="L617" s="94" t="s">
        <v>719</v>
      </c>
    </row>
    <row r="618" spans="3:12">
      <c r="C618" s="165" t="s">
        <v>1332</v>
      </c>
      <c r="D618" s="157"/>
      <c r="E618" s="149">
        <v>0</v>
      </c>
      <c r="F618" s="96">
        <f>IF(E617=0,"",(G617/E617)/12*E617)</f>
        <v>0</v>
      </c>
      <c r="G618" s="93">
        <f>F618</f>
        <v>0</v>
      </c>
      <c r="H618" s="158"/>
      <c r="I618" s="112" t="s">
        <v>164</v>
      </c>
      <c r="J618" s="112" t="str">
        <f>VLOOKUP(I618,Presupuesto!$B$11:$C$565,2,0)</f>
        <v>AGUINALDO Y DECIMO CUARTO MES</v>
      </c>
      <c r="K618" s="94" t="str">
        <f t="shared" ref="K618:K649" si="20">$K$617</f>
        <v>Posgrado</v>
      </c>
      <c r="L618" s="94" t="s">
        <v>720</v>
      </c>
    </row>
    <row r="619" spans="3:12" ht="15.75" thickBot="1">
      <c r="C619" s="166" t="s">
        <v>1333</v>
      </c>
      <c r="D619" s="157"/>
      <c r="E619" s="149">
        <v>0</v>
      </c>
      <c r="F619" s="113">
        <f>IF(E617&lt;6,"",((E617-6)/12)*(G617/E617))</f>
        <v>0</v>
      </c>
      <c r="G619" s="93">
        <f>F619</f>
        <v>0</v>
      </c>
      <c r="H619" s="158"/>
      <c r="I619" s="97" t="s">
        <v>165</v>
      </c>
      <c r="J619" s="97" t="str">
        <f>VLOOKUP(I619,Presupuesto!$B$11:$C$565,2,0)</f>
        <v>DECIMOCUARTO MES</v>
      </c>
      <c r="K619" s="94" t="str">
        <f t="shared" si="20"/>
        <v>Posgrado</v>
      </c>
      <c r="L619" s="94" t="s">
        <v>721</v>
      </c>
    </row>
    <row r="620" spans="3:12" ht="15.75" thickBot="1">
      <c r="C620" s="132" t="s">
        <v>85</v>
      </c>
      <c r="D620" s="188"/>
      <c r="E620" s="147">
        <v>12</v>
      </c>
      <c r="F620" s="284">
        <f>HLOOKUP($C620,$BZ$2:$CM$3,2,0)</f>
        <v>39703.99</v>
      </c>
      <c r="G620" s="109">
        <f>D620*E620*F620</f>
        <v>0</v>
      </c>
      <c r="H620" s="160"/>
      <c r="I620" s="110" t="s">
        <v>151</v>
      </c>
      <c r="J620" s="110" t="str">
        <f>VLOOKUP(I620,Presupuesto!$B$11:$C$565,2,0)</f>
        <v>SUELDOS Y SALARIOS PERMANENTES</v>
      </c>
      <c r="K620" s="94" t="str">
        <f t="shared" si="20"/>
        <v>Posgrado</v>
      </c>
      <c r="L620" s="94" t="s">
        <v>721</v>
      </c>
    </row>
    <row r="621" spans="3:12">
      <c r="C621" s="165" t="s">
        <v>1332</v>
      </c>
      <c r="D621" s="157"/>
      <c r="E621" s="149">
        <v>0</v>
      </c>
      <c r="F621" s="96">
        <f>IF(E620=0,"",(G620/E620)/12*E620)</f>
        <v>0</v>
      </c>
      <c r="G621" s="93">
        <f>F621</f>
        <v>0</v>
      </c>
      <c r="H621" s="158"/>
      <c r="I621" s="112" t="s">
        <v>164</v>
      </c>
      <c r="J621" s="112" t="str">
        <f>VLOOKUP(I621,Presupuesto!$B$11:$C$565,2,0)</f>
        <v>AGUINALDO Y DECIMO CUARTO MES</v>
      </c>
      <c r="K621" s="94" t="str">
        <f t="shared" si="20"/>
        <v>Posgrado</v>
      </c>
      <c r="L621" s="94" t="s">
        <v>721</v>
      </c>
    </row>
    <row r="622" spans="3:12" ht="15.75" thickBot="1">
      <c r="C622" s="166" t="s">
        <v>1333</v>
      </c>
      <c r="D622" s="157"/>
      <c r="E622" s="149">
        <v>0</v>
      </c>
      <c r="F622" s="113">
        <f>IF(E620&lt;6,"",((E620-6)/12)*(G620/E620))</f>
        <v>0</v>
      </c>
      <c r="G622" s="93">
        <f>F622</f>
        <v>0</v>
      </c>
      <c r="H622" s="158"/>
      <c r="I622" s="97" t="s">
        <v>165</v>
      </c>
      <c r="J622" s="97" t="str">
        <f>VLOOKUP(I622,Presupuesto!$B$11:$C$565,2,0)</f>
        <v>DECIMOCUARTO MES</v>
      </c>
      <c r="K622" s="94" t="str">
        <f t="shared" si="20"/>
        <v>Posgrado</v>
      </c>
      <c r="L622" s="94" t="s">
        <v>721</v>
      </c>
    </row>
    <row r="623" spans="3:12" ht="15.75" thickBot="1">
      <c r="C623" s="132" t="s">
        <v>86</v>
      </c>
      <c r="D623" s="188"/>
      <c r="E623" s="147">
        <v>12</v>
      </c>
      <c r="F623" s="284">
        <f>HLOOKUP($C623,$BZ$2:$CM$3,2,0)</f>
        <v>35733.589999999997</v>
      </c>
      <c r="G623" s="109">
        <f>D623*E623*F623</f>
        <v>0</v>
      </c>
      <c r="H623" s="160"/>
      <c r="I623" s="110" t="s">
        <v>151</v>
      </c>
      <c r="J623" s="110" t="str">
        <f>VLOOKUP(I623,Presupuesto!$B$11:$C$565,2,0)</f>
        <v>SUELDOS Y SALARIOS PERMANENTES</v>
      </c>
      <c r="K623" s="94" t="str">
        <f t="shared" si="20"/>
        <v>Posgrado</v>
      </c>
      <c r="L623" s="94" t="s">
        <v>721</v>
      </c>
    </row>
    <row r="624" spans="3:12">
      <c r="C624" s="165" t="s">
        <v>1332</v>
      </c>
      <c r="D624" s="157"/>
      <c r="E624" s="149">
        <v>0</v>
      </c>
      <c r="F624" s="96">
        <f>IF(E623=0,"",(G623/E623)/12*E623)</f>
        <v>0</v>
      </c>
      <c r="G624" s="93">
        <f>F624</f>
        <v>0</v>
      </c>
      <c r="H624" s="158"/>
      <c r="I624" s="112" t="s">
        <v>164</v>
      </c>
      <c r="J624" s="112" t="str">
        <f>VLOOKUP(I624,Presupuesto!$B$11:$C$565,2,0)</f>
        <v>AGUINALDO Y DECIMO CUARTO MES</v>
      </c>
      <c r="K624" s="94" t="str">
        <f t="shared" si="20"/>
        <v>Posgrado</v>
      </c>
      <c r="L624" s="94" t="s">
        <v>721</v>
      </c>
    </row>
    <row r="625" spans="3:12" ht="15.75" thickBot="1">
      <c r="C625" s="166" t="s">
        <v>1333</v>
      </c>
      <c r="D625" s="157"/>
      <c r="E625" s="149">
        <v>0</v>
      </c>
      <c r="F625" s="113">
        <f>IF(E623&lt;6,"",((E623-6)/12)*(G623/E623))</f>
        <v>0</v>
      </c>
      <c r="G625" s="93">
        <f>F625</f>
        <v>0</v>
      </c>
      <c r="H625" s="158"/>
      <c r="I625" s="97" t="s">
        <v>165</v>
      </c>
      <c r="J625" s="97" t="str">
        <f>VLOOKUP(I625,Presupuesto!$B$11:$C$565,2,0)</f>
        <v>DECIMOCUARTO MES</v>
      </c>
      <c r="K625" s="94" t="str">
        <f t="shared" si="20"/>
        <v>Posgrado</v>
      </c>
      <c r="L625" s="94" t="s">
        <v>721</v>
      </c>
    </row>
    <row r="626" spans="3:12" ht="15.75" thickBot="1">
      <c r="C626" s="132" t="s">
        <v>87</v>
      </c>
      <c r="D626" s="188"/>
      <c r="E626" s="147">
        <v>12</v>
      </c>
      <c r="F626" s="284">
        <f>HLOOKUP($C626,$BZ$2:$CM$3,2,0)</f>
        <v>31763.19</v>
      </c>
      <c r="G626" s="109">
        <f>D626*E626*F626</f>
        <v>0</v>
      </c>
      <c r="H626" s="160"/>
      <c r="I626" s="110" t="s">
        <v>151</v>
      </c>
      <c r="J626" s="110" t="str">
        <f>VLOOKUP(I626,Presupuesto!$B$11:$C$565,2,0)</f>
        <v>SUELDOS Y SALARIOS PERMANENTES</v>
      </c>
      <c r="K626" s="94" t="str">
        <f t="shared" si="20"/>
        <v>Posgrado</v>
      </c>
      <c r="L626" s="94" t="s">
        <v>721</v>
      </c>
    </row>
    <row r="627" spans="3:12">
      <c r="C627" s="165" t="s">
        <v>1332</v>
      </c>
      <c r="D627" s="157"/>
      <c r="E627" s="149">
        <v>0</v>
      </c>
      <c r="F627" s="96">
        <f>IF(E626=0,"",(G626/E626)/12*E626)</f>
        <v>0</v>
      </c>
      <c r="G627" s="93">
        <f>F627</f>
        <v>0</v>
      </c>
      <c r="H627" s="158"/>
      <c r="I627" s="112" t="s">
        <v>164</v>
      </c>
      <c r="J627" s="112" t="str">
        <f>VLOOKUP(I627,Presupuesto!$B$11:$C$565,2,0)</f>
        <v>AGUINALDO Y DECIMO CUARTO MES</v>
      </c>
      <c r="K627" s="94" t="str">
        <f t="shared" si="20"/>
        <v>Posgrado</v>
      </c>
      <c r="L627" s="94" t="s">
        <v>721</v>
      </c>
    </row>
    <row r="628" spans="3:12" ht="15.75" thickBot="1">
      <c r="C628" s="166" t="s">
        <v>1333</v>
      </c>
      <c r="D628" s="157"/>
      <c r="E628" s="149">
        <v>0</v>
      </c>
      <c r="F628" s="113">
        <f>IF(E626&lt;6,"",((E626-6)/12)*(G626/E626))</f>
        <v>0</v>
      </c>
      <c r="G628" s="93">
        <f>F628</f>
        <v>0</v>
      </c>
      <c r="H628" s="158"/>
      <c r="I628" s="97" t="s">
        <v>165</v>
      </c>
      <c r="J628" s="97" t="str">
        <f>VLOOKUP(I628,Presupuesto!$B$11:$C$565,2,0)</f>
        <v>DECIMOCUARTO MES</v>
      </c>
      <c r="K628" s="94" t="str">
        <f t="shared" si="20"/>
        <v>Posgrado</v>
      </c>
      <c r="L628" s="94" t="s">
        <v>721</v>
      </c>
    </row>
    <row r="629" spans="3:12" ht="15.75" thickBot="1">
      <c r="C629" s="132" t="s">
        <v>88</v>
      </c>
      <c r="D629" s="188"/>
      <c r="E629" s="147">
        <v>12</v>
      </c>
      <c r="F629" s="284">
        <f>HLOOKUP($C629,$BZ$2:$CM$3,2,0)</f>
        <v>29777.99</v>
      </c>
      <c r="G629" s="109">
        <f>D629*E629*F629</f>
        <v>0</v>
      </c>
      <c r="H629" s="160"/>
      <c r="I629" s="110" t="s">
        <v>151</v>
      </c>
      <c r="J629" s="110" t="str">
        <f>VLOOKUP(I629,Presupuesto!$B$11:$C$565,2,0)</f>
        <v>SUELDOS Y SALARIOS PERMANENTES</v>
      </c>
      <c r="K629" s="94" t="str">
        <f t="shared" si="20"/>
        <v>Posgrado</v>
      </c>
      <c r="L629" s="94" t="s">
        <v>721</v>
      </c>
    </row>
    <row r="630" spans="3:12">
      <c r="C630" s="165" t="s">
        <v>1332</v>
      </c>
      <c r="D630" s="157"/>
      <c r="E630" s="149">
        <v>0</v>
      </c>
      <c r="F630" s="96">
        <f>IF(E629=0,"",(G629/E629)/12*E629)</f>
        <v>0</v>
      </c>
      <c r="G630" s="93">
        <f>F630</f>
        <v>0</v>
      </c>
      <c r="H630" s="158"/>
      <c r="I630" s="112" t="s">
        <v>164</v>
      </c>
      <c r="J630" s="112" t="str">
        <f>VLOOKUP(I630,Presupuesto!$B$11:$C$565,2,0)</f>
        <v>AGUINALDO Y DECIMO CUARTO MES</v>
      </c>
      <c r="K630" s="94" t="str">
        <f t="shared" si="20"/>
        <v>Posgrado</v>
      </c>
      <c r="L630" s="94" t="s">
        <v>721</v>
      </c>
    </row>
    <row r="631" spans="3:12" ht="15.75" thickBot="1">
      <c r="C631" s="166" t="s">
        <v>1333</v>
      </c>
      <c r="D631" s="157"/>
      <c r="E631" s="149">
        <v>0</v>
      </c>
      <c r="F631" s="113">
        <f>IF(E629&lt;6,"",((E629-6)/12)*(G629/E629))</f>
        <v>0</v>
      </c>
      <c r="G631" s="93">
        <f>F631</f>
        <v>0</v>
      </c>
      <c r="H631" s="158"/>
      <c r="I631" s="97" t="s">
        <v>165</v>
      </c>
      <c r="J631" s="97" t="str">
        <f>VLOOKUP(I631,Presupuesto!$B$11:$C$565,2,0)</f>
        <v>DECIMOCUARTO MES</v>
      </c>
      <c r="K631" s="94" t="str">
        <f t="shared" si="20"/>
        <v>Posgrado</v>
      </c>
      <c r="L631" s="94" t="s">
        <v>721</v>
      </c>
    </row>
    <row r="632" spans="3:12" ht="15.75" thickBot="1">
      <c r="C632" s="132" t="s">
        <v>89</v>
      </c>
      <c r="D632" s="188"/>
      <c r="E632" s="147">
        <v>12</v>
      </c>
      <c r="F632" s="284">
        <f>HLOOKUP($C632,$BZ$2:$CM$3,2,0)</f>
        <v>27792.79</v>
      </c>
      <c r="G632" s="109">
        <f>D632*E632*F632</f>
        <v>0</v>
      </c>
      <c r="H632" s="160"/>
      <c r="I632" s="110" t="s">
        <v>151</v>
      </c>
      <c r="J632" s="110" t="str">
        <f>VLOOKUP(I632,Presupuesto!$B$11:$C$565,2,0)</f>
        <v>SUELDOS Y SALARIOS PERMANENTES</v>
      </c>
      <c r="K632" s="94" t="str">
        <f t="shared" si="20"/>
        <v>Posgrado</v>
      </c>
      <c r="L632" s="94" t="s">
        <v>721</v>
      </c>
    </row>
    <row r="633" spans="3:12">
      <c r="C633" s="165" t="s">
        <v>1332</v>
      </c>
      <c r="D633" s="157"/>
      <c r="E633" s="149">
        <v>0</v>
      </c>
      <c r="F633" s="96">
        <f>IF(E632=0,"",(G632/E632)/12*E632)</f>
        <v>0</v>
      </c>
      <c r="G633" s="93">
        <f>F633</f>
        <v>0</v>
      </c>
      <c r="H633" s="158"/>
      <c r="I633" s="112" t="s">
        <v>164</v>
      </c>
      <c r="J633" s="112" t="str">
        <f>VLOOKUP(I633,Presupuesto!$B$11:$C$565,2,0)</f>
        <v>AGUINALDO Y DECIMO CUARTO MES</v>
      </c>
      <c r="K633" s="94" t="str">
        <f t="shared" si="20"/>
        <v>Posgrado</v>
      </c>
      <c r="L633" s="94" t="s">
        <v>721</v>
      </c>
    </row>
    <row r="634" spans="3:12" ht="15.75" thickBot="1">
      <c r="C634" s="166" t="s">
        <v>1333</v>
      </c>
      <c r="D634" s="157"/>
      <c r="E634" s="149">
        <v>0</v>
      </c>
      <c r="F634" s="113">
        <f>IF(E632&lt;6,"",((E632-6)/12)*(G632/E632))</f>
        <v>0</v>
      </c>
      <c r="G634" s="93">
        <f>F634</f>
        <v>0</v>
      </c>
      <c r="H634" s="158"/>
      <c r="I634" s="97" t="s">
        <v>165</v>
      </c>
      <c r="J634" s="97" t="str">
        <f>VLOOKUP(I634,Presupuesto!$B$11:$C$565,2,0)</f>
        <v>DECIMOCUARTO MES</v>
      </c>
      <c r="K634" s="94" t="str">
        <f t="shared" si="20"/>
        <v>Posgrado</v>
      </c>
      <c r="L634" s="94" t="s">
        <v>721</v>
      </c>
    </row>
    <row r="635" spans="3:12" ht="15.75" thickBot="1">
      <c r="C635" s="132" t="s">
        <v>90</v>
      </c>
      <c r="D635" s="188"/>
      <c r="E635" s="147">
        <v>12</v>
      </c>
      <c r="F635" s="284">
        <f>HLOOKUP($C635,$BZ$2:$CM$3,2,0)</f>
        <v>18859.39</v>
      </c>
      <c r="G635" s="109">
        <f>D635*E635*F635</f>
        <v>0</v>
      </c>
      <c r="H635" s="160"/>
      <c r="I635" s="110" t="s">
        <v>151</v>
      </c>
      <c r="J635" s="110" t="str">
        <f>VLOOKUP(I635,Presupuesto!$B$11:$C$565,2,0)</f>
        <v>SUELDOS Y SALARIOS PERMANENTES</v>
      </c>
      <c r="K635" s="94" t="str">
        <f t="shared" si="20"/>
        <v>Posgrado</v>
      </c>
      <c r="L635" s="94" t="s">
        <v>721</v>
      </c>
    </row>
    <row r="636" spans="3:12">
      <c r="C636" s="165" t="s">
        <v>1332</v>
      </c>
      <c r="D636" s="157"/>
      <c r="E636" s="149">
        <v>0</v>
      </c>
      <c r="F636" s="96">
        <f>IF(E635=0,"",(G635/E635)/12*E635)</f>
        <v>0</v>
      </c>
      <c r="G636" s="93">
        <f>F636</f>
        <v>0</v>
      </c>
      <c r="H636" s="158"/>
      <c r="I636" s="112" t="s">
        <v>164</v>
      </c>
      <c r="J636" s="112" t="str">
        <f>VLOOKUP(I636,Presupuesto!$B$11:$C$565,2,0)</f>
        <v>AGUINALDO Y DECIMO CUARTO MES</v>
      </c>
      <c r="K636" s="94" t="str">
        <f t="shared" si="20"/>
        <v>Posgrado</v>
      </c>
      <c r="L636" s="94" t="s">
        <v>721</v>
      </c>
    </row>
    <row r="637" spans="3:12" ht="15.75" thickBot="1">
      <c r="C637" s="166" t="s">
        <v>1333</v>
      </c>
      <c r="D637" s="157"/>
      <c r="E637" s="149">
        <v>0</v>
      </c>
      <c r="F637" s="113">
        <f>IF(E635&lt;6,"",((E635-6)/12)*(G635/E635))</f>
        <v>0</v>
      </c>
      <c r="G637" s="93">
        <f>F637</f>
        <v>0</v>
      </c>
      <c r="H637" s="158"/>
      <c r="I637" s="97" t="s">
        <v>165</v>
      </c>
      <c r="J637" s="97" t="str">
        <f>VLOOKUP(I637,Presupuesto!$B$11:$C$565,2,0)</f>
        <v>DECIMOCUARTO MES</v>
      </c>
      <c r="K637" s="94" t="str">
        <f t="shared" si="20"/>
        <v>Posgrado</v>
      </c>
      <c r="L637" s="94" t="s">
        <v>721</v>
      </c>
    </row>
    <row r="638" spans="3:12" ht="15.75" thickBot="1">
      <c r="C638" s="132" t="s">
        <v>91</v>
      </c>
      <c r="D638" s="188"/>
      <c r="E638" s="147">
        <v>12</v>
      </c>
      <c r="F638" s="284">
        <f>HLOOKUP($C638,$BZ$2:$CM$3,2,0)</f>
        <v>17866.8</v>
      </c>
      <c r="G638" s="109">
        <f>D638*E638*F638</f>
        <v>0</v>
      </c>
      <c r="H638" s="160"/>
      <c r="I638" s="110" t="s">
        <v>151</v>
      </c>
      <c r="J638" s="110" t="str">
        <f>VLOOKUP(I638,Presupuesto!$B$11:$C$565,2,0)</f>
        <v>SUELDOS Y SALARIOS PERMANENTES</v>
      </c>
      <c r="K638" s="94" t="str">
        <f t="shared" si="20"/>
        <v>Posgrado</v>
      </c>
      <c r="L638" s="94" t="s">
        <v>721</v>
      </c>
    </row>
    <row r="639" spans="3:12">
      <c r="C639" s="165" t="s">
        <v>1332</v>
      </c>
      <c r="D639" s="157"/>
      <c r="E639" s="149">
        <v>0</v>
      </c>
      <c r="F639" s="96">
        <f>IF(E638=0,"",(G638/E638)/12*E638)</f>
        <v>0</v>
      </c>
      <c r="G639" s="93">
        <f>F639</f>
        <v>0</v>
      </c>
      <c r="H639" s="158"/>
      <c r="I639" s="112" t="s">
        <v>164</v>
      </c>
      <c r="J639" s="112" t="str">
        <f>VLOOKUP(I639,Presupuesto!$B$11:$C$565,2,0)</f>
        <v>AGUINALDO Y DECIMO CUARTO MES</v>
      </c>
      <c r="K639" s="94" t="str">
        <f t="shared" si="20"/>
        <v>Posgrado</v>
      </c>
      <c r="L639" s="94" t="s">
        <v>721</v>
      </c>
    </row>
    <row r="640" spans="3:12" ht="15.75" thickBot="1">
      <c r="C640" s="166" t="s">
        <v>1333</v>
      </c>
      <c r="D640" s="157"/>
      <c r="E640" s="149">
        <v>0</v>
      </c>
      <c r="F640" s="113">
        <f>IF(E638&lt;6,"",((E638-6)/12)*(G638/E638))</f>
        <v>0</v>
      </c>
      <c r="G640" s="93">
        <f>F640</f>
        <v>0</v>
      </c>
      <c r="H640" s="158"/>
      <c r="I640" s="97" t="s">
        <v>165</v>
      </c>
      <c r="J640" s="97" t="str">
        <f>VLOOKUP(I640,Presupuesto!$B$11:$C$565,2,0)</f>
        <v>DECIMOCUARTO MES</v>
      </c>
      <c r="K640" s="94" t="str">
        <f t="shared" si="20"/>
        <v>Posgrado</v>
      </c>
      <c r="L640" s="94" t="s">
        <v>721</v>
      </c>
    </row>
    <row r="641" spans="3:12" ht="15.75" thickBot="1">
      <c r="C641" s="132" t="s">
        <v>92</v>
      </c>
      <c r="D641" s="188"/>
      <c r="E641" s="147">
        <v>12</v>
      </c>
      <c r="F641" s="284">
        <f>HLOOKUP($C641,$BZ$2:$CM$3,2,0)</f>
        <v>13896.4</v>
      </c>
      <c r="G641" s="109">
        <f>D641*E641*F641</f>
        <v>0</v>
      </c>
      <c r="H641" s="160"/>
      <c r="I641" s="110" t="s">
        <v>151</v>
      </c>
      <c r="J641" s="110" t="str">
        <f>VLOOKUP(I641,Presupuesto!$B$11:$C$565,2,0)</f>
        <v>SUELDOS Y SALARIOS PERMANENTES</v>
      </c>
      <c r="K641" s="94" t="str">
        <f t="shared" si="20"/>
        <v>Posgrado</v>
      </c>
      <c r="L641" s="94" t="s">
        <v>721</v>
      </c>
    </row>
    <row r="642" spans="3:12">
      <c r="C642" s="165" t="s">
        <v>1332</v>
      </c>
      <c r="D642" s="157"/>
      <c r="E642" s="149">
        <v>0</v>
      </c>
      <c r="F642" s="96">
        <f>IF(E641=0,"",(G641/E641)/12*E641)</f>
        <v>0</v>
      </c>
      <c r="G642" s="93">
        <f>F642</f>
        <v>0</v>
      </c>
      <c r="H642" s="158"/>
      <c r="I642" s="112" t="s">
        <v>164</v>
      </c>
      <c r="J642" s="112" t="str">
        <f>VLOOKUP(I642,Presupuesto!$B$11:$C$565,2,0)</f>
        <v>AGUINALDO Y DECIMO CUARTO MES</v>
      </c>
      <c r="K642" s="94" t="str">
        <f t="shared" si="20"/>
        <v>Posgrado</v>
      </c>
      <c r="L642" s="94" t="s">
        <v>721</v>
      </c>
    </row>
    <row r="643" spans="3:12" ht="15.75" thickBot="1">
      <c r="C643" s="166" t="s">
        <v>1333</v>
      </c>
      <c r="D643" s="157"/>
      <c r="E643" s="149">
        <v>0</v>
      </c>
      <c r="F643" s="113">
        <f>IF(E641&lt;6,"",((E641-6)/12)*(G641/E641))</f>
        <v>0</v>
      </c>
      <c r="G643" s="93">
        <f>F643</f>
        <v>0</v>
      </c>
      <c r="H643" s="158"/>
      <c r="I643" s="97" t="s">
        <v>165</v>
      </c>
      <c r="J643" s="97" t="str">
        <f>VLOOKUP(I643,Presupuesto!$B$11:$C$565,2,0)</f>
        <v>DECIMOCUARTO MES</v>
      </c>
      <c r="K643" s="94" t="str">
        <f t="shared" si="20"/>
        <v>Posgrado</v>
      </c>
      <c r="L643" s="94" t="s">
        <v>721</v>
      </c>
    </row>
    <row r="644" spans="3:12" ht="15.75" thickBot="1">
      <c r="C644" s="132" t="s">
        <v>93</v>
      </c>
      <c r="D644" s="188"/>
      <c r="E644" s="147">
        <v>12</v>
      </c>
      <c r="F644" s="284">
        <f>HLOOKUP($C644,$BZ$2:$CM$3,2,0)</f>
        <v>15004.09</v>
      </c>
      <c r="G644" s="109">
        <f>D644*E644*F644</f>
        <v>0</v>
      </c>
      <c r="H644" s="160"/>
      <c r="I644" s="110" t="s">
        <v>151</v>
      </c>
      <c r="J644" s="110" t="str">
        <f>VLOOKUP(I644,Presupuesto!$B$11:$C$565,2,0)</f>
        <v>SUELDOS Y SALARIOS PERMANENTES</v>
      </c>
      <c r="K644" s="94" t="str">
        <f t="shared" si="20"/>
        <v>Posgrado</v>
      </c>
      <c r="L644" s="94" t="s">
        <v>721</v>
      </c>
    </row>
    <row r="645" spans="3:12">
      <c r="C645" s="165" t="s">
        <v>1332</v>
      </c>
      <c r="D645" s="157"/>
      <c r="E645" s="149">
        <v>0</v>
      </c>
      <c r="F645" s="96">
        <f>IF(E644=0,"",(G644/E644)/12*E644)</f>
        <v>0</v>
      </c>
      <c r="G645" s="93">
        <f>F645</f>
        <v>0</v>
      </c>
      <c r="H645" s="158"/>
      <c r="I645" s="112" t="s">
        <v>164</v>
      </c>
      <c r="J645" s="112" t="str">
        <f>VLOOKUP(I645,Presupuesto!$B$11:$C$565,2,0)</f>
        <v>AGUINALDO Y DECIMO CUARTO MES</v>
      </c>
      <c r="K645" s="94" t="str">
        <f t="shared" si="20"/>
        <v>Posgrado</v>
      </c>
      <c r="L645" s="94" t="s">
        <v>721</v>
      </c>
    </row>
    <row r="646" spans="3:12" ht="15.75" thickBot="1">
      <c r="C646" s="166" t="s">
        <v>1333</v>
      </c>
      <c r="D646" s="157"/>
      <c r="E646" s="149">
        <v>0</v>
      </c>
      <c r="F646" s="113">
        <f>IF(E644&lt;6,"",((E644-6)/12)*(G644/E644))</f>
        <v>0</v>
      </c>
      <c r="G646" s="93">
        <f>F646</f>
        <v>0</v>
      </c>
      <c r="H646" s="158"/>
      <c r="I646" s="97" t="s">
        <v>165</v>
      </c>
      <c r="J646" s="97" t="str">
        <f>VLOOKUP(I646,Presupuesto!$B$11:$C$565,2,0)</f>
        <v>DECIMOCUARTO MES</v>
      </c>
      <c r="K646" s="94" t="str">
        <f t="shared" si="20"/>
        <v>Posgrado</v>
      </c>
      <c r="L646" s="94" t="s">
        <v>721</v>
      </c>
    </row>
    <row r="647" spans="3:12" ht="15.75" thickBot="1">
      <c r="C647" s="132" t="s">
        <v>94</v>
      </c>
      <c r="D647" s="188"/>
      <c r="E647" s="147">
        <v>12</v>
      </c>
      <c r="F647" s="284">
        <f>HLOOKUP($C647,$BZ$2:$CM$3,2,0)</f>
        <v>13238.9</v>
      </c>
      <c r="G647" s="109">
        <f>D647*E647*F647</f>
        <v>0</v>
      </c>
      <c r="H647" s="160"/>
      <c r="I647" s="110" t="s">
        <v>151</v>
      </c>
      <c r="J647" s="110" t="str">
        <f>VLOOKUP(I647,Presupuesto!$B$11:$C$565,2,0)</f>
        <v>SUELDOS Y SALARIOS PERMANENTES</v>
      </c>
      <c r="K647" s="94" t="str">
        <f t="shared" si="20"/>
        <v>Posgrado</v>
      </c>
      <c r="L647" s="94" t="s">
        <v>721</v>
      </c>
    </row>
    <row r="648" spans="3:12">
      <c r="C648" s="165" t="s">
        <v>1332</v>
      </c>
      <c r="D648" s="157"/>
      <c r="E648" s="149">
        <v>0</v>
      </c>
      <c r="F648" s="96">
        <f>IF(E647=0,"",(G647/E647)/12*E647)</f>
        <v>0</v>
      </c>
      <c r="G648" s="93">
        <f>F648</f>
        <v>0</v>
      </c>
      <c r="H648" s="158"/>
      <c r="I648" s="112" t="s">
        <v>164</v>
      </c>
      <c r="J648" s="112" t="str">
        <f>VLOOKUP(I648,Presupuesto!$B$11:$C$565,2,0)</f>
        <v>AGUINALDO Y DECIMO CUARTO MES</v>
      </c>
      <c r="K648" s="94" t="str">
        <f t="shared" si="20"/>
        <v>Posgrado</v>
      </c>
      <c r="L648" s="94" t="s">
        <v>721</v>
      </c>
    </row>
    <row r="649" spans="3:12" ht="15.75" thickBot="1">
      <c r="C649" s="166" t="s">
        <v>1333</v>
      </c>
      <c r="D649" s="157"/>
      <c r="E649" s="149">
        <v>0</v>
      </c>
      <c r="F649" s="113">
        <f>IF(E647&lt;6,"",((E647-6)/12)*(G647/E647))</f>
        <v>0</v>
      </c>
      <c r="G649" s="93">
        <f>F649</f>
        <v>0</v>
      </c>
      <c r="H649" s="158"/>
      <c r="I649" s="97" t="s">
        <v>165</v>
      </c>
      <c r="J649" s="97" t="str">
        <f>VLOOKUP(I649,Presupuesto!$B$11:$C$565,2,0)</f>
        <v>DECIMOCUARTO MES</v>
      </c>
      <c r="K649" s="94" t="str">
        <f t="shared" si="20"/>
        <v>Posgrado</v>
      </c>
      <c r="L649" s="94" t="s">
        <v>721</v>
      </c>
    </row>
    <row r="650" spans="3:12" ht="15.75" thickBot="1">
      <c r="C650" s="132" t="s">
        <v>95</v>
      </c>
      <c r="D650" s="188"/>
      <c r="E650" s="147">
        <v>12</v>
      </c>
      <c r="F650" s="284">
        <f>HLOOKUP($C650,$BZ$2:$CM$3,2,0)</f>
        <v>12356.31</v>
      </c>
      <c r="G650" s="109">
        <f>D650*E650*F650</f>
        <v>0</v>
      </c>
      <c r="H650" s="160"/>
      <c r="I650" s="110" t="s">
        <v>151</v>
      </c>
      <c r="J650" s="110" t="str">
        <f>VLOOKUP(I650,Presupuesto!$B$11:$C$565,2,0)</f>
        <v>SUELDOS Y SALARIOS PERMANENTES</v>
      </c>
      <c r="K650" s="94" t="str">
        <f t="shared" ref="K650:K667" si="21">$K$617</f>
        <v>Posgrado</v>
      </c>
      <c r="L650" s="94" t="s">
        <v>721</v>
      </c>
    </row>
    <row r="651" spans="3:12">
      <c r="C651" s="165" t="s">
        <v>1332</v>
      </c>
      <c r="D651" s="157"/>
      <c r="E651" s="149">
        <v>0</v>
      </c>
      <c r="F651" s="96">
        <f>IF(E650=0,"",(G650/E650)/12*E650)</f>
        <v>0</v>
      </c>
      <c r="G651" s="93">
        <f>F651</f>
        <v>0</v>
      </c>
      <c r="H651" s="158"/>
      <c r="I651" s="112" t="s">
        <v>164</v>
      </c>
      <c r="J651" s="112" t="str">
        <f>VLOOKUP(I651,Presupuesto!$B$11:$C$565,2,0)</f>
        <v>AGUINALDO Y DECIMO CUARTO MES</v>
      </c>
      <c r="K651" s="94" t="str">
        <f t="shared" si="21"/>
        <v>Posgrado</v>
      </c>
      <c r="L651" s="94" t="s">
        <v>721</v>
      </c>
    </row>
    <row r="652" spans="3:12" ht="15.75" thickBot="1">
      <c r="C652" s="166" t="s">
        <v>1333</v>
      </c>
      <c r="D652" s="157"/>
      <c r="E652" s="149">
        <v>0</v>
      </c>
      <c r="F652" s="113">
        <f>IF(E650&lt;6,"",((E650-6)/12)*(G650/E650))</f>
        <v>0</v>
      </c>
      <c r="G652" s="93">
        <f>F652</f>
        <v>0</v>
      </c>
      <c r="H652" s="158"/>
      <c r="I652" s="97" t="s">
        <v>165</v>
      </c>
      <c r="J652" s="97" t="str">
        <f>VLOOKUP(I652,Presupuesto!$B$11:$C$565,2,0)</f>
        <v>DECIMOCUARTO MES</v>
      </c>
      <c r="K652" s="94" t="str">
        <f t="shared" si="21"/>
        <v>Posgrado</v>
      </c>
      <c r="L652" s="94" t="s">
        <v>721</v>
      </c>
    </row>
    <row r="653" spans="3:12" ht="15.75" thickBot="1">
      <c r="C653" s="132" t="s">
        <v>96</v>
      </c>
      <c r="D653" s="188"/>
      <c r="E653" s="147">
        <v>12</v>
      </c>
      <c r="F653" s="284">
        <f>HLOOKUP($C653,$BZ$2:$CM$3,2,0)</f>
        <v>463.22</v>
      </c>
      <c r="G653" s="109">
        <f>D653*E653*F653</f>
        <v>0</v>
      </c>
      <c r="H653" s="160"/>
      <c r="I653" s="110" t="s">
        <v>151</v>
      </c>
      <c r="J653" s="110" t="str">
        <f>VLOOKUP(I653,Presupuesto!$B$11:$C$565,2,0)</f>
        <v>SUELDOS Y SALARIOS PERMANENTES</v>
      </c>
      <c r="K653" s="94" t="str">
        <f t="shared" si="21"/>
        <v>Posgrado</v>
      </c>
      <c r="L653" s="94" t="s">
        <v>721</v>
      </c>
    </row>
    <row r="654" spans="3:12">
      <c r="C654" s="165" t="s">
        <v>1332</v>
      </c>
      <c r="D654" s="157"/>
      <c r="E654" s="149">
        <v>0</v>
      </c>
      <c r="F654" s="96">
        <f>IF(E653=0,"",(G653/E653)/12*E653)</f>
        <v>0</v>
      </c>
      <c r="G654" s="93">
        <f>F654</f>
        <v>0</v>
      </c>
      <c r="H654" s="158"/>
      <c r="I654" s="112" t="s">
        <v>164</v>
      </c>
      <c r="J654" s="112" t="str">
        <f>VLOOKUP(I654,Presupuesto!$B$11:$C$565,2,0)</f>
        <v>AGUINALDO Y DECIMO CUARTO MES</v>
      </c>
      <c r="K654" s="94" t="str">
        <f t="shared" si="21"/>
        <v>Posgrado</v>
      </c>
      <c r="L654" s="94" t="s">
        <v>721</v>
      </c>
    </row>
    <row r="655" spans="3:12" ht="15.75" thickBot="1">
      <c r="C655" s="166" t="s">
        <v>1333</v>
      </c>
      <c r="D655" s="157"/>
      <c r="E655" s="149">
        <v>0</v>
      </c>
      <c r="F655" s="113">
        <f>IF(E653&lt;6,"",((E653-6)/12)*(G653/E653))</f>
        <v>0</v>
      </c>
      <c r="G655" s="93">
        <f>F655</f>
        <v>0</v>
      </c>
      <c r="H655" s="158"/>
      <c r="I655" s="97" t="s">
        <v>165</v>
      </c>
      <c r="J655" s="97" t="str">
        <f>VLOOKUP(I655,Presupuesto!$B$11:$C$565,2,0)</f>
        <v>DECIMOCUARTO MES</v>
      </c>
      <c r="K655" s="94" t="str">
        <f t="shared" si="21"/>
        <v>Posgrado</v>
      </c>
      <c r="L655" s="94" t="s">
        <v>721</v>
      </c>
    </row>
    <row r="656" spans="3:12" ht="15.75" thickBot="1">
      <c r="C656" s="132" t="s">
        <v>97</v>
      </c>
      <c r="D656" s="188"/>
      <c r="E656" s="147">
        <v>12</v>
      </c>
      <c r="F656" s="284">
        <f>HLOOKUP($C656,$BZ$2:$CM$3,2,0)</f>
        <v>2007.3</v>
      </c>
      <c r="G656" s="109">
        <f>D656*E656*F656</f>
        <v>0</v>
      </c>
      <c r="H656" s="160"/>
      <c r="I656" s="110" t="s">
        <v>151</v>
      </c>
      <c r="J656" s="110" t="str">
        <f>VLOOKUP(I656,Presupuesto!$B$11:$C$565,2,0)</f>
        <v>SUELDOS Y SALARIOS PERMANENTES</v>
      </c>
      <c r="K656" s="94" t="str">
        <f t="shared" si="21"/>
        <v>Posgrado</v>
      </c>
      <c r="L656" s="94" t="s">
        <v>721</v>
      </c>
    </row>
    <row r="657" spans="3:12">
      <c r="C657" s="165" t="s">
        <v>1332</v>
      </c>
      <c r="D657" s="157"/>
      <c r="E657" s="149">
        <v>0</v>
      </c>
      <c r="F657" s="96">
        <f>IF(E656=0,"",(G656/E656)/12*E656)</f>
        <v>0</v>
      </c>
      <c r="G657" s="93">
        <f>F657</f>
        <v>0</v>
      </c>
      <c r="H657" s="158"/>
      <c r="I657" s="112" t="s">
        <v>164</v>
      </c>
      <c r="J657" s="112" t="str">
        <f>VLOOKUP(I657,Presupuesto!$B$11:$C$565,2,0)</f>
        <v>AGUINALDO Y DECIMO CUARTO MES</v>
      </c>
      <c r="K657" s="94" t="str">
        <f t="shared" si="21"/>
        <v>Posgrado</v>
      </c>
      <c r="L657" s="94" t="s">
        <v>721</v>
      </c>
    </row>
    <row r="658" spans="3:12" ht="15.75" thickBot="1">
      <c r="C658" s="166" t="s">
        <v>1333</v>
      </c>
      <c r="D658" s="157"/>
      <c r="E658" s="149">
        <v>0</v>
      </c>
      <c r="F658" s="113">
        <f>IF(E656&lt;6,"",((E656-6)/12)*(G656/E656))</f>
        <v>0</v>
      </c>
      <c r="G658" s="93">
        <f>F658</f>
        <v>0</v>
      </c>
      <c r="H658" s="158"/>
      <c r="I658" s="97" t="s">
        <v>165</v>
      </c>
      <c r="J658" s="97" t="str">
        <f>VLOOKUP(I658,Presupuesto!$B$11:$C$565,2,0)</f>
        <v>DECIMOCUARTO MES</v>
      </c>
      <c r="K658" s="94" t="str">
        <f t="shared" si="21"/>
        <v>Posgrado</v>
      </c>
      <c r="L658" s="94" t="s">
        <v>721</v>
      </c>
    </row>
    <row r="659" spans="3:12" ht="15.75" thickBot="1">
      <c r="C659" s="135" t="s">
        <v>101</v>
      </c>
      <c r="D659" s="188"/>
      <c r="E659" s="147">
        <v>12</v>
      </c>
      <c r="F659" s="134">
        <v>30000</v>
      </c>
      <c r="G659" s="109">
        <f>D659*E659*F659</f>
        <v>0</v>
      </c>
      <c r="H659" s="160"/>
      <c r="I659" s="110" t="s">
        <v>200</v>
      </c>
      <c r="J659" s="110" t="str">
        <f>VLOOKUP(I659,Presupuesto!$B$11:$C$565,2,0)</f>
        <v>CONTRATOS ESPECIALES</v>
      </c>
      <c r="K659" s="94" t="str">
        <f t="shared" si="21"/>
        <v>Posgrado</v>
      </c>
      <c r="L659" s="94" t="s">
        <v>721</v>
      </c>
    </row>
    <row r="660" spans="3:12">
      <c r="C660" s="165" t="s">
        <v>1332</v>
      </c>
      <c r="D660" s="157"/>
      <c r="E660" s="149">
        <v>0</v>
      </c>
      <c r="F660" s="113">
        <f>IF(E659=0,"",(G659/E659)/12*E659)</f>
        <v>0</v>
      </c>
      <c r="G660" s="93">
        <f>F660</f>
        <v>0</v>
      </c>
      <c r="H660" s="158"/>
      <c r="I660" s="97" t="s">
        <v>200</v>
      </c>
      <c r="J660" s="97" t="str">
        <f>VLOOKUP(I660,Presupuesto!$B$11:$C$565,2,0)</f>
        <v>CONTRATOS ESPECIALES</v>
      </c>
      <c r="K660" s="94" t="str">
        <f t="shared" si="21"/>
        <v>Posgrado</v>
      </c>
      <c r="L660" s="94" t="s">
        <v>719</v>
      </c>
    </row>
    <row r="661" spans="3:12" ht="15.75" thickBot="1">
      <c r="C661" s="166" t="s">
        <v>1333</v>
      </c>
      <c r="D661" s="157"/>
      <c r="E661" s="149">
        <v>0</v>
      </c>
      <c r="F661" s="96">
        <f>IF(E659&lt;6,"",((E659-6)/12)*(G659/E659))</f>
        <v>0</v>
      </c>
      <c r="G661" s="93">
        <f>F661</f>
        <v>0</v>
      </c>
      <c r="H661" s="158"/>
      <c r="I661" s="97" t="s">
        <v>200</v>
      </c>
      <c r="J661" s="97" t="str">
        <f>VLOOKUP(I661,Presupuesto!$B$11:$C$565,2,0)</f>
        <v>CONTRATOS ESPECIALES</v>
      </c>
      <c r="K661" s="94" t="str">
        <f t="shared" si="21"/>
        <v>Posgrado</v>
      </c>
      <c r="L661" s="94" t="s">
        <v>727</v>
      </c>
    </row>
    <row r="662" spans="3:12" ht="15.75" thickBot="1">
      <c r="C662" s="135" t="s">
        <v>102</v>
      </c>
      <c r="D662" s="188"/>
      <c r="E662" s="147">
        <v>12</v>
      </c>
      <c r="F662" s="114">
        <v>30000</v>
      </c>
      <c r="G662" s="109">
        <f>D662*E662*F662</f>
        <v>0</v>
      </c>
      <c r="H662" s="160"/>
      <c r="I662" s="110" t="s">
        <v>298</v>
      </c>
      <c r="J662" s="110" t="str">
        <f>VLOOKUP(I662,Presupuesto!$B$11:$C$565,2,0)</f>
        <v>OTROS SERVICIOS TECNICOS Y PROFESIONALES</v>
      </c>
      <c r="K662" s="94" t="str">
        <f t="shared" si="21"/>
        <v>Posgrado</v>
      </c>
      <c r="L662" s="94" t="s">
        <v>719</v>
      </c>
    </row>
    <row r="663" spans="3:12">
      <c r="C663" s="165" t="s">
        <v>1332</v>
      </c>
      <c r="D663" s="157"/>
      <c r="E663" s="149">
        <v>0</v>
      </c>
      <c r="F663" s="96">
        <v>0</v>
      </c>
      <c r="G663" s="93">
        <f>F663</f>
        <v>0</v>
      </c>
      <c r="H663" s="158"/>
      <c r="I663" s="97" t="s">
        <v>298</v>
      </c>
      <c r="J663" s="97" t="str">
        <f>VLOOKUP(I663,Presupuesto!$B$11:$C$565,2,0)</f>
        <v>OTROS SERVICIOS TECNICOS Y PROFESIONALES</v>
      </c>
      <c r="K663" s="94" t="str">
        <f t="shared" si="21"/>
        <v>Posgrado</v>
      </c>
      <c r="L663" s="94" t="s">
        <v>719</v>
      </c>
    </row>
    <row r="664" spans="3:12" ht="15.75" thickBot="1">
      <c r="C664" s="166" t="s">
        <v>1333</v>
      </c>
      <c r="D664" s="157"/>
      <c r="E664" s="149">
        <v>0</v>
      </c>
      <c r="F664" s="96">
        <v>0</v>
      </c>
      <c r="G664" s="93">
        <f>F664</f>
        <v>0</v>
      </c>
      <c r="H664" s="158"/>
      <c r="I664" s="97" t="s">
        <v>298</v>
      </c>
      <c r="J664" s="97" t="str">
        <f>VLOOKUP(I664,Presupuesto!$B$11:$C$565,2,0)</f>
        <v>OTROS SERVICIOS TECNICOS Y PROFESIONALES</v>
      </c>
      <c r="K664" s="94" t="str">
        <f t="shared" si="21"/>
        <v>Posgrado</v>
      </c>
      <c r="L664" s="94" t="s">
        <v>719</v>
      </c>
    </row>
    <row r="665" spans="3:12" ht="15.75" thickBot="1">
      <c r="C665" s="135" t="s">
        <v>103</v>
      </c>
      <c r="D665" s="188"/>
      <c r="E665" s="147">
        <v>12</v>
      </c>
      <c r="F665" s="114">
        <v>30000</v>
      </c>
      <c r="G665" s="109">
        <f>D665*E665*F665</f>
        <v>0</v>
      </c>
      <c r="H665" s="160"/>
      <c r="I665" s="110" t="s">
        <v>151</v>
      </c>
      <c r="J665" s="110" t="str">
        <f>VLOOKUP(I665,Presupuesto!$B$11:$C$565,2,0)</f>
        <v>SUELDOS Y SALARIOS PERMANENTES</v>
      </c>
      <c r="K665" s="94" t="str">
        <f t="shared" si="21"/>
        <v>Posgrado</v>
      </c>
      <c r="L665" s="94" t="s">
        <v>719</v>
      </c>
    </row>
    <row r="666" spans="3:12">
      <c r="C666" s="165" t="s">
        <v>1332</v>
      </c>
      <c r="D666" s="163"/>
      <c r="E666" s="126">
        <v>0</v>
      </c>
      <c r="F666" s="115">
        <f>IF(E665=0,"",(G665/E665)/12*E665)</f>
        <v>0</v>
      </c>
      <c r="G666" s="116">
        <f>F666</f>
        <v>0</v>
      </c>
      <c r="H666" s="158"/>
      <c r="I666" s="97" t="s">
        <v>164</v>
      </c>
      <c r="J666" s="97" t="str">
        <f>VLOOKUP(I666,Presupuesto!$B$11:$C$565,2,0)</f>
        <v>AGUINALDO Y DECIMO CUARTO MES</v>
      </c>
      <c r="K666" s="94" t="str">
        <f t="shared" si="21"/>
        <v>Posgrado</v>
      </c>
      <c r="L666" s="94" t="s">
        <v>719</v>
      </c>
    </row>
    <row r="667" spans="3:12" ht="15.75" thickBot="1">
      <c r="C667" s="167" t="s">
        <v>1333</v>
      </c>
      <c r="D667" s="156"/>
      <c r="E667" s="127">
        <v>0</v>
      </c>
      <c r="F667" s="101">
        <f>IF(E665&lt;6,"",((E665-6)/12)*(G665/E665))</f>
        <v>0</v>
      </c>
      <c r="G667" s="101">
        <f>F667</f>
        <v>0</v>
      </c>
      <c r="H667" s="156"/>
      <c r="I667" s="102" t="s">
        <v>165</v>
      </c>
      <c r="J667" s="119" t="str">
        <f>VLOOKUP(I667,Presupuesto!$B$11:$C$565,2,0)</f>
        <v>DECIMOCUARTO MES</v>
      </c>
      <c r="K667" s="102" t="str">
        <f t="shared" si="21"/>
        <v>Posgrado</v>
      </c>
      <c r="L667" s="119" t="s">
        <v>719</v>
      </c>
    </row>
    <row r="669" spans="3:12" ht="15.75" thickBot="1">
      <c r="C669" s="422"/>
      <c r="D669" s="411"/>
      <c r="E669" s="422"/>
      <c r="F669" s="422"/>
      <c r="G669" s="422"/>
      <c r="H669" s="411"/>
      <c r="I669" s="422"/>
      <c r="J669" s="422"/>
      <c r="K669" s="422"/>
      <c r="L669" s="422"/>
    </row>
    <row r="670" spans="3:12" ht="15.75" thickBot="1">
      <c r="C670" s="68" t="s">
        <v>1308</v>
      </c>
      <c r="D670" s="30">
        <f>SUM(G677:G727)</f>
        <v>0</v>
      </c>
      <c r="E670" s="90"/>
      <c r="F670" s="90"/>
      <c r="G670" s="90"/>
      <c r="H670" s="74"/>
      <c r="I670" s="74"/>
      <c r="J670" s="74"/>
      <c r="K670" s="422"/>
      <c r="L670" s="422"/>
    </row>
    <row r="671" spans="3:12">
      <c r="C671" s="422"/>
      <c r="D671" s="31"/>
      <c r="E671" s="90"/>
      <c r="F671" s="90"/>
      <c r="G671" s="90"/>
      <c r="H671" s="74"/>
      <c r="I671" s="74"/>
      <c r="J671" s="74"/>
      <c r="K671" s="148"/>
      <c r="L671" s="422"/>
    </row>
    <row r="672" spans="3:12">
      <c r="C672" s="422"/>
      <c r="D672" s="31"/>
      <c r="E672" s="90"/>
      <c r="F672" s="90"/>
      <c r="G672" s="90"/>
      <c r="H672" s="74"/>
      <c r="I672" s="74"/>
      <c r="J672" s="74"/>
      <c r="K672" s="148"/>
      <c r="L672" s="422"/>
    </row>
    <row r="673" spans="3:12" ht="15.75">
      <c r="C673" s="190" t="s">
        <v>1309</v>
      </c>
      <c r="D673" s="342"/>
      <c r="E673" s="90"/>
      <c r="F673" s="90"/>
      <c r="G673" s="90"/>
      <c r="H673" s="74"/>
      <c r="I673" s="74"/>
      <c r="J673" s="74"/>
      <c r="K673" s="148"/>
      <c r="L673" s="422"/>
    </row>
    <row r="674" spans="3:12" ht="18.75">
      <c r="C674" s="197" t="e">
        <f>IFERROR(VLOOKUP(D673,'1. Desarrollo e Innov. Curricu.'!$F:$G,2,FALSE),IFERROR(VLOOKUP(D673,'2. Investigación Científica'!$E:$F,2,FALSE),IFERROR(VLOOKUP(D673,'3. Vinculación Univ. Sociedad'!$F:$G,2,FALSE),IFERROR(VLOOKUP(D673,'4. Docencia y Profesorado Univ.'!$F:$G,2,FALSE),IFERROR(VLOOKUP(D673,'5. Estudiantes y Graduados'!$E:$F,2,FALSE),IFERROR(VLOOKUP(D673,'11. Gestion Administrativa'!$F:$G,2,FALSE),IFERROR(VLOOKUP(D673,'13. Gestión Académica'!$F:$G,2,FALSE),IFERROR(VLOOKUP(D673,'8. Asegura. de la Calid. y M'!$F:$G,2,FALSE),IFERROR(VLOOKUP(D673,'6. Gestión del Conocimiento'!$F:$G,2,FALSE),IFERROR(VLOOKUP(D673,'15. Gobernabilidad y Proceso...'!$E:$F,2,FALSE),IFERROR(VLOOKUP(D673,'12. Gestión del Talento Humano'!$F:$G,2,FALSE),IFERROR(VLOOKUP(D673,'14. Internacional... de la E.S.'!$E:$F,2,FALSE),IFERROR(VLOOKUP(D673,'10. Posgrado'!$E:$F,2,FALSE),IFERROR(VLOOKUP(D673,'17. Gestión TIC'!$F:$G,2,FALSE),IFERROR(VLOOKUP(D673,'16. Desa. del Sistema Educ.Sup.'!$E:$F,2,FALSE),IFERROR(VLOOKUP(D673,'9. Cultura de Inno. Insti...'!$F:$G,2,FALSE),VLOOKUP(D673,'7. Lo Esencial de la Reforma U.'!$F:$G,2,0)))))))))))))))))</f>
        <v>#N/A</v>
      </c>
      <c r="D674" s="31"/>
      <c r="E674" s="90"/>
      <c r="F674" s="90"/>
      <c r="G674" s="90"/>
      <c r="H674" s="74"/>
      <c r="I674" s="74"/>
      <c r="J674" s="74"/>
      <c r="K674" s="148"/>
      <c r="L674" s="422"/>
    </row>
    <row r="675" spans="3:12" ht="15.75" thickBot="1">
      <c r="C675" s="171"/>
      <c r="D675" s="31"/>
      <c r="E675" s="90"/>
      <c r="F675" s="90"/>
      <c r="G675" s="90"/>
      <c r="H675" s="74"/>
      <c r="I675" s="74"/>
      <c r="J675" s="74"/>
      <c r="K675" s="148"/>
      <c r="L675" s="422"/>
    </row>
    <row r="676" spans="3:12" ht="30.75" thickBot="1">
      <c r="C676" s="129" t="s">
        <v>1310</v>
      </c>
      <c r="D676" s="133" t="s">
        <v>99</v>
      </c>
      <c r="E676" s="164" t="s">
        <v>1331</v>
      </c>
      <c r="F676" s="133" t="s">
        <v>1312</v>
      </c>
      <c r="G676" s="130" t="s">
        <v>1313</v>
      </c>
      <c r="H676" s="128" t="s">
        <v>1314</v>
      </c>
      <c r="I676" s="131" t="s">
        <v>1315</v>
      </c>
      <c r="J676" s="131" t="s">
        <v>711</v>
      </c>
      <c r="K676" s="131" t="s">
        <v>1316</v>
      </c>
      <c r="L676" s="131" t="s">
        <v>1317</v>
      </c>
    </row>
    <row r="677" spans="3:12" ht="15.75" thickBot="1">
      <c r="C677" s="132" t="s">
        <v>84</v>
      </c>
      <c r="D677" s="188"/>
      <c r="E677" s="147">
        <v>12</v>
      </c>
      <c r="F677" s="284">
        <f>HLOOKUP($C677,$BZ$2:$CM$3,2,0)</f>
        <v>43674.39</v>
      </c>
      <c r="G677" s="109">
        <f>D677*E677*F677</f>
        <v>0</v>
      </c>
      <c r="H677" s="160"/>
      <c r="I677" s="110" t="s">
        <v>151</v>
      </c>
      <c r="J677" s="110" t="str">
        <f>VLOOKUP(I677,Presupuesto!$B$11:$C$565,2,0)</f>
        <v>SUELDOS Y SALARIOS PERMANENTES</v>
      </c>
      <c r="K677" s="205" t="s">
        <v>72</v>
      </c>
      <c r="L677" s="94" t="s">
        <v>719</v>
      </c>
    </row>
    <row r="678" spans="3:12">
      <c r="C678" s="165" t="s">
        <v>1332</v>
      </c>
      <c r="D678" s="157"/>
      <c r="E678" s="149">
        <v>0</v>
      </c>
      <c r="F678" s="96">
        <f>IF(E677=0,"",(G677/E677)/12*E677)</f>
        <v>0</v>
      </c>
      <c r="G678" s="93">
        <f>F678</f>
        <v>0</v>
      </c>
      <c r="H678" s="158"/>
      <c r="I678" s="112" t="s">
        <v>164</v>
      </c>
      <c r="J678" s="112" t="str">
        <f>VLOOKUP(I678,Presupuesto!$B$11:$C$565,2,0)</f>
        <v>AGUINALDO Y DECIMO CUARTO MES</v>
      </c>
      <c r="K678" s="94" t="str">
        <f t="shared" ref="K678:K709" si="22">$K$677</f>
        <v>Posgrado</v>
      </c>
      <c r="L678" s="94" t="s">
        <v>720</v>
      </c>
    </row>
    <row r="679" spans="3:12" ht="15.75" thickBot="1">
      <c r="C679" s="166" t="s">
        <v>1333</v>
      </c>
      <c r="D679" s="157"/>
      <c r="E679" s="149">
        <v>0</v>
      </c>
      <c r="F679" s="113">
        <f>IF(E677&lt;6,"",((E677-6)/12)*(G677/E677))</f>
        <v>0</v>
      </c>
      <c r="G679" s="93">
        <f>F679</f>
        <v>0</v>
      </c>
      <c r="H679" s="158"/>
      <c r="I679" s="97" t="s">
        <v>165</v>
      </c>
      <c r="J679" s="97" t="str">
        <f>VLOOKUP(I679,Presupuesto!$B$11:$C$565,2,0)</f>
        <v>DECIMOCUARTO MES</v>
      </c>
      <c r="K679" s="94" t="str">
        <f t="shared" si="22"/>
        <v>Posgrado</v>
      </c>
      <c r="L679" s="94" t="s">
        <v>721</v>
      </c>
    </row>
    <row r="680" spans="3:12" ht="15.75" thickBot="1">
      <c r="C680" s="132" t="s">
        <v>85</v>
      </c>
      <c r="D680" s="188"/>
      <c r="E680" s="147">
        <v>12</v>
      </c>
      <c r="F680" s="284">
        <f>HLOOKUP($C680,$BZ$2:$CM$3,2,0)</f>
        <v>39703.99</v>
      </c>
      <c r="G680" s="109">
        <f>D680*E680*F680</f>
        <v>0</v>
      </c>
      <c r="H680" s="160"/>
      <c r="I680" s="110" t="s">
        <v>151</v>
      </c>
      <c r="J680" s="110" t="str">
        <f>VLOOKUP(I680,Presupuesto!$B$11:$C$565,2,0)</f>
        <v>SUELDOS Y SALARIOS PERMANENTES</v>
      </c>
      <c r="K680" s="94" t="str">
        <f t="shared" si="22"/>
        <v>Posgrado</v>
      </c>
      <c r="L680" s="94" t="s">
        <v>721</v>
      </c>
    </row>
    <row r="681" spans="3:12">
      <c r="C681" s="165" t="s">
        <v>1332</v>
      </c>
      <c r="D681" s="157"/>
      <c r="E681" s="149">
        <v>0</v>
      </c>
      <c r="F681" s="96">
        <f>IF(E680=0,"",(G680/E680)/12*E680)</f>
        <v>0</v>
      </c>
      <c r="G681" s="93">
        <f>F681</f>
        <v>0</v>
      </c>
      <c r="H681" s="158"/>
      <c r="I681" s="112" t="s">
        <v>164</v>
      </c>
      <c r="J681" s="112" t="str">
        <f>VLOOKUP(I681,Presupuesto!$B$11:$C$565,2,0)</f>
        <v>AGUINALDO Y DECIMO CUARTO MES</v>
      </c>
      <c r="K681" s="94" t="str">
        <f t="shared" si="22"/>
        <v>Posgrado</v>
      </c>
      <c r="L681" s="94" t="s">
        <v>721</v>
      </c>
    </row>
    <row r="682" spans="3:12" ht="15.75" thickBot="1">
      <c r="C682" s="166" t="s">
        <v>1333</v>
      </c>
      <c r="D682" s="157"/>
      <c r="E682" s="149">
        <v>0</v>
      </c>
      <c r="F682" s="113">
        <f>IF(E680&lt;6,"",((E680-6)/12)*(G680/E680))</f>
        <v>0</v>
      </c>
      <c r="G682" s="93">
        <f>F682</f>
        <v>0</v>
      </c>
      <c r="H682" s="158"/>
      <c r="I682" s="97" t="s">
        <v>165</v>
      </c>
      <c r="J682" s="97" t="str">
        <f>VLOOKUP(I682,Presupuesto!$B$11:$C$565,2,0)</f>
        <v>DECIMOCUARTO MES</v>
      </c>
      <c r="K682" s="94" t="str">
        <f t="shared" si="22"/>
        <v>Posgrado</v>
      </c>
      <c r="L682" s="94" t="s">
        <v>721</v>
      </c>
    </row>
    <row r="683" spans="3:12" ht="15.75" thickBot="1">
      <c r="C683" s="132" t="s">
        <v>86</v>
      </c>
      <c r="D683" s="188"/>
      <c r="E683" s="147">
        <v>12</v>
      </c>
      <c r="F683" s="284">
        <f>HLOOKUP($C683,$BZ$2:$CM$3,2,0)</f>
        <v>35733.589999999997</v>
      </c>
      <c r="G683" s="109">
        <f>D683*E683*F683</f>
        <v>0</v>
      </c>
      <c r="H683" s="160"/>
      <c r="I683" s="110" t="s">
        <v>151</v>
      </c>
      <c r="J683" s="110" t="str">
        <f>VLOOKUP(I683,Presupuesto!$B$11:$C$565,2,0)</f>
        <v>SUELDOS Y SALARIOS PERMANENTES</v>
      </c>
      <c r="K683" s="94" t="str">
        <f t="shared" si="22"/>
        <v>Posgrado</v>
      </c>
      <c r="L683" s="94" t="s">
        <v>721</v>
      </c>
    </row>
    <row r="684" spans="3:12">
      <c r="C684" s="165" t="s">
        <v>1332</v>
      </c>
      <c r="D684" s="157"/>
      <c r="E684" s="149">
        <v>0</v>
      </c>
      <c r="F684" s="96">
        <f>IF(E683=0,"",(G683/E683)/12*E683)</f>
        <v>0</v>
      </c>
      <c r="G684" s="93">
        <f>F684</f>
        <v>0</v>
      </c>
      <c r="H684" s="158"/>
      <c r="I684" s="112" t="s">
        <v>164</v>
      </c>
      <c r="J684" s="112" t="str">
        <f>VLOOKUP(I684,Presupuesto!$B$11:$C$565,2,0)</f>
        <v>AGUINALDO Y DECIMO CUARTO MES</v>
      </c>
      <c r="K684" s="94" t="str">
        <f t="shared" si="22"/>
        <v>Posgrado</v>
      </c>
      <c r="L684" s="94" t="s">
        <v>721</v>
      </c>
    </row>
    <row r="685" spans="3:12" ht="15.75" thickBot="1">
      <c r="C685" s="166" t="s">
        <v>1333</v>
      </c>
      <c r="D685" s="157"/>
      <c r="E685" s="149">
        <v>0</v>
      </c>
      <c r="F685" s="113">
        <f>IF(E683&lt;6,"",((E683-6)/12)*(G683/E683))</f>
        <v>0</v>
      </c>
      <c r="G685" s="93">
        <f>F685</f>
        <v>0</v>
      </c>
      <c r="H685" s="158"/>
      <c r="I685" s="97" t="s">
        <v>165</v>
      </c>
      <c r="J685" s="97" t="str">
        <f>VLOOKUP(I685,Presupuesto!$B$11:$C$565,2,0)</f>
        <v>DECIMOCUARTO MES</v>
      </c>
      <c r="K685" s="94" t="str">
        <f t="shared" si="22"/>
        <v>Posgrado</v>
      </c>
      <c r="L685" s="94" t="s">
        <v>721</v>
      </c>
    </row>
    <row r="686" spans="3:12" ht="15.75" thickBot="1">
      <c r="C686" s="132" t="s">
        <v>87</v>
      </c>
      <c r="D686" s="188"/>
      <c r="E686" s="147">
        <v>12</v>
      </c>
      <c r="F686" s="284">
        <f>HLOOKUP($C686,$BZ$2:$CM$3,2,0)</f>
        <v>31763.19</v>
      </c>
      <c r="G686" s="109">
        <f>D686*E686*F686</f>
        <v>0</v>
      </c>
      <c r="H686" s="160"/>
      <c r="I686" s="110" t="s">
        <v>151</v>
      </c>
      <c r="J686" s="110" t="str">
        <f>VLOOKUP(I686,Presupuesto!$B$11:$C$565,2,0)</f>
        <v>SUELDOS Y SALARIOS PERMANENTES</v>
      </c>
      <c r="K686" s="94" t="str">
        <f t="shared" si="22"/>
        <v>Posgrado</v>
      </c>
      <c r="L686" s="94" t="s">
        <v>721</v>
      </c>
    </row>
    <row r="687" spans="3:12">
      <c r="C687" s="165" t="s">
        <v>1332</v>
      </c>
      <c r="D687" s="157"/>
      <c r="E687" s="149">
        <v>0</v>
      </c>
      <c r="F687" s="96">
        <f>IF(E686=0,"",(G686/E686)/12*E686)</f>
        <v>0</v>
      </c>
      <c r="G687" s="93">
        <f>F687</f>
        <v>0</v>
      </c>
      <c r="H687" s="158"/>
      <c r="I687" s="112" t="s">
        <v>164</v>
      </c>
      <c r="J687" s="112" t="str">
        <f>VLOOKUP(I687,Presupuesto!$B$11:$C$565,2,0)</f>
        <v>AGUINALDO Y DECIMO CUARTO MES</v>
      </c>
      <c r="K687" s="94" t="str">
        <f t="shared" si="22"/>
        <v>Posgrado</v>
      </c>
      <c r="L687" s="94" t="s">
        <v>721</v>
      </c>
    </row>
    <row r="688" spans="3:12" ht="15.75" thickBot="1">
      <c r="C688" s="166" t="s">
        <v>1333</v>
      </c>
      <c r="D688" s="157"/>
      <c r="E688" s="149">
        <v>0</v>
      </c>
      <c r="F688" s="113">
        <f>IF(E686&lt;6,"",((E686-6)/12)*(G686/E686))</f>
        <v>0</v>
      </c>
      <c r="G688" s="93">
        <f>F688</f>
        <v>0</v>
      </c>
      <c r="H688" s="158"/>
      <c r="I688" s="97" t="s">
        <v>165</v>
      </c>
      <c r="J688" s="97" t="str">
        <f>VLOOKUP(I688,Presupuesto!$B$11:$C$565,2,0)</f>
        <v>DECIMOCUARTO MES</v>
      </c>
      <c r="K688" s="94" t="str">
        <f t="shared" si="22"/>
        <v>Posgrado</v>
      </c>
      <c r="L688" s="94" t="s">
        <v>721</v>
      </c>
    </row>
    <row r="689" spans="3:12" ht="15.75" thickBot="1">
      <c r="C689" s="132" t="s">
        <v>88</v>
      </c>
      <c r="D689" s="188"/>
      <c r="E689" s="147">
        <v>12</v>
      </c>
      <c r="F689" s="284">
        <f>HLOOKUP($C689,$BZ$2:$CM$3,2,0)</f>
        <v>29777.99</v>
      </c>
      <c r="G689" s="109">
        <f>D689*E689*F689</f>
        <v>0</v>
      </c>
      <c r="H689" s="160"/>
      <c r="I689" s="110" t="s">
        <v>151</v>
      </c>
      <c r="J689" s="110" t="str">
        <f>VLOOKUP(I689,Presupuesto!$B$11:$C$565,2,0)</f>
        <v>SUELDOS Y SALARIOS PERMANENTES</v>
      </c>
      <c r="K689" s="94" t="str">
        <f t="shared" si="22"/>
        <v>Posgrado</v>
      </c>
      <c r="L689" s="94" t="s">
        <v>721</v>
      </c>
    </row>
    <row r="690" spans="3:12">
      <c r="C690" s="165" t="s">
        <v>1332</v>
      </c>
      <c r="D690" s="157"/>
      <c r="E690" s="149">
        <v>0</v>
      </c>
      <c r="F690" s="96">
        <f>IF(E689=0,"",(G689/E689)/12*E689)</f>
        <v>0</v>
      </c>
      <c r="G690" s="93">
        <f>F690</f>
        <v>0</v>
      </c>
      <c r="H690" s="158"/>
      <c r="I690" s="112" t="s">
        <v>164</v>
      </c>
      <c r="J690" s="112" t="str">
        <f>VLOOKUP(I690,Presupuesto!$B$11:$C$565,2,0)</f>
        <v>AGUINALDO Y DECIMO CUARTO MES</v>
      </c>
      <c r="K690" s="94" t="str">
        <f t="shared" si="22"/>
        <v>Posgrado</v>
      </c>
      <c r="L690" s="94" t="s">
        <v>721</v>
      </c>
    </row>
    <row r="691" spans="3:12" ht="15.75" thickBot="1">
      <c r="C691" s="166" t="s">
        <v>1333</v>
      </c>
      <c r="D691" s="157"/>
      <c r="E691" s="149">
        <v>0</v>
      </c>
      <c r="F691" s="113">
        <f>IF(E689&lt;6,"",((E689-6)/12)*(G689/E689))</f>
        <v>0</v>
      </c>
      <c r="G691" s="93">
        <f>F691</f>
        <v>0</v>
      </c>
      <c r="H691" s="158"/>
      <c r="I691" s="97" t="s">
        <v>165</v>
      </c>
      <c r="J691" s="97" t="str">
        <f>VLOOKUP(I691,Presupuesto!$B$11:$C$565,2,0)</f>
        <v>DECIMOCUARTO MES</v>
      </c>
      <c r="K691" s="94" t="str">
        <f t="shared" si="22"/>
        <v>Posgrado</v>
      </c>
      <c r="L691" s="94" t="s">
        <v>721</v>
      </c>
    </row>
    <row r="692" spans="3:12" ht="15.75" thickBot="1">
      <c r="C692" s="132" t="s">
        <v>89</v>
      </c>
      <c r="D692" s="188"/>
      <c r="E692" s="147">
        <v>12</v>
      </c>
      <c r="F692" s="284">
        <f>HLOOKUP($C692,$BZ$2:$CM$3,2,0)</f>
        <v>27792.79</v>
      </c>
      <c r="G692" s="109">
        <f>D692*E692*F692</f>
        <v>0</v>
      </c>
      <c r="H692" s="160"/>
      <c r="I692" s="110" t="s">
        <v>151</v>
      </c>
      <c r="J692" s="110" t="str">
        <f>VLOOKUP(I692,Presupuesto!$B$11:$C$565,2,0)</f>
        <v>SUELDOS Y SALARIOS PERMANENTES</v>
      </c>
      <c r="K692" s="94" t="str">
        <f t="shared" si="22"/>
        <v>Posgrado</v>
      </c>
      <c r="L692" s="94" t="s">
        <v>721</v>
      </c>
    </row>
    <row r="693" spans="3:12">
      <c r="C693" s="165" t="s">
        <v>1332</v>
      </c>
      <c r="D693" s="157"/>
      <c r="E693" s="149">
        <v>0</v>
      </c>
      <c r="F693" s="96">
        <f>IF(E692=0,"",(G692/E692)/12*E692)</f>
        <v>0</v>
      </c>
      <c r="G693" s="93">
        <f>F693</f>
        <v>0</v>
      </c>
      <c r="H693" s="158"/>
      <c r="I693" s="112" t="s">
        <v>164</v>
      </c>
      <c r="J693" s="112" t="str">
        <f>VLOOKUP(I693,Presupuesto!$B$11:$C$565,2,0)</f>
        <v>AGUINALDO Y DECIMO CUARTO MES</v>
      </c>
      <c r="K693" s="94" t="str">
        <f t="shared" si="22"/>
        <v>Posgrado</v>
      </c>
      <c r="L693" s="94" t="s">
        <v>721</v>
      </c>
    </row>
    <row r="694" spans="3:12" ht="15.75" thickBot="1">
      <c r="C694" s="166" t="s">
        <v>1333</v>
      </c>
      <c r="D694" s="157"/>
      <c r="E694" s="149">
        <v>0</v>
      </c>
      <c r="F694" s="113">
        <f>IF(E692&lt;6,"",((E692-6)/12)*(G692/E692))</f>
        <v>0</v>
      </c>
      <c r="G694" s="93">
        <f>F694</f>
        <v>0</v>
      </c>
      <c r="H694" s="158"/>
      <c r="I694" s="97" t="s">
        <v>165</v>
      </c>
      <c r="J694" s="97" t="str">
        <f>VLOOKUP(I694,Presupuesto!$B$11:$C$565,2,0)</f>
        <v>DECIMOCUARTO MES</v>
      </c>
      <c r="K694" s="94" t="str">
        <f t="shared" si="22"/>
        <v>Posgrado</v>
      </c>
      <c r="L694" s="94" t="s">
        <v>721</v>
      </c>
    </row>
    <row r="695" spans="3:12" ht="15.75" thickBot="1">
      <c r="C695" s="132" t="s">
        <v>90</v>
      </c>
      <c r="D695" s="188"/>
      <c r="E695" s="147">
        <v>12</v>
      </c>
      <c r="F695" s="284">
        <f>HLOOKUP($C695,$BZ$2:$CM$3,2,0)</f>
        <v>18859.39</v>
      </c>
      <c r="G695" s="109">
        <f>D695*E695*F695</f>
        <v>0</v>
      </c>
      <c r="H695" s="160"/>
      <c r="I695" s="110" t="s">
        <v>151</v>
      </c>
      <c r="J695" s="110" t="str">
        <f>VLOOKUP(I695,Presupuesto!$B$11:$C$565,2,0)</f>
        <v>SUELDOS Y SALARIOS PERMANENTES</v>
      </c>
      <c r="K695" s="94" t="str">
        <f t="shared" si="22"/>
        <v>Posgrado</v>
      </c>
      <c r="L695" s="94" t="s">
        <v>721</v>
      </c>
    </row>
    <row r="696" spans="3:12">
      <c r="C696" s="165" t="s">
        <v>1332</v>
      </c>
      <c r="D696" s="157"/>
      <c r="E696" s="149">
        <v>0</v>
      </c>
      <c r="F696" s="96">
        <f>IF(E695=0,"",(G695/E695)/12*E695)</f>
        <v>0</v>
      </c>
      <c r="G696" s="93">
        <f>F696</f>
        <v>0</v>
      </c>
      <c r="H696" s="158"/>
      <c r="I696" s="112" t="s">
        <v>164</v>
      </c>
      <c r="J696" s="112" t="str">
        <f>VLOOKUP(I696,Presupuesto!$B$11:$C$565,2,0)</f>
        <v>AGUINALDO Y DECIMO CUARTO MES</v>
      </c>
      <c r="K696" s="94" t="str">
        <f t="shared" si="22"/>
        <v>Posgrado</v>
      </c>
      <c r="L696" s="94" t="s">
        <v>721</v>
      </c>
    </row>
    <row r="697" spans="3:12" ht="15.75" thickBot="1">
      <c r="C697" s="166" t="s">
        <v>1333</v>
      </c>
      <c r="D697" s="157"/>
      <c r="E697" s="149">
        <v>0</v>
      </c>
      <c r="F697" s="113">
        <f>IF(E695&lt;6,"",((E695-6)/12)*(G695/E695))</f>
        <v>0</v>
      </c>
      <c r="G697" s="93">
        <f>F697</f>
        <v>0</v>
      </c>
      <c r="H697" s="158"/>
      <c r="I697" s="97" t="s">
        <v>165</v>
      </c>
      <c r="J697" s="97" t="str">
        <f>VLOOKUP(I697,Presupuesto!$B$11:$C$565,2,0)</f>
        <v>DECIMOCUARTO MES</v>
      </c>
      <c r="K697" s="94" t="str">
        <f t="shared" si="22"/>
        <v>Posgrado</v>
      </c>
      <c r="L697" s="94" t="s">
        <v>721</v>
      </c>
    </row>
    <row r="698" spans="3:12" ht="15.75" thickBot="1">
      <c r="C698" s="132" t="s">
        <v>91</v>
      </c>
      <c r="D698" s="188"/>
      <c r="E698" s="147">
        <v>12</v>
      </c>
      <c r="F698" s="284">
        <f>HLOOKUP($C698,$BZ$2:$CM$3,2,0)</f>
        <v>17866.8</v>
      </c>
      <c r="G698" s="109">
        <f>D698*E698*F698</f>
        <v>0</v>
      </c>
      <c r="H698" s="160"/>
      <c r="I698" s="110" t="s">
        <v>151</v>
      </c>
      <c r="J698" s="110" t="str">
        <f>VLOOKUP(I698,Presupuesto!$B$11:$C$565,2,0)</f>
        <v>SUELDOS Y SALARIOS PERMANENTES</v>
      </c>
      <c r="K698" s="94" t="str">
        <f t="shared" si="22"/>
        <v>Posgrado</v>
      </c>
      <c r="L698" s="94" t="s">
        <v>721</v>
      </c>
    </row>
    <row r="699" spans="3:12">
      <c r="C699" s="165" t="s">
        <v>1332</v>
      </c>
      <c r="D699" s="157"/>
      <c r="E699" s="149">
        <v>0</v>
      </c>
      <c r="F699" s="96">
        <f>IF(E698=0,"",(G698/E698)/12*E698)</f>
        <v>0</v>
      </c>
      <c r="G699" s="93">
        <f>F699</f>
        <v>0</v>
      </c>
      <c r="H699" s="158"/>
      <c r="I699" s="112" t="s">
        <v>164</v>
      </c>
      <c r="J699" s="112" t="str">
        <f>VLOOKUP(I699,Presupuesto!$B$11:$C$565,2,0)</f>
        <v>AGUINALDO Y DECIMO CUARTO MES</v>
      </c>
      <c r="K699" s="94" t="str">
        <f t="shared" si="22"/>
        <v>Posgrado</v>
      </c>
      <c r="L699" s="94" t="s">
        <v>721</v>
      </c>
    </row>
    <row r="700" spans="3:12" ht="15.75" thickBot="1">
      <c r="C700" s="166" t="s">
        <v>1333</v>
      </c>
      <c r="D700" s="157"/>
      <c r="E700" s="149">
        <v>0</v>
      </c>
      <c r="F700" s="113">
        <f>IF(E698&lt;6,"",((E698-6)/12)*(G698/E698))</f>
        <v>0</v>
      </c>
      <c r="G700" s="93">
        <f>F700</f>
        <v>0</v>
      </c>
      <c r="H700" s="158"/>
      <c r="I700" s="97" t="s">
        <v>165</v>
      </c>
      <c r="J700" s="97" t="str">
        <f>VLOOKUP(I700,Presupuesto!$B$11:$C$565,2,0)</f>
        <v>DECIMOCUARTO MES</v>
      </c>
      <c r="K700" s="94" t="str">
        <f t="shared" si="22"/>
        <v>Posgrado</v>
      </c>
      <c r="L700" s="94" t="s">
        <v>721</v>
      </c>
    </row>
    <row r="701" spans="3:12" ht="15.75" thickBot="1">
      <c r="C701" s="132" t="s">
        <v>92</v>
      </c>
      <c r="D701" s="188"/>
      <c r="E701" s="147">
        <v>12</v>
      </c>
      <c r="F701" s="284">
        <f>HLOOKUP($C701,$BZ$2:$CM$3,2,0)</f>
        <v>13896.4</v>
      </c>
      <c r="G701" s="109">
        <f>D701*E701*F701</f>
        <v>0</v>
      </c>
      <c r="H701" s="160"/>
      <c r="I701" s="110" t="s">
        <v>151</v>
      </c>
      <c r="J701" s="110" t="str">
        <f>VLOOKUP(I701,Presupuesto!$B$11:$C$565,2,0)</f>
        <v>SUELDOS Y SALARIOS PERMANENTES</v>
      </c>
      <c r="K701" s="94" t="str">
        <f t="shared" si="22"/>
        <v>Posgrado</v>
      </c>
      <c r="L701" s="94" t="s">
        <v>721</v>
      </c>
    </row>
    <row r="702" spans="3:12">
      <c r="C702" s="165" t="s">
        <v>1332</v>
      </c>
      <c r="D702" s="157"/>
      <c r="E702" s="149">
        <v>0</v>
      </c>
      <c r="F702" s="96">
        <f>IF(E701=0,"",(G701/E701)/12*E701)</f>
        <v>0</v>
      </c>
      <c r="G702" s="93">
        <f>F702</f>
        <v>0</v>
      </c>
      <c r="H702" s="158"/>
      <c r="I702" s="112" t="s">
        <v>164</v>
      </c>
      <c r="J702" s="112" t="str">
        <f>VLOOKUP(I702,Presupuesto!$B$11:$C$565,2,0)</f>
        <v>AGUINALDO Y DECIMO CUARTO MES</v>
      </c>
      <c r="K702" s="94" t="str">
        <f t="shared" si="22"/>
        <v>Posgrado</v>
      </c>
      <c r="L702" s="94" t="s">
        <v>721</v>
      </c>
    </row>
    <row r="703" spans="3:12" ht="15.75" thickBot="1">
      <c r="C703" s="166" t="s">
        <v>1333</v>
      </c>
      <c r="D703" s="157"/>
      <c r="E703" s="149">
        <v>0</v>
      </c>
      <c r="F703" s="113">
        <f>IF(E701&lt;6,"",((E701-6)/12)*(G701/E701))</f>
        <v>0</v>
      </c>
      <c r="G703" s="93">
        <f>F703</f>
        <v>0</v>
      </c>
      <c r="H703" s="158"/>
      <c r="I703" s="97" t="s">
        <v>165</v>
      </c>
      <c r="J703" s="97" t="str">
        <f>VLOOKUP(I703,Presupuesto!$B$11:$C$565,2,0)</f>
        <v>DECIMOCUARTO MES</v>
      </c>
      <c r="K703" s="94" t="str">
        <f t="shared" si="22"/>
        <v>Posgrado</v>
      </c>
      <c r="L703" s="94" t="s">
        <v>721</v>
      </c>
    </row>
    <row r="704" spans="3:12" ht="15.75" thickBot="1">
      <c r="C704" s="132" t="s">
        <v>93</v>
      </c>
      <c r="D704" s="188"/>
      <c r="E704" s="147">
        <v>12</v>
      </c>
      <c r="F704" s="284">
        <f>HLOOKUP($C704,$BZ$2:$CM$3,2,0)</f>
        <v>15004.09</v>
      </c>
      <c r="G704" s="109">
        <f>D704*E704*F704</f>
        <v>0</v>
      </c>
      <c r="H704" s="160"/>
      <c r="I704" s="110" t="s">
        <v>151</v>
      </c>
      <c r="J704" s="110" t="str">
        <f>VLOOKUP(I704,Presupuesto!$B$11:$C$565,2,0)</f>
        <v>SUELDOS Y SALARIOS PERMANENTES</v>
      </c>
      <c r="K704" s="94" t="str">
        <f t="shared" si="22"/>
        <v>Posgrado</v>
      </c>
      <c r="L704" s="94" t="s">
        <v>721</v>
      </c>
    </row>
    <row r="705" spans="3:12">
      <c r="C705" s="165" t="s">
        <v>1332</v>
      </c>
      <c r="D705" s="157"/>
      <c r="E705" s="149">
        <v>0</v>
      </c>
      <c r="F705" s="96">
        <f>IF(E704=0,"",(G704/E704)/12*E704)</f>
        <v>0</v>
      </c>
      <c r="G705" s="93">
        <f>F705</f>
        <v>0</v>
      </c>
      <c r="H705" s="158"/>
      <c r="I705" s="112" t="s">
        <v>164</v>
      </c>
      <c r="J705" s="112" t="str">
        <f>VLOOKUP(I705,Presupuesto!$B$11:$C$565,2,0)</f>
        <v>AGUINALDO Y DECIMO CUARTO MES</v>
      </c>
      <c r="K705" s="94" t="str">
        <f t="shared" si="22"/>
        <v>Posgrado</v>
      </c>
      <c r="L705" s="94" t="s">
        <v>721</v>
      </c>
    </row>
    <row r="706" spans="3:12" ht="15.75" thickBot="1">
      <c r="C706" s="166" t="s">
        <v>1333</v>
      </c>
      <c r="D706" s="157"/>
      <c r="E706" s="149">
        <v>0</v>
      </c>
      <c r="F706" s="113">
        <f>IF(E704&lt;6,"",((E704-6)/12)*(G704/E704))</f>
        <v>0</v>
      </c>
      <c r="G706" s="93">
        <f>F706</f>
        <v>0</v>
      </c>
      <c r="H706" s="158"/>
      <c r="I706" s="97" t="s">
        <v>165</v>
      </c>
      <c r="J706" s="97" t="str">
        <f>VLOOKUP(I706,Presupuesto!$B$11:$C$565,2,0)</f>
        <v>DECIMOCUARTO MES</v>
      </c>
      <c r="K706" s="94" t="str">
        <f t="shared" si="22"/>
        <v>Posgrado</v>
      </c>
      <c r="L706" s="94" t="s">
        <v>721</v>
      </c>
    </row>
    <row r="707" spans="3:12" ht="15.75" thickBot="1">
      <c r="C707" s="132" t="s">
        <v>94</v>
      </c>
      <c r="D707" s="188"/>
      <c r="E707" s="147">
        <v>12</v>
      </c>
      <c r="F707" s="284">
        <f>HLOOKUP($C707,$BZ$2:$CM$3,2,0)</f>
        <v>13238.9</v>
      </c>
      <c r="G707" s="109">
        <f>D707*E707*F707</f>
        <v>0</v>
      </c>
      <c r="H707" s="160"/>
      <c r="I707" s="110" t="s">
        <v>151</v>
      </c>
      <c r="J707" s="110" t="str">
        <f>VLOOKUP(I707,Presupuesto!$B$11:$C$565,2,0)</f>
        <v>SUELDOS Y SALARIOS PERMANENTES</v>
      </c>
      <c r="K707" s="94" t="str">
        <f t="shared" si="22"/>
        <v>Posgrado</v>
      </c>
      <c r="L707" s="94" t="s">
        <v>721</v>
      </c>
    </row>
    <row r="708" spans="3:12">
      <c r="C708" s="165" t="s">
        <v>1332</v>
      </c>
      <c r="D708" s="157"/>
      <c r="E708" s="149">
        <v>0</v>
      </c>
      <c r="F708" s="96">
        <f>IF(E707=0,"",(G707/E707)/12*E707)</f>
        <v>0</v>
      </c>
      <c r="G708" s="93">
        <f>F708</f>
        <v>0</v>
      </c>
      <c r="H708" s="158"/>
      <c r="I708" s="112" t="s">
        <v>164</v>
      </c>
      <c r="J708" s="112" t="str">
        <f>VLOOKUP(I708,Presupuesto!$B$11:$C$565,2,0)</f>
        <v>AGUINALDO Y DECIMO CUARTO MES</v>
      </c>
      <c r="K708" s="94" t="str">
        <f t="shared" si="22"/>
        <v>Posgrado</v>
      </c>
      <c r="L708" s="94" t="s">
        <v>721</v>
      </c>
    </row>
    <row r="709" spans="3:12" ht="15.75" thickBot="1">
      <c r="C709" s="166" t="s">
        <v>1333</v>
      </c>
      <c r="D709" s="157"/>
      <c r="E709" s="149">
        <v>0</v>
      </c>
      <c r="F709" s="113">
        <f>IF(E707&lt;6,"",((E707-6)/12)*(G707/E707))</f>
        <v>0</v>
      </c>
      <c r="G709" s="93">
        <f>F709</f>
        <v>0</v>
      </c>
      <c r="H709" s="158"/>
      <c r="I709" s="97" t="s">
        <v>165</v>
      </c>
      <c r="J709" s="97" t="str">
        <f>VLOOKUP(I709,Presupuesto!$B$11:$C$565,2,0)</f>
        <v>DECIMOCUARTO MES</v>
      </c>
      <c r="K709" s="94" t="str">
        <f t="shared" si="22"/>
        <v>Posgrado</v>
      </c>
      <c r="L709" s="94" t="s">
        <v>721</v>
      </c>
    </row>
    <row r="710" spans="3:12" ht="15.75" thickBot="1">
      <c r="C710" s="132" t="s">
        <v>95</v>
      </c>
      <c r="D710" s="188"/>
      <c r="E710" s="147">
        <v>12</v>
      </c>
      <c r="F710" s="284">
        <f>HLOOKUP($C710,$BZ$2:$CM$3,2,0)</f>
        <v>12356.31</v>
      </c>
      <c r="G710" s="109">
        <f>D710*E710*F710</f>
        <v>0</v>
      </c>
      <c r="H710" s="160"/>
      <c r="I710" s="110" t="s">
        <v>151</v>
      </c>
      <c r="J710" s="110" t="str">
        <f>VLOOKUP(I710,Presupuesto!$B$11:$C$565,2,0)</f>
        <v>SUELDOS Y SALARIOS PERMANENTES</v>
      </c>
      <c r="K710" s="94" t="str">
        <f t="shared" ref="K710:K727" si="23">$K$677</f>
        <v>Posgrado</v>
      </c>
      <c r="L710" s="94" t="s">
        <v>721</v>
      </c>
    </row>
    <row r="711" spans="3:12">
      <c r="C711" s="165" t="s">
        <v>1332</v>
      </c>
      <c r="D711" s="157"/>
      <c r="E711" s="149">
        <v>0</v>
      </c>
      <c r="F711" s="96">
        <f>IF(E710=0,"",(G710/E710)/12*E710)</f>
        <v>0</v>
      </c>
      <c r="G711" s="93">
        <f>F711</f>
        <v>0</v>
      </c>
      <c r="H711" s="158"/>
      <c r="I711" s="112" t="s">
        <v>164</v>
      </c>
      <c r="J711" s="112" t="str">
        <f>VLOOKUP(I711,Presupuesto!$B$11:$C$565,2,0)</f>
        <v>AGUINALDO Y DECIMO CUARTO MES</v>
      </c>
      <c r="K711" s="94" t="str">
        <f t="shared" si="23"/>
        <v>Posgrado</v>
      </c>
      <c r="L711" s="94" t="s">
        <v>721</v>
      </c>
    </row>
    <row r="712" spans="3:12" ht="15.75" thickBot="1">
      <c r="C712" s="166" t="s">
        <v>1333</v>
      </c>
      <c r="D712" s="157"/>
      <c r="E712" s="149">
        <v>0</v>
      </c>
      <c r="F712" s="113">
        <f>IF(E710&lt;6,"",((E710-6)/12)*(G710/E710))</f>
        <v>0</v>
      </c>
      <c r="G712" s="93">
        <f>F712</f>
        <v>0</v>
      </c>
      <c r="H712" s="158"/>
      <c r="I712" s="97" t="s">
        <v>165</v>
      </c>
      <c r="J712" s="97" t="str">
        <f>VLOOKUP(I712,Presupuesto!$B$11:$C$565,2,0)</f>
        <v>DECIMOCUARTO MES</v>
      </c>
      <c r="K712" s="94" t="str">
        <f t="shared" si="23"/>
        <v>Posgrado</v>
      </c>
      <c r="L712" s="94" t="s">
        <v>721</v>
      </c>
    </row>
    <row r="713" spans="3:12" ht="15.75" thickBot="1">
      <c r="C713" s="132" t="s">
        <v>96</v>
      </c>
      <c r="D713" s="188"/>
      <c r="E713" s="147">
        <v>12</v>
      </c>
      <c r="F713" s="284">
        <f>HLOOKUP($C713,$BZ$2:$CM$3,2,0)</f>
        <v>463.22</v>
      </c>
      <c r="G713" s="109">
        <f>D713*E713*F713</f>
        <v>0</v>
      </c>
      <c r="H713" s="160"/>
      <c r="I713" s="110" t="s">
        <v>151</v>
      </c>
      <c r="J713" s="110" t="str">
        <f>VLOOKUP(I713,Presupuesto!$B$11:$C$565,2,0)</f>
        <v>SUELDOS Y SALARIOS PERMANENTES</v>
      </c>
      <c r="K713" s="94" t="str">
        <f t="shared" si="23"/>
        <v>Posgrado</v>
      </c>
      <c r="L713" s="94" t="s">
        <v>721</v>
      </c>
    </row>
    <row r="714" spans="3:12">
      <c r="C714" s="165" t="s">
        <v>1332</v>
      </c>
      <c r="D714" s="157"/>
      <c r="E714" s="149">
        <v>0</v>
      </c>
      <c r="F714" s="96">
        <f>IF(E713=0,"",(G713/E713)/12*E713)</f>
        <v>0</v>
      </c>
      <c r="G714" s="93">
        <f>F714</f>
        <v>0</v>
      </c>
      <c r="H714" s="158"/>
      <c r="I714" s="112" t="s">
        <v>164</v>
      </c>
      <c r="J714" s="112" t="str">
        <f>VLOOKUP(I714,Presupuesto!$B$11:$C$565,2,0)</f>
        <v>AGUINALDO Y DECIMO CUARTO MES</v>
      </c>
      <c r="K714" s="94" t="str">
        <f t="shared" si="23"/>
        <v>Posgrado</v>
      </c>
      <c r="L714" s="94" t="s">
        <v>721</v>
      </c>
    </row>
    <row r="715" spans="3:12" ht="15.75" thickBot="1">
      <c r="C715" s="166" t="s">
        <v>1333</v>
      </c>
      <c r="D715" s="157"/>
      <c r="E715" s="149">
        <v>0</v>
      </c>
      <c r="F715" s="113">
        <f>IF(E713&lt;6,"",((E713-6)/12)*(G713/E713))</f>
        <v>0</v>
      </c>
      <c r="G715" s="93">
        <f>F715</f>
        <v>0</v>
      </c>
      <c r="H715" s="158"/>
      <c r="I715" s="97" t="s">
        <v>165</v>
      </c>
      <c r="J715" s="97" t="str">
        <f>VLOOKUP(I715,Presupuesto!$B$11:$C$565,2,0)</f>
        <v>DECIMOCUARTO MES</v>
      </c>
      <c r="K715" s="94" t="str">
        <f t="shared" si="23"/>
        <v>Posgrado</v>
      </c>
      <c r="L715" s="94" t="s">
        <v>721</v>
      </c>
    </row>
    <row r="716" spans="3:12" ht="15.75" thickBot="1">
      <c r="C716" s="132" t="s">
        <v>97</v>
      </c>
      <c r="D716" s="188"/>
      <c r="E716" s="147">
        <v>12</v>
      </c>
      <c r="F716" s="284">
        <f>HLOOKUP($C716,$BZ$2:$CM$3,2,0)</f>
        <v>2007.3</v>
      </c>
      <c r="G716" s="109">
        <f>D716*E716*F716</f>
        <v>0</v>
      </c>
      <c r="H716" s="160"/>
      <c r="I716" s="110" t="s">
        <v>151</v>
      </c>
      <c r="J716" s="110" t="str">
        <f>VLOOKUP(I716,Presupuesto!$B$11:$C$565,2,0)</f>
        <v>SUELDOS Y SALARIOS PERMANENTES</v>
      </c>
      <c r="K716" s="94" t="str">
        <f t="shared" si="23"/>
        <v>Posgrado</v>
      </c>
      <c r="L716" s="94" t="s">
        <v>721</v>
      </c>
    </row>
    <row r="717" spans="3:12">
      <c r="C717" s="165" t="s">
        <v>1332</v>
      </c>
      <c r="D717" s="157"/>
      <c r="E717" s="149">
        <v>0</v>
      </c>
      <c r="F717" s="96">
        <f>IF(E716=0,"",(G716/E716)/12*E716)</f>
        <v>0</v>
      </c>
      <c r="G717" s="93">
        <f>F717</f>
        <v>0</v>
      </c>
      <c r="H717" s="158"/>
      <c r="I717" s="112" t="s">
        <v>164</v>
      </c>
      <c r="J717" s="112" t="str">
        <f>VLOOKUP(I717,Presupuesto!$B$11:$C$565,2,0)</f>
        <v>AGUINALDO Y DECIMO CUARTO MES</v>
      </c>
      <c r="K717" s="94" t="str">
        <f t="shared" si="23"/>
        <v>Posgrado</v>
      </c>
      <c r="L717" s="94" t="s">
        <v>721</v>
      </c>
    </row>
    <row r="718" spans="3:12" ht="15.75" thickBot="1">
      <c r="C718" s="166" t="s">
        <v>1333</v>
      </c>
      <c r="D718" s="157"/>
      <c r="E718" s="149">
        <v>0</v>
      </c>
      <c r="F718" s="113">
        <f>IF(E716&lt;6,"",((E716-6)/12)*(G716/E716))</f>
        <v>0</v>
      </c>
      <c r="G718" s="93">
        <f>F718</f>
        <v>0</v>
      </c>
      <c r="H718" s="158"/>
      <c r="I718" s="97" t="s">
        <v>165</v>
      </c>
      <c r="J718" s="97" t="str">
        <f>VLOOKUP(I718,Presupuesto!$B$11:$C$565,2,0)</f>
        <v>DECIMOCUARTO MES</v>
      </c>
      <c r="K718" s="94" t="str">
        <f t="shared" si="23"/>
        <v>Posgrado</v>
      </c>
      <c r="L718" s="94" t="s">
        <v>721</v>
      </c>
    </row>
    <row r="719" spans="3:12" ht="15.75" thickBot="1">
      <c r="C719" s="135" t="s">
        <v>101</v>
      </c>
      <c r="D719" s="188"/>
      <c r="E719" s="147">
        <v>12</v>
      </c>
      <c r="F719" s="134">
        <v>30000</v>
      </c>
      <c r="G719" s="109">
        <f>D719*E719*F719</f>
        <v>0</v>
      </c>
      <c r="H719" s="160"/>
      <c r="I719" s="110" t="s">
        <v>200</v>
      </c>
      <c r="J719" s="110" t="str">
        <f>VLOOKUP(I719,Presupuesto!$B$11:$C$565,2,0)</f>
        <v>CONTRATOS ESPECIALES</v>
      </c>
      <c r="K719" s="94" t="str">
        <f t="shared" si="23"/>
        <v>Posgrado</v>
      </c>
      <c r="L719" s="94" t="s">
        <v>721</v>
      </c>
    </row>
    <row r="720" spans="3:12">
      <c r="C720" s="165" t="s">
        <v>1332</v>
      </c>
      <c r="D720" s="157"/>
      <c r="E720" s="149">
        <v>0</v>
      </c>
      <c r="F720" s="113">
        <f>IF(E719=0,"",(G719/E719)/12*E719)</f>
        <v>0</v>
      </c>
      <c r="G720" s="93">
        <f>F720</f>
        <v>0</v>
      </c>
      <c r="H720" s="158"/>
      <c r="I720" s="97" t="s">
        <v>200</v>
      </c>
      <c r="J720" s="97" t="str">
        <f>VLOOKUP(I720,Presupuesto!$B$11:$C$565,2,0)</f>
        <v>CONTRATOS ESPECIALES</v>
      </c>
      <c r="K720" s="94" t="str">
        <f t="shared" si="23"/>
        <v>Posgrado</v>
      </c>
      <c r="L720" s="94" t="s">
        <v>719</v>
      </c>
    </row>
    <row r="721" spans="3:12" ht="15.75" thickBot="1">
      <c r="C721" s="166" t="s">
        <v>1333</v>
      </c>
      <c r="D721" s="157"/>
      <c r="E721" s="149">
        <v>0</v>
      </c>
      <c r="F721" s="96">
        <f>IF(E719&lt;6,"",((E719-6)/12)*(G719/E719))</f>
        <v>0</v>
      </c>
      <c r="G721" s="93">
        <f>F721</f>
        <v>0</v>
      </c>
      <c r="H721" s="158"/>
      <c r="I721" s="97" t="s">
        <v>200</v>
      </c>
      <c r="J721" s="97" t="str">
        <f>VLOOKUP(I721,Presupuesto!$B$11:$C$565,2,0)</f>
        <v>CONTRATOS ESPECIALES</v>
      </c>
      <c r="K721" s="94" t="str">
        <f t="shared" si="23"/>
        <v>Posgrado</v>
      </c>
      <c r="L721" s="94" t="s">
        <v>727</v>
      </c>
    </row>
    <row r="722" spans="3:12" ht="15.75" thickBot="1">
      <c r="C722" s="135" t="s">
        <v>102</v>
      </c>
      <c r="D722" s="188"/>
      <c r="E722" s="147">
        <v>12</v>
      </c>
      <c r="F722" s="114">
        <v>30000</v>
      </c>
      <c r="G722" s="109">
        <f>D722*E722*F722</f>
        <v>0</v>
      </c>
      <c r="H722" s="160"/>
      <c r="I722" s="110" t="s">
        <v>298</v>
      </c>
      <c r="J722" s="110" t="str">
        <f>VLOOKUP(I722,Presupuesto!$B$11:$C$565,2,0)</f>
        <v>OTROS SERVICIOS TECNICOS Y PROFESIONALES</v>
      </c>
      <c r="K722" s="94" t="str">
        <f t="shared" si="23"/>
        <v>Posgrado</v>
      </c>
      <c r="L722" s="94" t="s">
        <v>719</v>
      </c>
    </row>
    <row r="723" spans="3:12">
      <c r="C723" s="165" t="s">
        <v>1332</v>
      </c>
      <c r="D723" s="157"/>
      <c r="E723" s="149">
        <v>0</v>
      </c>
      <c r="F723" s="96">
        <v>0</v>
      </c>
      <c r="G723" s="93">
        <f>F723</f>
        <v>0</v>
      </c>
      <c r="H723" s="158"/>
      <c r="I723" s="97" t="s">
        <v>298</v>
      </c>
      <c r="J723" s="97" t="str">
        <f>VLOOKUP(I723,Presupuesto!$B$11:$C$565,2,0)</f>
        <v>OTROS SERVICIOS TECNICOS Y PROFESIONALES</v>
      </c>
      <c r="K723" s="94" t="str">
        <f t="shared" si="23"/>
        <v>Posgrado</v>
      </c>
      <c r="L723" s="94" t="s">
        <v>719</v>
      </c>
    </row>
    <row r="724" spans="3:12" ht="15.75" thickBot="1">
      <c r="C724" s="166" t="s">
        <v>1333</v>
      </c>
      <c r="D724" s="157"/>
      <c r="E724" s="149">
        <v>0</v>
      </c>
      <c r="F724" s="96">
        <v>0</v>
      </c>
      <c r="G724" s="93">
        <f>F724</f>
        <v>0</v>
      </c>
      <c r="H724" s="158"/>
      <c r="I724" s="97" t="s">
        <v>298</v>
      </c>
      <c r="J724" s="97" t="str">
        <f>VLOOKUP(I724,Presupuesto!$B$11:$C$565,2,0)</f>
        <v>OTROS SERVICIOS TECNICOS Y PROFESIONALES</v>
      </c>
      <c r="K724" s="94" t="str">
        <f t="shared" si="23"/>
        <v>Posgrado</v>
      </c>
      <c r="L724" s="94" t="s">
        <v>719</v>
      </c>
    </row>
    <row r="725" spans="3:12" ht="15.75" thickBot="1">
      <c r="C725" s="135" t="s">
        <v>103</v>
      </c>
      <c r="D725" s="188"/>
      <c r="E725" s="147">
        <v>12</v>
      </c>
      <c r="F725" s="114">
        <v>30000</v>
      </c>
      <c r="G725" s="109">
        <f>D725*E725*F725</f>
        <v>0</v>
      </c>
      <c r="H725" s="160"/>
      <c r="I725" s="110" t="s">
        <v>151</v>
      </c>
      <c r="J725" s="110" t="str">
        <f>VLOOKUP(I725,Presupuesto!$B$11:$C$565,2,0)</f>
        <v>SUELDOS Y SALARIOS PERMANENTES</v>
      </c>
      <c r="K725" s="94" t="str">
        <f t="shared" si="23"/>
        <v>Posgrado</v>
      </c>
      <c r="L725" s="94" t="s">
        <v>719</v>
      </c>
    </row>
    <row r="726" spans="3:12">
      <c r="C726" s="165" t="s">
        <v>1332</v>
      </c>
      <c r="D726" s="163"/>
      <c r="E726" s="126">
        <v>0</v>
      </c>
      <c r="F726" s="115">
        <f>IF(E725=0,"",(G725/E725)/12*E725)</f>
        <v>0</v>
      </c>
      <c r="G726" s="116">
        <f>F726</f>
        <v>0</v>
      </c>
      <c r="H726" s="158"/>
      <c r="I726" s="97" t="s">
        <v>164</v>
      </c>
      <c r="J726" s="97" t="str">
        <f>VLOOKUP(I726,Presupuesto!$B$11:$C$565,2,0)</f>
        <v>AGUINALDO Y DECIMO CUARTO MES</v>
      </c>
      <c r="K726" s="94" t="str">
        <f t="shared" si="23"/>
        <v>Posgrado</v>
      </c>
      <c r="L726" s="94" t="s">
        <v>719</v>
      </c>
    </row>
    <row r="727" spans="3:12" ht="15.75" thickBot="1">
      <c r="C727" s="167" t="s">
        <v>1333</v>
      </c>
      <c r="D727" s="156"/>
      <c r="E727" s="127">
        <v>0</v>
      </c>
      <c r="F727" s="101">
        <f>IF(E725&lt;6,"",((E725-6)/12)*(G725/E725))</f>
        <v>0</v>
      </c>
      <c r="G727" s="101">
        <f>F727</f>
        <v>0</v>
      </c>
      <c r="H727" s="156"/>
      <c r="I727" s="102" t="s">
        <v>165</v>
      </c>
      <c r="J727" s="119" t="str">
        <f>VLOOKUP(I727,Presupuesto!$B$11:$C$565,2,0)</f>
        <v>DECIMOCUARTO MES</v>
      </c>
      <c r="K727" s="102" t="str">
        <f t="shared" si="23"/>
        <v>Posgrado</v>
      </c>
      <c r="L727" s="119" t="s">
        <v>719</v>
      </c>
    </row>
    <row r="729" spans="3:12" ht="15.75" thickBot="1">
      <c r="C729" s="422"/>
      <c r="D729" s="411"/>
      <c r="E729" s="422"/>
      <c r="F729" s="422"/>
      <c r="G729" s="422"/>
      <c r="H729" s="411"/>
      <c r="I729" s="422"/>
      <c r="J729" s="422"/>
      <c r="K729" s="422"/>
      <c r="L729" s="422"/>
    </row>
    <row r="730" spans="3:12" ht="15.75" thickBot="1">
      <c r="C730" s="68" t="s">
        <v>1308</v>
      </c>
      <c r="D730" s="30">
        <f>SUM(G737:G787)</f>
        <v>0</v>
      </c>
      <c r="E730" s="90"/>
      <c r="F730" s="90"/>
      <c r="G730" s="90"/>
      <c r="H730" s="74"/>
      <c r="I730" s="74"/>
      <c r="J730" s="74"/>
      <c r="K730" s="422"/>
      <c r="L730" s="422"/>
    </row>
    <row r="731" spans="3:12">
      <c r="C731" s="422"/>
      <c r="D731" s="31"/>
      <c r="E731" s="90"/>
      <c r="F731" s="90"/>
      <c r="G731" s="90"/>
      <c r="H731" s="74"/>
      <c r="I731" s="74"/>
      <c r="J731" s="74"/>
      <c r="K731" s="422"/>
      <c r="L731" s="422"/>
    </row>
    <row r="732" spans="3:12">
      <c r="C732" s="422"/>
      <c r="D732" s="31"/>
      <c r="E732" s="90"/>
      <c r="F732" s="90"/>
      <c r="G732" s="90"/>
      <c r="H732" s="74"/>
      <c r="I732" s="74"/>
      <c r="J732" s="74"/>
      <c r="K732" s="148"/>
      <c r="L732" s="422"/>
    </row>
    <row r="733" spans="3:12" ht="15.75">
      <c r="C733" s="190" t="s">
        <v>1309</v>
      </c>
      <c r="D733" s="342"/>
      <c r="E733" s="90"/>
      <c r="F733" s="90"/>
      <c r="G733" s="90"/>
      <c r="H733" s="74"/>
      <c r="I733" s="74"/>
      <c r="J733" s="74"/>
      <c r="K733" s="148"/>
      <c r="L733" s="422"/>
    </row>
    <row r="734" spans="3:12" ht="18.75">
      <c r="C734" s="197" t="e">
        <f>IFERROR(VLOOKUP(D733,'1. Desarrollo e Innov. Curricu.'!$F:$G,2,FALSE),IFERROR(VLOOKUP(D733,'2. Investigación Científica'!$E:$F,2,FALSE),IFERROR(VLOOKUP(D733,'3. Vinculación Univ. Sociedad'!$F:$G,2,FALSE),IFERROR(VLOOKUP(D733,'4. Docencia y Profesorado Univ.'!$F:$G,2,FALSE),IFERROR(VLOOKUP(D733,'5. Estudiantes y Graduados'!$E:$F,2,FALSE),IFERROR(VLOOKUP(D733,'11. Gestion Administrativa'!$F:$G,2,FALSE),IFERROR(VLOOKUP(D733,'13. Gestión Académica'!$F:$G,2,FALSE),IFERROR(VLOOKUP(D733,'8. Asegura. de la Calid. y M'!$F:$G,2,FALSE),IFERROR(VLOOKUP(D733,'6. Gestión del Conocimiento'!$F:$G,2,FALSE),IFERROR(VLOOKUP(D733,'15. Gobernabilidad y Proceso...'!$E:$F,2,FALSE),IFERROR(VLOOKUP(D733,'12. Gestión del Talento Humano'!$F:$G,2,FALSE),IFERROR(VLOOKUP(D733,'14. Internacional... de la E.S.'!$E:$F,2,FALSE),IFERROR(VLOOKUP(D733,'10. Posgrado'!$E:$F,2,FALSE),IFERROR(VLOOKUP(D733,'17. Gestión TIC'!$F:$G,2,FALSE),IFERROR(VLOOKUP(D733,'16. Desa. del Sistema Educ.Sup.'!$E:$F,2,FALSE),IFERROR(VLOOKUP(D733,'9. Cultura de Inno. Insti...'!$F:$G,2,FALSE),VLOOKUP(D733,'7. Lo Esencial de la Reforma U.'!$F:$G,2,0)))))))))))))))))</f>
        <v>#N/A</v>
      </c>
      <c r="D734" s="31"/>
      <c r="E734" s="90"/>
      <c r="F734" s="90"/>
      <c r="G734" s="90"/>
      <c r="H734" s="74"/>
      <c r="I734" s="74"/>
      <c r="J734" s="74"/>
      <c r="K734" s="148"/>
      <c r="L734" s="422"/>
    </row>
    <row r="735" spans="3:12" ht="15.75" thickBot="1">
      <c r="C735" s="171"/>
      <c r="D735" s="31"/>
      <c r="E735" s="90"/>
      <c r="F735" s="90"/>
      <c r="G735" s="90"/>
      <c r="H735" s="74"/>
      <c r="I735" s="74"/>
      <c r="J735" s="74"/>
      <c r="K735" s="148"/>
      <c r="L735" s="422"/>
    </row>
    <row r="736" spans="3:12" ht="30.75" thickBot="1">
      <c r="C736" s="129" t="s">
        <v>1310</v>
      </c>
      <c r="D736" s="133" t="s">
        <v>99</v>
      </c>
      <c r="E736" s="164" t="s">
        <v>1331</v>
      </c>
      <c r="F736" s="133" t="s">
        <v>1312</v>
      </c>
      <c r="G736" s="130" t="s">
        <v>1313</v>
      </c>
      <c r="H736" s="128" t="s">
        <v>1314</v>
      </c>
      <c r="I736" s="131" t="s">
        <v>1315</v>
      </c>
      <c r="J736" s="131" t="s">
        <v>711</v>
      </c>
      <c r="K736" s="131" t="s">
        <v>1316</v>
      </c>
      <c r="L736" s="131" t="s">
        <v>1317</v>
      </c>
    </row>
    <row r="737" spans="3:12" ht="15.75" thickBot="1">
      <c r="C737" s="132" t="s">
        <v>84</v>
      </c>
      <c r="D737" s="188"/>
      <c r="E737" s="147">
        <v>12</v>
      </c>
      <c r="F737" s="284">
        <f>HLOOKUP($C737,$BZ$2:$CM$3,2,0)</f>
        <v>43674.39</v>
      </c>
      <c r="G737" s="109">
        <f>D737*E737*F737</f>
        <v>0</v>
      </c>
      <c r="H737" s="160"/>
      <c r="I737" s="110" t="s">
        <v>151</v>
      </c>
      <c r="J737" s="110" t="str">
        <f>VLOOKUP(I737,Presupuesto!$B$11:$C$565,2,0)</f>
        <v>SUELDOS Y SALARIOS PERMANENTES</v>
      </c>
      <c r="K737" s="205" t="s">
        <v>72</v>
      </c>
      <c r="L737" s="94" t="s">
        <v>719</v>
      </c>
    </row>
    <row r="738" spans="3:12">
      <c r="C738" s="165" t="s">
        <v>1332</v>
      </c>
      <c r="D738" s="157"/>
      <c r="E738" s="149">
        <v>0</v>
      </c>
      <c r="F738" s="96">
        <f>IF(E737=0,"",(G737/E737)/12*E737)</f>
        <v>0</v>
      </c>
      <c r="G738" s="93">
        <f>F738</f>
        <v>0</v>
      </c>
      <c r="H738" s="158"/>
      <c r="I738" s="112" t="s">
        <v>164</v>
      </c>
      <c r="J738" s="112" t="str">
        <f>VLOOKUP(I738,Presupuesto!$B$11:$C$565,2,0)</f>
        <v>AGUINALDO Y DECIMO CUARTO MES</v>
      </c>
      <c r="K738" s="94" t="str">
        <f t="shared" ref="K738:K769" si="24">$K$737</f>
        <v>Posgrado</v>
      </c>
      <c r="L738" s="94" t="s">
        <v>720</v>
      </c>
    </row>
    <row r="739" spans="3:12" ht="15.75" thickBot="1">
      <c r="C739" s="166" t="s">
        <v>1333</v>
      </c>
      <c r="D739" s="157"/>
      <c r="E739" s="149">
        <v>0</v>
      </c>
      <c r="F739" s="113">
        <f>IF(E737&lt;6,"",((E737-6)/12)*(G737/E737))</f>
        <v>0</v>
      </c>
      <c r="G739" s="93">
        <f>F739</f>
        <v>0</v>
      </c>
      <c r="H739" s="158"/>
      <c r="I739" s="97" t="s">
        <v>165</v>
      </c>
      <c r="J739" s="97" t="str">
        <f>VLOOKUP(I739,Presupuesto!$B$11:$C$565,2,0)</f>
        <v>DECIMOCUARTO MES</v>
      </c>
      <c r="K739" s="94" t="str">
        <f t="shared" si="24"/>
        <v>Posgrado</v>
      </c>
      <c r="L739" s="94" t="s">
        <v>721</v>
      </c>
    </row>
    <row r="740" spans="3:12" ht="15.75" thickBot="1">
      <c r="C740" s="132" t="s">
        <v>85</v>
      </c>
      <c r="D740" s="188"/>
      <c r="E740" s="147">
        <v>12</v>
      </c>
      <c r="F740" s="284">
        <f>HLOOKUP($C740,$BZ$2:$CM$3,2,0)</f>
        <v>39703.99</v>
      </c>
      <c r="G740" s="109">
        <f>D740*E740*F740</f>
        <v>0</v>
      </c>
      <c r="H740" s="160"/>
      <c r="I740" s="110" t="s">
        <v>151</v>
      </c>
      <c r="J740" s="110" t="str">
        <f>VLOOKUP(I740,Presupuesto!$B$11:$C$565,2,0)</f>
        <v>SUELDOS Y SALARIOS PERMANENTES</v>
      </c>
      <c r="K740" s="94" t="str">
        <f t="shared" si="24"/>
        <v>Posgrado</v>
      </c>
      <c r="L740" s="94" t="s">
        <v>721</v>
      </c>
    </row>
    <row r="741" spans="3:12">
      <c r="C741" s="165" t="s">
        <v>1332</v>
      </c>
      <c r="D741" s="157"/>
      <c r="E741" s="149">
        <v>0</v>
      </c>
      <c r="F741" s="96">
        <f>IF(E740=0,"",(G740/E740)/12*E740)</f>
        <v>0</v>
      </c>
      <c r="G741" s="93">
        <f>F741</f>
        <v>0</v>
      </c>
      <c r="H741" s="158"/>
      <c r="I741" s="112" t="s">
        <v>164</v>
      </c>
      <c r="J741" s="112" t="str">
        <f>VLOOKUP(I741,Presupuesto!$B$11:$C$565,2,0)</f>
        <v>AGUINALDO Y DECIMO CUARTO MES</v>
      </c>
      <c r="K741" s="94" t="str">
        <f t="shared" si="24"/>
        <v>Posgrado</v>
      </c>
      <c r="L741" s="94" t="s">
        <v>721</v>
      </c>
    </row>
    <row r="742" spans="3:12" ht="15.75" thickBot="1">
      <c r="C742" s="166" t="s">
        <v>1333</v>
      </c>
      <c r="D742" s="157"/>
      <c r="E742" s="149">
        <v>0</v>
      </c>
      <c r="F742" s="113">
        <f>IF(E740&lt;6,"",((E740-6)/12)*(G740/E740))</f>
        <v>0</v>
      </c>
      <c r="G742" s="93">
        <f>F742</f>
        <v>0</v>
      </c>
      <c r="H742" s="158"/>
      <c r="I742" s="97" t="s">
        <v>165</v>
      </c>
      <c r="J742" s="97" t="str">
        <f>VLOOKUP(I742,Presupuesto!$B$11:$C$565,2,0)</f>
        <v>DECIMOCUARTO MES</v>
      </c>
      <c r="K742" s="94" t="str">
        <f t="shared" si="24"/>
        <v>Posgrado</v>
      </c>
      <c r="L742" s="94" t="s">
        <v>721</v>
      </c>
    </row>
    <row r="743" spans="3:12" ht="15.75" thickBot="1">
      <c r="C743" s="132" t="s">
        <v>86</v>
      </c>
      <c r="D743" s="188"/>
      <c r="E743" s="147">
        <v>12</v>
      </c>
      <c r="F743" s="284">
        <f>HLOOKUP($C743,$BZ$2:$CM$3,2,0)</f>
        <v>35733.589999999997</v>
      </c>
      <c r="G743" s="109">
        <f>D743*E743*F743</f>
        <v>0</v>
      </c>
      <c r="H743" s="160"/>
      <c r="I743" s="110" t="s">
        <v>151</v>
      </c>
      <c r="J743" s="110" t="str">
        <f>VLOOKUP(I743,Presupuesto!$B$11:$C$565,2,0)</f>
        <v>SUELDOS Y SALARIOS PERMANENTES</v>
      </c>
      <c r="K743" s="94" t="str">
        <f t="shared" si="24"/>
        <v>Posgrado</v>
      </c>
      <c r="L743" s="94" t="s">
        <v>721</v>
      </c>
    </row>
    <row r="744" spans="3:12">
      <c r="C744" s="165" t="s">
        <v>1332</v>
      </c>
      <c r="D744" s="157"/>
      <c r="E744" s="149">
        <v>0</v>
      </c>
      <c r="F744" s="96">
        <f>IF(E743=0,"",(G743/E743)/12*E743)</f>
        <v>0</v>
      </c>
      <c r="G744" s="93">
        <f>F744</f>
        <v>0</v>
      </c>
      <c r="H744" s="158"/>
      <c r="I744" s="112" t="s">
        <v>164</v>
      </c>
      <c r="J744" s="112" t="str">
        <f>VLOOKUP(I744,Presupuesto!$B$11:$C$565,2,0)</f>
        <v>AGUINALDO Y DECIMO CUARTO MES</v>
      </c>
      <c r="K744" s="94" t="str">
        <f t="shared" si="24"/>
        <v>Posgrado</v>
      </c>
      <c r="L744" s="94" t="s">
        <v>721</v>
      </c>
    </row>
    <row r="745" spans="3:12" ht="15.75" thickBot="1">
      <c r="C745" s="166" t="s">
        <v>1333</v>
      </c>
      <c r="D745" s="157"/>
      <c r="E745" s="149">
        <v>0</v>
      </c>
      <c r="F745" s="113">
        <f>IF(E743&lt;6,"",((E743-6)/12)*(G743/E743))</f>
        <v>0</v>
      </c>
      <c r="G745" s="93">
        <f>F745</f>
        <v>0</v>
      </c>
      <c r="H745" s="158"/>
      <c r="I745" s="97" t="s">
        <v>165</v>
      </c>
      <c r="J745" s="97" t="str">
        <f>VLOOKUP(I745,Presupuesto!$B$11:$C$565,2,0)</f>
        <v>DECIMOCUARTO MES</v>
      </c>
      <c r="K745" s="94" t="str">
        <f t="shared" si="24"/>
        <v>Posgrado</v>
      </c>
      <c r="L745" s="94" t="s">
        <v>721</v>
      </c>
    </row>
    <row r="746" spans="3:12" ht="15.75" thickBot="1">
      <c r="C746" s="132" t="s">
        <v>87</v>
      </c>
      <c r="D746" s="188"/>
      <c r="E746" s="147">
        <v>12</v>
      </c>
      <c r="F746" s="284">
        <f>HLOOKUP($C746,$BZ$2:$CM$3,2,0)</f>
        <v>31763.19</v>
      </c>
      <c r="G746" s="109">
        <f>D746*E746*F746</f>
        <v>0</v>
      </c>
      <c r="H746" s="160"/>
      <c r="I746" s="110" t="s">
        <v>151</v>
      </c>
      <c r="J746" s="110" t="str">
        <f>VLOOKUP(I746,Presupuesto!$B$11:$C$565,2,0)</f>
        <v>SUELDOS Y SALARIOS PERMANENTES</v>
      </c>
      <c r="K746" s="94" t="str">
        <f t="shared" si="24"/>
        <v>Posgrado</v>
      </c>
      <c r="L746" s="94" t="s">
        <v>721</v>
      </c>
    </row>
    <row r="747" spans="3:12">
      <c r="C747" s="165" t="s">
        <v>1332</v>
      </c>
      <c r="D747" s="157"/>
      <c r="E747" s="149">
        <v>0</v>
      </c>
      <c r="F747" s="96">
        <f>IF(E746=0,"",(G746/E746)/12*E746)</f>
        <v>0</v>
      </c>
      <c r="G747" s="93">
        <f>F747</f>
        <v>0</v>
      </c>
      <c r="H747" s="158"/>
      <c r="I747" s="112" t="s">
        <v>164</v>
      </c>
      <c r="J747" s="112" t="str">
        <f>VLOOKUP(I747,Presupuesto!$B$11:$C$565,2,0)</f>
        <v>AGUINALDO Y DECIMO CUARTO MES</v>
      </c>
      <c r="K747" s="94" t="str">
        <f t="shared" si="24"/>
        <v>Posgrado</v>
      </c>
      <c r="L747" s="94" t="s">
        <v>721</v>
      </c>
    </row>
    <row r="748" spans="3:12" ht="15.75" thickBot="1">
      <c r="C748" s="166" t="s">
        <v>1333</v>
      </c>
      <c r="D748" s="157"/>
      <c r="E748" s="149">
        <v>0</v>
      </c>
      <c r="F748" s="113">
        <f>IF(E746&lt;6,"",((E746-6)/12)*(G746/E746))</f>
        <v>0</v>
      </c>
      <c r="G748" s="93">
        <f>F748</f>
        <v>0</v>
      </c>
      <c r="H748" s="158"/>
      <c r="I748" s="97" t="s">
        <v>165</v>
      </c>
      <c r="J748" s="97" t="str">
        <f>VLOOKUP(I748,Presupuesto!$B$11:$C$565,2,0)</f>
        <v>DECIMOCUARTO MES</v>
      </c>
      <c r="K748" s="94" t="str">
        <f t="shared" si="24"/>
        <v>Posgrado</v>
      </c>
      <c r="L748" s="94" t="s">
        <v>721</v>
      </c>
    </row>
    <row r="749" spans="3:12" ht="15.75" thickBot="1">
      <c r="C749" s="132" t="s">
        <v>88</v>
      </c>
      <c r="D749" s="188"/>
      <c r="E749" s="147">
        <v>12</v>
      </c>
      <c r="F749" s="284">
        <f>HLOOKUP($C749,$BZ$2:$CM$3,2,0)</f>
        <v>29777.99</v>
      </c>
      <c r="G749" s="109">
        <f>D749*E749*F749</f>
        <v>0</v>
      </c>
      <c r="H749" s="160"/>
      <c r="I749" s="110" t="s">
        <v>151</v>
      </c>
      <c r="J749" s="110" t="str">
        <f>VLOOKUP(I749,Presupuesto!$B$11:$C$565,2,0)</f>
        <v>SUELDOS Y SALARIOS PERMANENTES</v>
      </c>
      <c r="K749" s="94" t="str">
        <f t="shared" si="24"/>
        <v>Posgrado</v>
      </c>
      <c r="L749" s="94" t="s">
        <v>721</v>
      </c>
    </row>
    <row r="750" spans="3:12">
      <c r="C750" s="165" t="s">
        <v>1332</v>
      </c>
      <c r="D750" s="157"/>
      <c r="E750" s="149">
        <v>0</v>
      </c>
      <c r="F750" s="96">
        <f>IF(E749=0,"",(G749/E749)/12*E749)</f>
        <v>0</v>
      </c>
      <c r="G750" s="93">
        <f>F750</f>
        <v>0</v>
      </c>
      <c r="H750" s="158"/>
      <c r="I750" s="112" t="s">
        <v>164</v>
      </c>
      <c r="J750" s="112" t="str">
        <f>VLOOKUP(I750,Presupuesto!$B$11:$C$565,2,0)</f>
        <v>AGUINALDO Y DECIMO CUARTO MES</v>
      </c>
      <c r="K750" s="94" t="str">
        <f t="shared" si="24"/>
        <v>Posgrado</v>
      </c>
      <c r="L750" s="94" t="s">
        <v>721</v>
      </c>
    </row>
    <row r="751" spans="3:12" ht="15.75" thickBot="1">
      <c r="C751" s="166" t="s">
        <v>1333</v>
      </c>
      <c r="D751" s="157"/>
      <c r="E751" s="149">
        <v>0</v>
      </c>
      <c r="F751" s="113">
        <f>IF(E749&lt;6,"",((E749-6)/12)*(G749/E749))</f>
        <v>0</v>
      </c>
      <c r="G751" s="93">
        <f>F751</f>
        <v>0</v>
      </c>
      <c r="H751" s="158"/>
      <c r="I751" s="97" t="s">
        <v>165</v>
      </c>
      <c r="J751" s="97" t="str">
        <f>VLOOKUP(I751,Presupuesto!$B$11:$C$565,2,0)</f>
        <v>DECIMOCUARTO MES</v>
      </c>
      <c r="K751" s="94" t="str">
        <f t="shared" si="24"/>
        <v>Posgrado</v>
      </c>
      <c r="L751" s="94" t="s">
        <v>721</v>
      </c>
    </row>
    <row r="752" spans="3:12" ht="15.75" thickBot="1">
      <c r="C752" s="132" t="s">
        <v>89</v>
      </c>
      <c r="D752" s="188"/>
      <c r="E752" s="147">
        <v>12</v>
      </c>
      <c r="F752" s="284">
        <f>HLOOKUP($C752,$BZ$2:$CM$3,2,0)</f>
        <v>27792.79</v>
      </c>
      <c r="G752" s="109">
        <f>D752*E752*F752</f>
        <v>0</v>
      </c>
      <c r="H752" s="160"/>
      <c r="I752" s="110" t="s">
        <v>151</v>
      </c>
      <c r="J752" s="110" t="str">
        <f>VLOOKUP(I752,Presupuesto!$B$11:$C$565,2,0)</f>
        <v>SUELDOS Y SALARIOS PERMANENTES</v>
      </c>
      <c r="K752" s="94" t="str">
        <f t="shared" si="24"/>
        <v>Posgrado</v>
      </c>
      <c r="L752" s="94" t="s">
        <v>721</v>
      </c>
    </row>
    <row r="753" spans="3:12">
      <c r="C753" s="165" t="s">
        <v>1332</v>
      </c>
      <c r="D753" s="157"/>
      <c r="E753" s="149">
        <v>0</v>
      </c>
      <c r="F753" s="96">
        <f>IF(E752=0,"",(G752/E752)/12*E752)</f>
        <v>0</v>
      </c>
      <c r="G753" s="93">
        <f>F753</f>
        <v>0</v>
      </c>
      <c r="H753" s="158"/>
      <c r="I753" s="112" t="s">
        <v>164</v>
      </c>
      <c r="J753" s="112" t="str">
        <f>VLOOKUP(I753,Presupuesto!$B$11:$C$565,2,0)</f>
        <v>AGUINALDO Y DECIMO CUARTO MES</v>
      </c>
      <c r="K753" s="94" t="str">
        <f t="shared" si="24"/>
        <v>Posgrado</v>
      </c>
      <c r="L753" s="94" t="s">
        <v>721</v>
      </c>
    </row>
    <row r="754" spans="3:12" ht="15.75" thickBot="1">
      <c r="C754" s="166" t="s">
        <v>1333</v>
      </c>
      <c r="D754" s="157"/>
      <c r="E754" s="149">
        <v>0</v>
      </c>
      <c r="F754" s="113">
        <f>IF(E752&lt;6,"",((E752-6)/12)*(G752/E752))</f>
        <v>0</v>
      </c>
      <c r="G754" s="93">
        <f>F754</f>
        <v>0</v>
      </c>
      <c r="H754" s="158"/>
      <c r="I754" s="97" t="s">
        <v>165</v>
      </c>
      <c r="J754" s="97" t="str">
        <f>VLOOKUP(I754,Presupuesto!$B$11:$C$565,2,0)</f>
        <v>DECIMOCUARTO MES</v>
      </c>
      <c r="K754" s="94" t="str">
        <f t="shared" si="24"/>
        <v>Posgrado</v>
      </c>
      <c r="L754" s="94" t="s">
        <v>721</v>
      </c>
    </row>
    <row r="755" spans="3:12" ht="15.75" thickBot="1">
      <c r="C755" s="132" t="s">
        <v>90</v>
      </c>
      <c r="D755" s="188"/>
      <c r="E755" s="147">
        <v>12</v>
      </c>
      <c r="F755" s="284">
        <f>HLOOKUP($C755,$BZ$2:$CM$3,2,0)</f>
        <v>18859.39</v>
      </c>
      <c r="G755" s="109">
        <f>D755*E755*F755</f>
        <v>0</v>
      </c>
      <c r="H755" s="160"/>
      <c r="I755" s="110" t="s">
        <v>151</v>
      </c>
      <c r="J755" s="110" t="str">
        <f>VLOOKUP(I755,Presupuesto!$B$11:$C$565,2,0)</f>
        <v>SUELDOS Y SALARIOS PERMANENTES</v>
      </c>
      <c r="K755" s="94" t="str">
        <f t="shared" si="24"/>
        <v>Posgrado</v>
      </c>
      <c r="L755" s="94" t="s">
        <v>721</v>
      </c>
    </row>
    <row r="756" spans="3:12">
      <c r="C756" s="165" t="s">
        <v>1332</v>
      </c>
      <c r="D756" s="157"/>
      <c r="E756" s="149">
        <v>0</v>
      </c>
      <c r="F756" s="96">
        <f>IF(E755=0,"",(G755/E755)/12*E755)</f>
        <v>0</v>
      </c>
      <c r="G756" s="93">
        <f>F756</f>
        <v>0</v>
      </c>
      <c r="H756" s="158"/>
      <c r="I756" s="112" t="s">
        <v>164</v>
      </c>
      <c r="J756" s="112" t="str">
        <f>VLOOKUP(I756,Presupuesto!$B$11:$C$565,2,0)</f>
        <v>AGUINALDO Y DECIMO CUARTO MES</v>
      </c>
      <c r="K756" s="94" t="str">
        <f t="shared" si="24"/>
        <v>Posgrado</v>
      </c>
      <c r="L756" s="94" t="s">
        <v>721</v>
      </c>
    </row>
    <row r="757" spans="3:12" ht="15.75" thickBot="1">
      <c r="C757" s="166" t="s">
        <v>1333</v>
      </c>
      <c r="D757" s="157"/>
      <c r="E757" s="149">
        <v>0</v>
      </c>
      <c r="F757" s="113">
        <f>IF(E755&lt;6,"",((E755-6)/12)*(G755/E755))</f>
        <v>0</v>
      </c>
      <c r="G757" s="93">
        <f>F757</f>
        <v>0</v>
      </c>
      <c r="H757" s="158"/>
      <c r="I757" s="97" t="s">
        <v>165</v>
      </c>
      <c r="J757" s="97" t="str">
        <f>VLOOKUP(I757,Presupuesto!$B$11:$C$565,2,0)</f>
        <v>DECIMOCUARTO MES</v>
      </c>
      <c r="K757" s="94" t="str">
        <f t="shared" si="24"/>
        <v>Posgrado</v>
      </c>
      <c r="L757" s="94" t="s">
        <v>721</v>
      </c>
    </row>
    <row r="758" spans="3:12" ht="15.75" thickBot="1">
      <c r="C758" s="132" t="s">
        <v>91</v>
      </c>
      <c r="D758" s="188"/>
      <c r="E758" s="147">
        <v>12</v>
      </c>
      <c r="F758" s="284">
        <f>HLOOKUP($C758,$BZ$2:$CM$3,2,0)</f>
        <v>17866.8</v>
      </c>
      <c r="G758" s="109">
        <f>D758*E758*F758</f>
        <v>0</v>
      </c>
      <c r="H758" s="160"/>
      <c r="I758" s="110" t="s">
        <v>151</v>
      </c>
      <c r="J758" s="110" t="str">
        <f>VLOOKUP(I758,Presupuesto!$B$11:$C$565,2,0)</f>
        <v>SUELDOS Y SALARIOS PERMANENTES</v>
      </c>
      <c r="K758" s="94" t="str">
        <f t="shared" si="24"/>
        <v>Posgrado</v>
      </c>
      <c r="L758" s="94" t="s">
        <v>721</v>
      </c>
    </row>
    <row r="759" spans="3:12">
      <c r="C759" s="165" t="s">
        <v>1332</v>
      </c>
      <c r="D759" s="157"/>
      <c r="E759" s="149">
        <v>0</v>
      </c>
      <c r="F759" s="96">
        <f>IF(E758=0,"",(G758/E758)/12*E758)</f>
        <v>0</v>
      </c>
      <c r="G759" s="93">
        <f>F759</f>
        <v>0</v>
      </c>
      <c r="H759" s="158"/>
      <c r="I759" s="112" t="s">
        <v>164</v>
      </c>
      <c r="J759" s="112" t="str">
        <f>VLOOKUP(I759,Presupuesto!$B$11:$C$565,2,0)</f>
        <v>AGUINALDO Y DECIMO CUARTO MES</v>
      </c>
      <c r="K759" s="94" t="str">
        <f t="shared" si="24"/>
        <v>Posgrado</v>
      </c>
      <c r="L759" s="94" t="s">
        <v>721</v>
      </c>
    </row>
    <row r="760" spans="3:12" ht="15.75" thickBot="1">
      <c r="C760" s="166" t="s">
        <v>1333</v>
      </c>
      <c r="D760" s="157"/>
      <c r="E760" s="149">
        <v>0</v>
      </c>
      <c r="F760" s="113">
        <f>IF(E758&lt;6,"",((E758-6)/12)*(G758/E758))</f>
        <v>0</v>
      </c>
      <c r="G760" s="93">
        <f>F760</f>
        <v>0</v>
      </c>
      <c r="H760" s="158"/>
      <c r="I760" s="97" t="s">
        <v>165</v>
      </c>
      <c r="J760" s="97" t="str">
        <f>VLOOKUP(I760,Presupuesto!$B$11:$C$565,2,0)</f>
        <v>DECIMOCUARTO MES</v>
      </c>
      <c r="K760" s="94" t="str">
        <f t="shared" si="24"/>
        <v>Posgrado</v>
      </c>
      <c r="L760" s="94" t="s">
        <v>721</v>
      </c>
    </row>
    <row r="761" spans="3:12" ht="15.75" thickBot="1">
      <c r="C761" s="132" t="s">
        <v>92</v>
      </c>
      <c r="D761" s="188"/>
      <c r="E761" s="147">
        <v>12</v>
      </c>
      <c r="F761" s="284">
        <f>HLOOKUP($C761,$BZ$2:$CM$3,2,0)</f>
        <v>13896.4</v>
      </c>
      <c r="G761" s="109">
        <f>D761*E761*F761</f>
        <v>0</v>
      </c>
      <c r="H761" s="160"/>
      <c r="I761" s="110" t="s">
        <v>151</v>
      </c>
      <c r="J761" s="110" t="str">
        <f>VLOOKUP(I761,Presupuesto!$B$11:$C$565,2,0)</f>
        <v>SUELDOS Y SALARIOS PERMANENTES</v>
      </c>
      <c r="K761" s="94" t="str">
        <f t="shared" si="24"/>
        <v>Posgrado</v>
      </c>
      <c r="L761" s="94" t="s">
        <v>721</v>
      </c>
    </row>
    <row r="762" spans="3:12">
      <c r="C762" s="165" t="s">
        <v>1332</v>
      </c>
      <c r="D762" s="157"/>
      <c r="E762" s="149">
        <v>0</v>
      </c>
      <c r="F762" s="96">
        <f>IF(E761=0,"",(G761/E761)/12*E761)</f>
        <v>0</v>
      </c>
      <c r="G762" s="93">
        <f>F762</f>
        <v>0</v>
      </c>
      <c r="H762" s="158"/>
      <c r="I762" s="112" t="s">
        <v>164</v>
      </c>
      <c r="J762" s="112" t="str">
        <f>VLOOKUP(I762,Presupuesto!$B$11:$C$565,2,0)</f>
        <v>AGUINALDO Y DECIMO CUARTO MES</v>
      </c>
      <c r="K762" s="94" t="str">
        <f t="shared" si="24"/>
        <v>Posgrado</v>
      </c>
      <c r="L762" s="94" t="s">
        <v>721</v>
      </c>
    </row>
    <row r="763" spans="3:12" ht="15.75" thickBot="1">
      <c r="C763" s="166" t="s">
        <v>1333</v>
      </c>
      <c r="D763" s="157"/>
      <c r="E763" s="149">
        <v>0</v>
      </c>
      <c r="F763" s="113">
        <f>IF(E761&lt;6,"",((E761-6)/12)*(G761/E761))</f>
        <v>0</v>
      </c>
      <c r="G763" s="93">
        <f>F763</f>
        <v>0</v>
      </c>
      <c r="H763" s="158"/>
      <c r="I763" s="97" t="s">
        <v>165</v>
      </c>
      <c r="J763" s="97" t="str">
        <f>VLOOKUP(I763,Presupuesto!$B$11:$C$565,2,0)</f>
        <v>DECIMOCUARTO MES</v>
      </c>
      <c r="K763" s="94" t="str">
        <f t="shared" si="24"/>
        <v>Posgrado</v>
      </c>
      <c r="L763" s="94" t="s">
        <v>721</v>
      </c>
    </row>
    <row r="764" spans="3:12" ht="15.75" thickBot="1">
      <c r="C764" s="132" t="s">
        <v>93</v>
      </c>
      <c r="D764" s="188"/>
      <c r="E764" s="147">
        <v>12</v>
      </c>
      <c r="F764" s="284">
        <f>HLOOKUP($C764,$BZ$2:$CM$3,2,0)</f>
        <v>15004.09</v>
      </c>
      <c r="G764" s="109">
        <f>D764*E764*F764</f>
        <v>0</v>
      </c>
      <c r="H764" s="160"/>
      <c r="I764" s="110" t="s">
        <v>151</v>
      </c>
      <c r="J764" s="110" t="str">
        <f>VLOOKUP(I764,Presupuesto!$B$11:$C$565,2,0)</f>
        <v>SUELDOS Y SALARIOS PERMANENTES</v>
      </c>
      <c r="K764" s="94" t="str">
        <f t="shared" si="24"/>
        <v>Posgrado</v>
      </c>
      <c r="L764" s="94" t="s">
        <v>721</v>
      </c>
    </row>
    <row r="765" spans="3:12">
      <c r="C765" s="165" t="s">
        <v>1332</v>
      </c>
      <c r="D765" s="157"/>
      <c r="E765" s="149">
        <v>0</v>
      </c>
      <c r="F765" s="96">
        <f>IF(E764=0,"",(G764/E764)/12*E764)</f>
        <v>0</v>
      </c>
      <c r="G765" s="93">
        <f>F765</f>
        <v>0</v>
      </c>
      <c r="H765" s="158"/>
      <c r="I765" s="112" t="s">
        <v>164</v>
      </c>
      <c r="J765" s="112" t="str">
        <f>VLOOKUP(I765,Presupuesto!$B$11:$C$565,2,0)</f>
        <v>AGUINALDO Y DECIMO CUARTO MES</v>
      </c>
      <c r="K765" s="94" t="str">
        <f t="shared" si="24"/>
        <v>Posgrado</v>
      </c>
      <c r="L765" s="94" t="s">
        <v>721</v>
      </c>
    </row>
    <row r="766" spans="3:12" ht="15.75" thickBot="1">
      <c r="C766" s="166" t="s">
        <v>1333</v>
      </c>
      <c r="D766" s="157"/>
      <c r="E766" s="149">
        <v>0</v>
      </c>
      <c r="F766" s="113">
        <f>IF(E764&lt;6,"",((E764-6)/12)*(G764/E764))</f>
        <v>0</v>
      </c>
      <c r="G766" s="93">
        <f>F766</f>
        <v>0</v>
      </c>
      <c r="H766" s="158"/>
      <c r="I766" s="97" t="s">
        <v>165</v>
      </c>
      <c r="J766" s="97" t="str">
        <f>VLOOKUP(I766,Presupuesto!$B$11:$C$565,2,0)</f>
        <v>DECIMOCUARTO MES</v>
      </c>
      <c r="K766" s="94" t="str">
        <f t="shared" si="24"/>
        <v>Posgrado</v>
      </c>
      <c r="L766" s="94" t="s">
        <v>721</v>
      </c>
    </row>
    <row r="767" spans="3:12" ht="15.75" thickBot="1">
      <c r="C767" s="132" t="s">
        <v>94</v>
      </c>
      <c r="D767" s="188"/>
      <c r="E767" s="147">
        <v>12</v>
      </c>
      <c r="F767" s="284">
        <f>HLOOKUP($C767,$BZ$2:$CM$3,2,0)</f>
        <v>13238.9</v>
      </c>
      <c r="G767" s="109">
        <f>D767*E767*F767</f>
        <v>0</v>
      </c>
      <c r="H767" s="160"/>
      <c r="I767" s="110" t="s">
        <v>151</v>
      </c>
      <c r="J767" s="110" t="str">
        <f>VLOOKUP(I767,Presupuesto!$B$11:$C$565,2,0)</f>
        <v>SUELDOS Y SALARIOS PERMANENTES</v>
      </c>
      <c r="K767" s="94" t="str">
        <f t="shared" si="24"/>
        <v>Posgrado</v>
      </c>
      <c r="L767" s="94" t="s">
        <v>721</v>
      </c>
    </row>
    <row r="768" spans="3:12">
      <c r="C768" s="165" t="s">
        <v>1332</v>
      </c>
      <c r="D768" s="157"/>
      <c r="E768" s="149">
        <v>0</v>
      </c>
      <c r="F768" s="96">
        <f>IF(E767=0,"",(G767/E767)/12*E767)</f>
        <v>0</v>
      </c>
      <c r="G768" s="93">
        <f>F768</f>
        <v>0</v>
      </c>
      <c r="H768" s="158"/>
      <c r="I768" s="112" t="s">
        <v>164</v>
      </c>
      <c r="J768" s="112" t="str">
        <f>VLOOKUP(I768,Presupuesto!$B$11:$C$565,2,0)</f>
        <v>AGUINALDO Y DECIMO CUARTO MES</v>
      </c>
      <c r="K768" s="94" t="str">
        <f t="shared" si="24"/>
        <v>Posgrado</v>
      </c>
      <c r="L768" s="94" t="s">
        <v>721</v>
      </c>
    </row>
    <row r="769" spans="3:12" ht="15.75" thickBot="1">
      <c r="C769" s="166" t="s">
        <v>1333</v>
      </c>
      <c r="D769" s="157"/>
      <c r="E769" s="149">
        <v>0</v>
      </c>
      <c r="F769" s="113">
        <f>IF(E767&lt;6,"",((E767-6)/12)*(G767/E767))</f>
        <v>0</v>
      </c>
      <c r="G769" s="93">
        <f>F769</f>
        <v>0</v>
      </c>
      <c r="H769" s="158"/>
      <c r="I769" s="97" t="s">
        <v>165</v>
      </c>
      <c r="J769" s="97" t="str">
        <f>VLOOKUP(I769,Presupuesto!$B$11:$C$565,2,0)</f>
        <v>DECIMOCUARTO MES</v>
      </c>
      <c r="K769" s="94" t="str">
        <f t="shared" si="24"/>
        <v>Posgrado</v>
      </c>
      <c r="L769" s="94" t="s">
        <v>721</v>
      </c>
    </row>
    <row r="770" spans="3:12" ht="15.75" thickBot="1">
      <c r="C770" s="132" t="s">
        <v>95</v>
      </c>
      <c r="D770" s="188"/>
      <c r="E770" s="147">
        <v>12</v>
      </c>
      <c r="F770" s="284">
        <f>HLOOKUP($C770,$BZ$2:$CM$3,2,0)</f>
        <v>12356.31</v>
      </c>
      <c r="G770" s="109">
        <f>D770*E770*F770</f>
        <v>0</v>
      </c>
      <c r="H770" s="160"/>
      <c r="I770" s="110" t="s">
        <v>151</v>
      </c>
      <c r="J770" s="110" t="str">
        <f>VLOOKUP(I770,Presupuesto!$B$11:$C$565,2,0)</f>
        <v>SUELDOS Y SALARIOS PERMANENTES</v>
      </c>
      <c r="K770" s="94" t="str">
        <f t="shared" ref="K770:K787" si="25">$K$737</f>
        <v>Posgrado</v>
      </c>
      <c r="L770" s="94" t="s">
        <v>721</v>
      </c>
    </row>
    <row r="771" spans="3:12">
      <c r="C771" s="165" t="s">
        <v>1332</v>
      </c>
      <c r="D771" s="157"/>
      <c r="E771" s="149">
        <v>0</v>
      </c>
      <c r="F771" s="96">
        <f>IF(E770=0,"",(G770/E770)/12*E770)</f>
        <v>0</v>
      </c>
      <c r="G771" s="93">
        <f>F771</f>
        <v>0</v>
      </c>
      <c r="H771" s="158"/>
      <c r="I771" s="112" t="s">
        <v>164</v>
      </c>
      <c r="J771" s="112" t="str">
        <f>VLOOKUP(I771,Presupuesto!$B$11:$C$565,2,0)</f>
        <v>AGUINALDO Y DECIMO CUARTO MES</v>
      </c>
      <c r="K771" s="94" t="str">
        <f t="shared" si="25"/>
        <v>Posgrado</v>
      </c>
      <c r="L771" s="94" t="s">
        <v>721</v>
      </c>
    </row>
    <row r="772" spans="3:12" ht="15.75" thickBot="1">
      <c r="C772" s="166" t="s">
        <v>1333</v>
      </c>
      <c r="D772" s="157"/>
      <c r="E772" s="149">
        <v>0</v>
      </c>
      <c r="F772" s="113">
        <f>IF(E770&lt;6,"",((E770-6)/12)*(G770/E770))</f>
        <v>0</v>
      </c>
      <c r="G772" s="93">
        <f>F772</f>
        <v>0</v>
      </c>
      <c r="H772" s="158"/>
      <c r="I772" s="97" t="s">
        <v>165</v>
      </c>
      <c r="J772" s="97" t="str">
        <f>VLOOKUP(I772,Presupuesto!$B$11:$C$565,2,0)</f>
        <v>DECIMOCUARTO MES</v>
      </c>
      <c r="K772" s="94" t="str">
        <f t="shared" si="25"/>
        <v>Posgrado</v>
      </c>
      <c r="L772" s="94" t="s">
        <v>721</v>
      </c>
    </row>
    <row r="773" spans="3:12" ht="15.75" thickBot="1">
      <c r="C773" s="132" t="s">
        <v>96</v>
      </c>
      <c r="D773" s="188"/>
      <c r="E773" s="147">
        <v>12</v>
      </c>
      <c r="F773" s="284">
        <f>HLOOKUP($C773,$BZ$2:$CM$3,2,0)</f>
        <v>463.22</v>
      </c>
      <c r="G773" s="109">
        <f>D773*E773*F773</f>
        <v>0</v>
      </c>
      <c r="H773" s="160"/>
      <c r="I773" s="110" t="s">
        <v>151</v>
      </c>
      <c r="J773" s="110" t="str">
        <f>VLOOKUP(I773,Presupuesto!$B$11:$C$565,2,0)</f>
        <v>SUELDOS Y SALARIOS PERMANENTES</v>
      </c>
      <c r="K773" s="94" t="str">
        <f t="shared" si="25"/>
        <v>Posgrado</v>
      </c>
      <c r="L773" s="94" t="s">
        <v>721</v>
      </c>
    </row>
    <row r="774" spans="3:12">
      <c r="C774" s="165" t="s">
        <v>1332</v>
      </c>
      <c r="D774" s="157"/>
      <c r="E774" s="149">
        <v>0</v>
      </c>
      <c r="F774" s="96">
        <f>IF(E773=0,"",(G773/E773)/12*E773)</f>
        <v>0</v>
      </c>
      <c r="G774" s="93">
        <f>F774</f>
        <v>0</v>
      </c>
      <c r="H774" s="158"/>
      <c r="I774" s="112" t="s">
        <v>164</v>
      </c>
      <c r="J774" s="112" t="str">
        <f>VLOOKUP(I774,Presupuesto!$B$11:$C$565,2,0)</f>
        <v>AGUINALDO Y DECIMO CUARTO MES</v>
      </c>
      <c r="K774" s="94" t="str">
        <f t="shared" si="25"/>
        <v>Posgrado</v>
      </c>
      <c r="L774" s="94" t="s">
        <v>721</v>
      </c>
    </row>
    <row r="775" spans="3:12" ht="15.75" thickBot="1">
      <c r="C775" s="166" t="s">
        <v>1333</v>
      </c>
      <c r="D775" s="157"/>
      <c r="E775" s="149">
        <v>0</v>
      </c>
      <c r="F775" s="113">
        <f>IF(E773&lt;6,"",((E773-6)/12)*(G773/E773))</f>
        <v>0</v>
      </c>
      <c r="G775" s="93">
        <f>F775</f>
        <v>0</v>
      </c>
      <c r="H775" s="158"/>
      <c r="I775" s="97" t="s">
        <v>165</v>
      </c>
      <c r="J775" s="97" t="str">
        <f>VLOOKUP(I775,Presupuesto!$B$11:$C$565,2,0)</f>
        <v>DECIMOCUARTO MES</v>
      </c>
      <c r="K775" s="94" t="str">
        <f t="shared" si="25"/>
        <v>Posgrado</v>
      </c>
      <c r="L775" s="94" t="s">
        <v>721</v>
      </c>
    </row>
    <row r="776" spans="3:12" ht="15.75" thickBot="1">
      <c r="C776" s="132" t="s">
        <v>97</v>
      </c>
      <c r="D776" s="188"/>
      <c r="E776" s="147">
        <v>12</v>
      </c>
      <c r="F776" s="284">
        <f>HLOOKUP($C776,$BZ$2:$CM$3,2,0)</f>
        <v>2007.3</v>
      </c>
      <c r="G776" s="109">
        <f>D776*E776*F776</f>
        <v>0</v>
      </c>
      <c r="H776" s="160"/>
      <c r="I776" s="110" t="s">
        <v>151</v>
      </c>
      <c r="J776" s="110" t="str">
        <f>VLOOKUP(I776,Presupuesto!$B$11:$C$565,2,0)</f>
        <v>SUELDOS Y SALARIOS PERMANENTES</v>
      </c>
      <c r="K776" s="94" t="str">
        <f t="shared" si="25"/>
        <v>Posgrado</v>
      </c>
      <c r="L776" s="94" t="s">
        <v>721</v>
      </c>
    </row>
    <row r="777" spans="3:12">
      <c r="C777" s="165" t="s">
        <v>1332</v>
      </c>
      <c r="D777" s="157"/>
      <c r="E777" s="149">
        <v>0</v>
      </c>
      <c r="F777" s="96">
        <f>IF(E776=0,"",(G776/E776)/12*E776)</f>
        <v>0</v>
      </c>
      <c r="G777" s="93">
        <f>F777</f>
        <v>0</v>
      </c>
      <c r="H777" s="158"/>
      <c r="I777" s="112" t="s">
        <v>164</v>
      </c>
      <c r="J777" s="112" t="str">
        <f>VLOOKUP(I777,Presupuesto!$B$11:$C$565,2,0)</f>
        <v>AGUINALDO Y DECIMO CUARTO MES</v>
      </c>
      <c r="K777" s="94" t="str">
        <f t="shared" si="25"/>
        <v>Posgrado</v>
      </c>
      <c r="L777" s="94" t="s">
        <v>721</v>
      </c>
    </row>
    <row r="778" spans="3:12" ht="15.75" thickBot="1">
      <c r="C778" s="166" t="s">
        <v>1333</v>
      </c>
      <c r="D778" s="157"/>
      <c r="E778" s="149">
        <v>0</v>
      </c>
      <c r="F778" s="113">
        <f>IF(E776&lt;6,"",((E776-6)/12)*(G776/E776))</f>
        <v>0</v>
      </c>
      <c r="G778" s="93">
        <f>F778</f>
        <v>0</v>
      </c>
      <c r="H778" s="158"/>
      <c r="I778" s="97" t="s">
        <v>165</v>
      </c>
      <c r="J778" s="97" t="str">
        <f>VLOOKUP(I778,Presupuesto!$B$11:$C$565,2,0)</f>
        <v>DECIMOCUARTO MES</v>
      </c>
      <c r="K778" s="94" t="str">
        <f t="shared" si="25"/>
        <v>Posgrado</v>
      </c>
      <c r="L778" s="94" t="s">
        <v>721</v>
      </c>
    </row>
    <row r="779" spans="3:12" ht="15.75" thickBot="1">
      <c r="C779" s="135" t="s">
        <v>101</v>
      </c>
      <c r="D779" s="188"/>
      <c r="E779" s="147">
        <v>12</v>
      </c>
      <c r="F779" s="134">
        <v>30000</v>
      </c>
      <c r="G779" s="109">
        <f>D779*E779*F779</f>
        <v>0</v>
      </c>
      <c r="H779" s="160"/>
      <c r="I779" s="110" t="s">
        <v>200</v>
      </c>
      <c r="J779" s="110" t="str">
        <f>VLOOKUP(I779,Presupuesto!$B$11:$C$565,2,0)</f>
        <v>CONTRATOS ESPECIALES</v>
      </c>
      <c r="K779" s="94" t="str">
        <f t="shared" si="25"/>
        <v>Posgrado</v>
      </c>
      <c r="L779" s="94" t="s">
        <v>721</v>
      </c>
    </row>
    <row r="780" spans="3:12">
      <c r="C780" s="165" t="s">
        <v>1332</v>
      </c>
      <c r="D780" s="157"/>
      <c r="E780" s="149">
        <v>0</v>
      </c>
      <c r="F780" s="113">
        <f>IF(E779=0,"",(G779/E779)/12*E779)</f>
        <v>0</v>
      </c>
      <c r="G780" s="93">
        <f>F780</f>
        <v>0</v>
      </c>
      <c r="H780" s="158"/>
      <c r="I780" s="97" t="s">
        <v>200</v>
      </c>
      <c r="J780" s="97" t="str">
        <f>VLOOKUP(I780,Presupuesto!$B$11:$C$565,2,0)</f>
        <v>CONTRATOS ESPECIALES</v>
      </c>
      <c r="K780" s="94" t="str">
        <f t="shared" si="25"/>
        <v>Posgrado</v>
      </c>
      <c r="L780" s="94" t="s">
        <v>719</v>
      </c>
    </row>
    <row r="781" spans="3:12" ht="15.75" thickBot="1">
      <c r="C781" s="166" t="s">
        <v>1333</v>
      </c>
      <c r="D781" s="157"/>
      <c r="E781" s="149">
        <v>0</v>
      </c>
      <c r="F781" s="96">
        <f>IF(E779&lt;6,"",((E779-6)/12)*(G779/E779))</f>
        <v>0</v>
      </c>
      <c r="G781" s="93">
        <f>F781</f>
        <v>0</v>
      </c>
      <c r="H781" s="158"/>
      <c r="I781" s="97" t="s">
        <v>200</v>
      </c>
      <c r="J781" s="97" t="str">
        <f>VLOOKUP(I781,Presupuesto!$B$11:$C$565,2,0)</f>
        <v>CONTRATOS ESPECIALES</v>
      </c>
      <c r="K781" s="94" t="str">
        <f t="shared" si="25"/>
        <v>Posgrado</v>
      </c>
      <c r="L781" s="94" t="s">
        <v>727</v>
      </c>
    </row>
    <row r="782" spans="3:12" ht="15.75" thickBot="1">
      <c r="C782" s="135" t="s">
        <v>102</v>
      </c>
      <c r="D782" s="188"/>
      <c r="E782" s="147">
        <v>12</v>
      </c>
      <c r="F782" s="114">
        <v>30000</v>
      </c>
      <c r="G782" s="109">
        <f>D782*E782*F782</f>
        <v>0</v>
      </c>
      <c r="H782" s="160"/>
      <c r="I782" s="110" t="s">
        <v>298</v>
      </c>
      <c r="J782" s="110" t="str">
        <f>VLOOKUP(I782,Presupuesto!$B$11:$C$565,2,0)</f>
        <v>OTROS SERVICIOS TECNICOS Y PROFESIONALES</v>
      </c>
      <c r="K782" s="94" t="str">
        <f t="shared" si="25"/>
        <v>Posgrado</v>
      </c>
      <c r="L782" s="94" t="s">
        <v>719</v>
      </c>
    </row>
    <row r="783" spans="3:12">
      <c r="C783" s="165" t="s">
        <v>1332</v>
      </c>
      <c r="D783" s="157"/>
      <c r="E783" s="149">
        <v>0</v>
      </c>
      <c r="F783" s="96">
        <v>0</v>
      </c>
      <c r="G783" s="93">
        <f>F783</f>
        <v>0</v>
      </c>
      <c r="H783" s="158"/>
      <c r="I783" s="97" t="s">
        <v>298</v>
      </c>
      <c r="J783" s="97" t="str">
        <f>VLOOKUP(I783,Presupuesto!$B$11:$C$565,2,0)</f>
        <v>OTROS SERVICIOS TECNICOS Y PROFESIONALES</v>
      </c>
      <c r="K783" s="94" t="str">
        <f t="shared" si="25"/>
        <v>Posgrado</v>
      </c>
      <c r="L783" s="94" t="s">
        <v>719</v>
      </c>
    </row>
    <row r="784" spans="3:12" ht="15.75" thickBot="1">
      <c r="C784" s="166" t="s">
        <v>1333</v>
      </c>
      <c r="D784" s="157"/>
      <c r="E784" s="149">
        <v>0</v>
      </c>
      <c r="F784" s="96">
        <v>0</v>
      </c>
      <c r="G784" s="93">
        <f>F784</f>
        <v>0</v>
      </c>
      <c r="H784" s="158"/>
      <c r="I784" s="97" t="s">
        <v>298</v>
      </c>
      <c r="J784" s="97" t="str">
        <f>VLOOKUP(I784,Presupuesto!$B$11:$C$565,2,0)</f>
        <v>OTROS SERVICIOS TECNICOS Y PROFESIONALES</v>
      </c>
      <c r="K784" s="94" t="str">
        <f t="shared" si="25"/>
        <v>Posgrado</v>
      </c>
      <c r="L784" s="94" t="s">
        <v>719</v>
      </c>
    </row>
    <row r="785" spans="3:12" ht="15.75" thickBot="1">
      <c r="C785" s="135" t="s">
        <v>103</v>
      </c>
      <c r="D785" s="188"/>
      <c r="E785" s="147">
        <v>12</v>
      </c>
      <c r="F785" s="114">
        <v>30000</v>
      </c>
      <c r="G785" s="109">
        <f>D785*E785*F785</f>
        <v>0</v>
      </c>
      <c r="H785" s="160"/>
      <c r="I785" s="110" t="s">
        <v>151</v>
      </c>
      <c r="J785" s="110" t="str">
        <f>VLOOKUP(I785,Presupuesto!$B$11:$C$565,2,0)</f>
        <v>SUELDOS Y SALARIOS PERMANENTES</v>
      </c>
      <c r="K785" s="94" t="str">
        <f t="shared" si="25"/>
        <v>Posgrado</v>
      </c>
      <c r="L785" s="94" t="s">
        <v>719</v>
      </c>
    </row>
    <row r="786" spans="3:12">
      <c r="C786" s="165" t="s">
        <v>1332</v>
      </c>
      <c r="D786" s="163"/>
      <c r="E786" s="126">
        <v>0</v>
      </c>
      <c r="F786" s="115">
        <f>IF(E785=0,"",(G785/E785)/12*E785)</f>
        <v>0</v>
      </c>
      <c r="G786" s="116">
        <f>F786</f>
        <v>0</v>
      </c>
      <c r="H786" s="158"/>
      <c r="I786" s="97" t="s">
        <v>164</v>
      </c>
      <c r="J786" s="97" t="str">
        <f>VLOOKUP(I786,Presupuesto!$B$11:$C$565,2,0)</f>
        <v>AGUINALDO Y DECIMO CUARTO MES</v>
      </c>
      <c r="K786" s="94" t="str">
        <f t="shared" si="25"/>
        <v>Posgrado</v>
      </c>
      <c r="L786" s="94" t="s">
        <v>719</v>
      </c>
    </row>
    <row r="787" spans="3:12" ht="15.75" thickBot="1">
      <c r="C787" s="167" t="s">
        <v>1333</v>
      </c>
      <c r="D787" s="156"/>
      <c r="E787" s="127">
        <v>0</v>
      </c>
      <c r="F787" s="101">
        <f>IF(E785&lt;6,"",((E785-6)/12)*(G785/E785))</f>
        <v>0</v>
      </c>
      <c r="G787" s="101">
        <f>F787</f>
        <v>0</v>
      </c>
      <c r="H787" s="156"/>
      <c r="I787" s="102" t="s">
        <v>165</v>
      </c>
      <c r="J787" s="119" t="str">
        <f>VLOOKUP(I787,Presupuesto!$B$11:$C$565,2,0)</f>
        <v>DECIMOCUARTO MES</v>
      </c>
      <c r="K787" s="102" t="str">
        <f t="shared" si="25"/>
        <v>Posgrado</v>
      </c>
      <c r="L787" s="119" t="s">
        <v>719</v>
      </c>
    </row>
    <row r="789" spans="3:12" ht="15.75" thickBot="1">
      <c r="C789" s="422"/>
      <c r="D789" s="411"/>
      <c r="E789" s="422"/>
      <c r="F789" s="422"/>
      <c r="G789" s="422"/>
      <c r="H789" s="411"/>
      <c r="I789" s="422"/>
      <c r="J789" s="422"/>
      <c r="K789" s="422"/>
      <c r="L789" s="422"/>
    </row>
    <row r="790" spans="3:12" ht="15.75" thickBot="1">
      <c r="C790" s="68" t="s">
        <v>1308</v>
      </c>
      <c r="D790" s="30">
        <f>SUM(G797:G847)</f>
        <v>0</v>
      </c>
      <c r="E790" s="90"/>
      <c r="F790" s="90"/>
      <c r="G790" s="90"/>
      <c r="H790" s="74"/>
      <c r="I790" s="74"/>
      <c r="J790" s="74"/>
      <c r="K790" s="422"/>
      <c r="L790" s="422"/>
    </row>
    <row r="791" spans="3:12">
      <c r="C791" s="422"/>
      <c r="D791" s="31"/>
      <c r="E791" s="90"/>
      <c r="F791" s="90"/>
      <c r="G791" s="90"/>
      <c r="H791" s="74"/>
      <c r="I791" s="74"/>
      <c r="J791" s="74"/>
      <c r="K791" s="422"/>
      <c r="L791" s="422"/>
    </row>
    <row r="792" spans="3:12">
      <c r="C792" s="422"/>
      <c r="D792" s="31"/>
      <c r="E792" s="90"/>
      <c r="F792" s="90"/>
      <c r="G792" s="90"/>
      <c r="H792" s="74"/>
      <c r="I792" s="74"/>
      <c r="J792" s="74"/>
      <c r="K792" s="422"/>
      <c r="L792" s="422"/>
    </row>
    <row r="793" spans="3:12" ht="15.75">
      <c r="C793" s="190" t="s">
        <v>1309</v>
      </c>
      <c r="D793" s="342"/>
      <c r="E793" s="90"/>
      <c r="F793" s="90"/>
      <c r="G793" s="90"/>
      <c r="H793" s="74"/>
      <c r="I793" s="74"/>
      <c r="J793" s="74"/>
      <c r="K793" s="148"/>
      <c r="L793" s="422"/>
    </row>
    <row r="794" spans="3:12" ht="18.75">
      <c r="C794" s="197" t="e">
        <f>IFERROR(VLOOKUP(D793,'1. Desarrollo e Innov. Curricu.'!$F:$G,2,FALSE),IFERROR(VLOOKUP(D793,'2. Investigación Científica'!$E:$F,2,FALSE),IFERROR(VLOOKUP(D793,'3. Vinculación Univ. Sociedad'!$F:$G,2,FALSE),IFERROR(VLOOKUP(D793,'4. Docencia y Profesorado Univ.'!$F:$G,2,FALSE),IFERROR(VLOOKUP(D793,'5. Estudiantes y Graduados'!$E:$F,2,FALSE),IFERROR(VLOOKUP(D793,'11. Gestion Administrativa'!$F:$G,2,FALSE),IFERROR(VLOOKUP(D793,'13. Gestión Académica'!$F:$G,2,FALSE),IFERROR(VLOOKUP(D793,'8. Asegura. de la Calid. y M'!$F:$G,2,FALSE),IFERROR(VLOOKUP(D793,'6. Gestión del Conocimiento'!$F:$G,2,FALSE),IFERROR(VLOOKUP(D793,'15. Gobernabilidad y Proceso...'!$E:$F,2,FALSE),IFERROR(VLOOKUP(D793,'12. Gestión del Talento Humano'!$F:$G,2,FALSE),IFERROR(VLOOKUP(D793,'14. Internacional... de la E.S.'!$E:$F,2,FALSE),IFERROR(VLOOKUP(D793,'10. Posgrado'!$E:$F,2,FALSE),IFERROR(VLOOKUP(D793,'17. Gestión TIC'!$F:$G,2,FALSE),IFERROR(VLOOKUP(D793,'16. Desa. del Sistema Educ.Sup.'!$E:$F,2,FALSE),IFERROR(VLOOKUP(D793,'9. Cultura de Inno. Insti...'!$F:$G,2,FALSE),VLOOKUP(D793,'7. Lo Esencial de la Reforma U.'!$F:$G,2,0)))))))))))))))))</f>
        <v>#N/A</v>
      </c>
      <c r="D794" s="31"/>
      <c r="E794" s="90"/>
      <c r="F794" s="90"/>
      <c r="G794" s="90"/>
      <c r="H794" s="74"/>
      <c r="I794" s="74"/>
      <c r="J794" s="74"/>
      <c r="K794" s="148"/>
      <c r="L794" s="422"/>
    </row>
    <row r="795" spans="3:12" ht="15.75" thickBot="1">
      <c r="C795" s="171"/>
      <c r="D795" s="31"/>
      <c r="E795" s="90"/>
      <c r="F795" s="90"/>
      <c r="G795" s="90"/>
      <c r="H795" s="74"/>
      <c r="I795" s="74"/>
      <c r="J795" s="74"/>
      <c r="K795" s="148"/>
      <c r="L795" s="422"/>
    </row>
    <row r="796" spans="3:12" ht="30.75" thickBot="1">
      <c r="C796" s="129" t="s">
        <v>1310</v>
      </c>
      <c r="D796" s="133" t="s">
        <v>99</v>
      </c>
      <c r="E796" s="164" t="s">
        <v>1331</v>
      </c>
      <c r="F796" s="133" t="s">
        <v>1312</v>
      </c>
      <c r="G796" s="130" t="s">
        <v>1313</v>
      </c>
      <c r="H796" s="128" t="s">
        <v>1314</v>
      </c>
      <c r="I796" s="131" t="s">
        <v>1315</v>
      </c>
      <c r="J796" s="131" t="s">
        <v>711</v>
      </c>
      <c r="K796" s="131" t="s">
        <v>1316</v>
      </c>
      <c r="L796" s="131" t="s">
        <v>1317</v>
      </c>
    </row>
    <row r="797" spans="3:12" ht="15.75" thickBot="1">
      <c r="C797" s="132" t="s">
        <v>84</v>
      </c>
      <c r="D797" s="188"/>
      <c r="E797" s="147">
        <v>12</v>
      </c>
      <c r="F797" s="284">
        <f>HLOOKUP($C797,$BZ$2:$CM$3,2,0)</f>
        <v>43674.39</v>
      </c>
      <c r="G797" s="109">
        <f>D797*E797*F797</f>
        <v>0</v>
      </c>
      <c r="H797" s="160"/>
      <c r="I797" s="110" t="s">
        <v>151</v>
      </c>
      <c r="J797" s="110" t="str">
        <f>VLOOKUP(I797,Presupuesto!$B$11:$C$565,2,0)</f>
        <v>SUELDOS Y SALARIOS PERMANENTES</v>
      </c>
      <c r="K797" s="205" t="s">
        <v>72</v>
      </c>
      <c r="L797" s="94" t="s">
        <v>719</v>
      </c>
    </row>
    <row r="798" spans="3:12">
      <c r="C798" s="165" t="s">
        <v>1332</v>
      </c>
      <c r="D798" s="157"/>
      <c r="E798" s="149">
        <v>0</v>
      </c>
      <c r="F798" s="96">
        <f>IF(E797=0,"",(G797/E797)/12*E797)</f>
        <v>0</v>
      </c>
      <c r="G798" s="93">
        <f>F798</f>
        <v>0</v>
      </c>
      <c r="H798" s="158"/>
      <c r="I798" s="112" t="s">
        <v>164</v>
      </c>
      <c r="J798" s="112" t="str">
        <f>VLOOKUP(I798,Presupuesto!$B$11:$C$565,2,0)</f>
        <v>AGUINALDO Y DECIMO CUARTO MES</v>
      </c>
      <c r="K798" s="94" t="str">
        <f t="shared" ref="K798:K829" si="26">$K$797</f>
        <v>Posgrado</v>
      </c>
      <c r="L798" s="94" t="s">
        <v>720</v>
      </c>
    </row>
    <row r="799" spans="3:12" ht="15.75" thickBot="1">
      <c r="C799" s="166" t="s">
        <v>1333</v>
      </c>
      <c r="D799" s="157"/>
      <c r="E799" s="149">
        <v>0</v>
      </c>
      <c r="F799" s="113">
        <f>IF(E797&lt;6,"",((E797-6)/12)*(G797/E797))</f>
        <v>0</v>
      </c>
      <c r="G799" s="93">
        <f>F799</f>
        <v>0</v>
      </c>
      <c r="H799" s="158"/>
      <c r="I799" s="97" t="s">
        <v>165</v>
      </c>
      <c r="J799" s="97" t="str">
        <f>VLOOKUP(I799,Presupuesto!$B$11:$C$565,2,0)</f>
        <v>DECIMOCUARTO MES</v>
      </c>
      <c r="K799" s="94" t="str">
        <f t="shared" si="26"/>
        <v>Posgrado</v>
      </c>
      <c r="L799" s="94" t="s">
        <v>721</v>
      </c>
    </row>
    <row r="800" spans="3:12" ht="15.75" thickBot="1">
      <c r="C800" s="132" t="s">
        <v>85</v>
      </c>
      <c r="D800" s="188"/>
      <c r="E800" s="147">
        <v>12</v>
      </c>
      <c r="F800" s="284">
        <f>HLOOKUP($C800,$BZ$2:$CM$3,2,0)</f>
        <v>39703.99</v>
      </c>
      <c r="G800" s="109">
        <f>D800*E800*F800</f>
        <v>0</v>
      </c>
      <c r="H800" s="160"/>
      <c r="I800" s="110" t="s">
        <v>151</v>
      </c>
      <c r="J800" s="110" t="str">
        <f>VLOOKUP(I800,Presupuesto!$B$11:$C$565,2,0)</f>
        <v>SUELDOS Y SALARIOS PERMANENTES</v>
      </c>
      <c r="K800" s="94" t="str">
        <f t="shared" si="26"/>
        <v>Posgrado</v>
      </c>
      <c r="L800" s="94" t="s">
        <v>721</v>
      </c>
    </row>
    <row r="801" spans="3:12">
      <c r="C801" s="165" t="s">
        <v>1332</v>
      </c>
      <c r="D801" s="157"/>
      <c r="E801" s="149">
        <v>0</v>
      </c>
      <c r="F801" s="96">
        <f>IF(E800=0,"",(G800/E800)/12*E800)</f>
        <v>0</v>
      </c>
      <c r="G801" s="93">
        <f>F801</f>
        <v>0</v>
      </c>
      <c r="H801" s="158"/>
      <c r="I801" s="112" t="s">
        <v>164</v>
      </c>
      <c r="J801" s="112" t="str">
        <f>VLOOKUP(I801,Presupuesto!$B$11:$C$565,2,0)</f>
        <v>AGUINALDO Y DECIMO CUARTO MES</v>
      </c>
      <c r="K801" s="94" t="str">
        <f t="shared" si="26"/>
        <v>Posgrado</v>
      </c>
      <c r="L801" s="94" t="s">
        <v>721</v>
      </c>
    </row>
    <row r="802" spans="3:12" ht="15.75" thickBot="1">
      <c r="C802" s="166" t="s">
        <v>1333</v>
      </c>
      <c r="D802" s="157"/>
      <c r="E802" s="149">
        <v>0</v>
      </c>
      <c r="F802" s="113">
        <f>IF(E800&lt;6,"",((E800-6)/12)*(G800/E800))</f>
        <v>0</v>
      </c>
      <c r="G802" s="93">
        <f>F802</f>
        <v>0</v>
      </c>
      <c r="H802" s="158"/>
      <c r="I802" s="97" t="s">
        <v>165</v>
      </c>
      <c r="J802" s="97" t="str">
        <f>VLOOKUP(I802,Presupuesto!$B$11:$C$565,2,0)</f>
        <v>DECIMOCUARTO MES</v>
      </c>
      <c r="K802" s="94" t="str">
        <f t="shared" si="26"/>
        <v>Posgrado</v>
      </c>
      <c r="L802" s="94" t="s">
        <v>721</v>
      </c>
    </row>
    <row r="803" spans="3:12" ht="15.75" thickBot="1">
      <c r="C803" s="132" t="s">
        <v>86</v>
      </c>
      <c r="D803" s="188"/>
      <c r="E803" s="147">
        <v>12</v>
      </c>
      <c r="F803" s="284">
        <f>HLOOKUP($C803,$BZ$2:$CM$3,2,0)</f>
        <v>35733.589999999997</v>
      </c>
      <c r="G803" s="109">
        <f>D803*E803*F803</f>
        <v>0</v>
      </c>
      <c r="H803" s="160"/>
      <c r="I803" s="110" t="s">
        <v>151</v>
      </c>
      <c r="J803" s="110" t="str">
        <f>VLOOKUP(I803,Presupuesto!$B$11:$C$565,2,0)</f>
        <v>SUELDOS Y SALARIOS PERMANENTES</v>
      </c>
      <c r="K803" s="94" t="str">
        <f t="shared" si="26"/>
        <v>Posgrado</v>
      </c>
      <c r="L803" s="94" t="s">
        <v>721</v>
      </c>
    </row>
    <row r="804" spans="3:12">
      <c r="C804" s="165" t="s">
        <v>1332</v>
      </c>
      <c r="D804" s="157"/>
      <c r="E804" s="149">
        <v>0</v>
      </c>
      <c r="F804" s="96">
        <f>IF(E803=0,"",(G803/E803)/12*E803)</f>
        <v>0</v>
      </c>
      <c r="G804" s="93">
        <f>F804</f>
        <v>0</v>
      </c>
      <c r="H804" s="158"/>
      <c r="I804" s="112" t="s">
        <v>164</v>
      </c>
      <c r="J804" s="112" t="str">
        <f>VLOOKUP(I804,Presupuesto!$B$11:$C$565,2,0)</f>
        <v>AGUINALDO Y DECIMO CUARTO MES</v>
      </c>
      <c r="K804" s="94" t="str">
        <f t="shared" si="26"/>
        <v>Posgrado</v>
      </c>
      <c r="L804" s="94" t="s">
        <v>721</v>
      </c>
    </row>
    <row r="805" spans="3:12" ht="15.75" thickBot="1">
      <c r="C805" s="166" t="s">
        <v>1333</v>
      </c>
      <c r="D805" s="157"/>
      <c r="E805" s="149">
        <v>0</v>
      </c>
      <c r="F805" s="113">
        <f>IF(E803&lt;6,"",((E803-6)/12)*(G803/E803))</f>
        <v>0</v>
      </c>
      <c r="G805" s="93">
        <f>F805</f>
        <v>0</v>
      </c>
      <c r="H805" s="158"/>
      <c r="I805" s="97" t="s">
        <v>165</v>
      </c>
      <c r="J805" s="97" t="str">
        <f>VLOOKUP(I805,Presupuesto!$B$11:$C$565,2,0)</f>
        <v>DECIMOCUARTO MES</v>
      </c>
      <c r="K805" s="94" t="str">
        <f t="shared" si="26"/>
        <v>Posgrado</v>
      </c>
      <c r="L805" s="94" t="s">
        <v>721</v>
      </c>
    </row>
    <row r="806" spans="3:12" ht="15.75" thickBot="1">
      <c r="C806" s="132" t="s">
        <v>87</v>
      </c>
      <c r="D806" s="188"/>
      <c r="E806" s="147">
        <v>12</v>
      </c>
      <c r="F806" s="284">
        <f>HLOOKUP($C806,$BZ$2:$CM$3,2,0)</f>
        <v>31763.19</v>
      </c>
      <c r="G806" s="109">
        <f>D806*E806*F806</f>
        <v>0</v>
      </c>
      <c r="H806" s="160"/>
      <c r="I806" s="110" t="s">
        <v>151</v>
      </c>
      <c r="J806" s="110" t="str">
        <f>VLOOKUP(I806,Presupuesto!$B$11:$C$565,2,0)</f>
        <v>SUELDOS Y SALARIOS PERMANENTES</v>
      </c>
      <c r="K806" s="94" t="str">
        <f t="shared" si="26"/>
        <v>Posgrado</v>
      </c>
      <c r="L806" s="94" t="s">
        <v>721</v>
      </c>
    </row>
    <row r="807" spans="3:12">
      <c r="C807" s="165" t="s">
        <v>1332</v>
      </c>
      <c r="D807" s="157"/>
      <c r="E807" s="149">
        <v>0</v>
      </c>
      <c r="F807" s="96">
        <f>IF(E806=0,"",(G806/E806)/12*E806)</f>
        <v>0</v>
      </c>
      <c r="G807" s="93">
        <f>F807</f>
        <v>0</v>
      </c>
      <c r="H807" s="158"/>
      <c r="I807" s="112" t="s">
        <v>164</v>
      </c>
      <c r="J807" s="112" t="str">
        <f>VLOOKUP(I807,Presupuesto!$B$11:$C$565,2,0)</f>
        <v>AGUINALDO Y DECIMO CUARTO MES</v>
      </c>
      <c r="K807" s="94" t="str">
        <f t="shared" si="26"/>
        <v>Posgrado</v>
      </c>
      <c r="L807" s="94" t="s">
        <v>721</v>
      </c>
    </row>
    <row r="808" spans="3:12" ht="15.75" thickBot="1">
      <c r="C808" s="166" t="s">
        <v>1333</v>
      </c>
      <c r="D808" s="157"/>
      <c r="E808" s="149">
        <v>0</v>
      </c>
      <c r="F808" s="113">
        <f>IF(E806&lt;6,"",((E806-6)/12)*(G806/E806))</f>
        <v>0</v>
      </c>
      <c r="G808" s="93">
        <f>F808</f>
        <v>0</v>
      </c>
      <c r="H808" s="158"/>
      <c r="I808" s="97" t="s">
        <v>165</v>
      </c>
      <c r="J808" s="97" t="str">
        <f>VLOOKUP(I808,Presupuesto!$B$11:$C$565,2,0)</f>
        <v>DECIMOCUARTO MES</v>
      </c>
      <c r="K808" s="94" t="str">
        <f t="shared" si="26"/>
        <v>Posgrado</v>
      </c>
      <c r="L808" s="94" t="s">
        <v>721</v>
      </c>
    </row>
    <row r="809" spans="3:12" ht="15.75" thickBot="1">
      <c r="C809" s="132" t="s">
        <v>88</v>
      </c>
      <c r="D809" s="188"/>
      <c r="E809" s="147">
        <v>12</v>
      </c>
      <c r="F809" s="284">
        <f>HLOOKUP($C809,$BZ$2:$CM$3,2,0)</f>
        <v>29777.99</v>
      </c>
      <c r="G809" s="109">
        <f>D809*E809*F809</f>
        <v>0</v>
      </c>
      <c r="H809" s="160"/>
      <c r="I809" s="110" t="s">
        <v>151</v>
      </c>
      <c r="J809" s="110" t="str">
        <f>VLOOKUP(I809,Presupuesto!$B$11:$C$565,2,0)</f>
        <v>SUELDOS Y SALARIOS PERMANENTES</v>
      </c>
      <c r="K809" s="94" t="str">
        <f t="shared" si="26"/>
        <v>Posgrado</v>
      </c>
      <c r="L809" s="94" t="s">
        <v>721</v>
      </c>
    </row>
    <row r="810" spans="3:12">
      <c r="C810" s="165" t="s">
        <v>1332</v>
      </c>
      <c r="D810" s="157"/>
      <c r="E810" s="149">
        <v>0</v>
      </c>
      <c r="F810" s="96">
        <f>IF(E809=0,"",(G809/E809)/12*E809)</f>
        <v>0</v>
      </c>
      <c r="G810" s="93">
        <f>F810</f>
        <v>0</v>
      </c>
      <c r="H810" s="158"/>
      <c r="I810" s="112" t="s">
        <v>164</v>
      </c>
      <c r="J810" s="112" t="str">
        <f>VLOOKUP(I810,Presupuesto!$B$11:$C$565,2,0)</f>
        <v>AGUINALDO Y DECIMO CUARTO MES</v>
      </c>
      <c r="K810" s="94" t="str">
        <f t="shared" si="26"/>
        <v>Posgrado</v>
      </c>
      <c r="L810" s="94" t="s">
        <v>721</v>
      </c>
    </row>
    <row r="811" spans="3:12" ht="15.75" thickBot="1">
      <c r="C811" s="166" t="s">
        <v>1333</v>
      </c>
      <c r="D811" s="157"/>
      <c r="E811" s="149">
        <v>0</v>
      </c>
      <c r="F811" s="113">
        <f>IF(E809&lt;6,"",((E809-6)/12)*(G809/E809))</f>
        <v>0</v>
      </c>
      <c r="G811" s="93">
        <f>F811</f>
        <v>0</v>
      </c>
      <c r="H811" s="158"/>
      <c r="I811" s="97" t="s">
        <v>165</v>
      </c>
      <c r="J811" s="97" t="str">
        <f>VLOOKUP(I811,Presupuesto!$B$11:$C$565,2,0)</f>
        <v>DECIMOCUARTO MES</v>
      </c>
      <c r="K811" s="94" t="str">
        <f t="shared" si="26"/>
        <v>Posgrado</v>
      </c>
      <c r="L811" s="94" t="s">
        <v>721</v>
      </c>
    </row>
    <row r="812" spans="3:12" ht="15.75" thickBot="1">
      <c r="C812" s="132" t="s">
        <v>89</v>
      </c>
      <c r="D812" s="188"/>
      <c r="E812" s="147">
        <v>12</v>
      </c>
      <c r="F812" s="284">
        <f>HLOOKUP($C812,$BZ$2:$CM$3,2,0)</f>
        <v>27792.79</v>
      </c>
      <c r="G812" s="109">
        <f>D812*E812*F812</f>
        <v>0</v>
      </c>
      <c r="H812" s="160"/>
      <c r="I812" s="110" t="s">
        <v>151</v>
      </c>
      <c r="J812" s="110" t="str">
        <f>VLOOKUP(I812,Presupuesto!$B$11:$C$565,2,0)</f>
        <v>SUELDOS Y SALARIOS PERMANENTES</v>
      </c>
      <c r="K812" s="94" t="str">
        <f t="shared" si="26"/>
        <v>Posgrado</v>
      </c>
      <c r="L812" s="94" t="s">
        <v>721</v>
      </c>
    </row>
    <row r="813" spans="3:12">
      <c r="C813" s="165" t="s">
        <v>1332</v>
      </c>
      <c r="D813" s="157"/>
      <c r="E813" s="149">
        <v>0</v>
      </c>
      <c r="F813" s="96">
        <f>IF(E812=0,"",(G812/E812)/12*E812)</f>
        <v>0</v>
      </c>
      <c r="G813" s="93">
        <f>F813</f>
        <v>0</v>
      </c>
      <c r="H813" s="158"/>
      <c r="I813" s="112" t="s">
        <v>164</v>
      </c>
      <c r="J813" s="112" t="str">
        <f>VLOOKUP(I813,Presupuesto!$B$11:$C$565,2,0)</f>
        <v>AGUINALDO Y DECIMO CUARTO MES</v>
      </c>
      <c r="K813" s="94" t="str">
        <f t="shared" si="26"/>
        <v>Posgrado</v>
      </c>
      <c r="L813" s="94" t="s">
        <v>721</v>
      </c>
    </row>
    <row r="814" spans="3:12" ht="15.75" thickBot="1">
      <c r="C814" s="166" t="s">
        <v>1333</v>
      </c>
      <c r="D814" s="157"/>
      <c r="E814" s="149">
        <v>0</v>
      </c>
      <c r="F814" s="113">
        <f>IF(E812&lt;6,"",((E812-6)/12)*(G812/E812))</f>
        <v>0</v>
      </c>
      <c r="G814" s="93">
        <f>F814</f>
        <v>0</v>
      </c>
      <c r="H814" s="158"/>
      <c r="I814" s="97" t="s">
        <v>165</v>
      </c>
      <c r="J814" s="97" t="str">
        <f>VLOOKUP(I814,Presupuesto!$B$11:$C$565,2,0)</f>
        <v>DECIMOCUARTO MES</v>
      </c>
      <c r="K814" s="94" t="str">
        <f t="shared" si="26"/>
        <v>Posgrado</v>
      </c>
      <c r="L814" s="94" t="s">
        <v>721</v>
      </c>
    </row>
    <row r="815" spans="3:12" ht="15.75" thickBot="1">
      <c r="C815" s="132" t="s">
        <v>90</v>
      </c>
      <c r="D815" s="188"/>
      <c r="E815" s="147">
        <v>12</v>
      </c>
      <c r="F815" s="284">
        <f>HLOOKUP($C815,$BZ$2:$CM$3,2,0)</f>
        <v>18859.39</v>
      </c>
      <c r="G815" s="109">
        <f>D815*E815*F815</f>
        <v>0</v>
      </c>
      <c r="H815" s="160"/>
      <c r="I815" s="110" t="s">
        <v>151</v>
      </c>
      <c r="J815" s="110" t="str">
        <f>VLOOKUP(I815,Presupuesto!$B$11:$C$565,2,0)</f>
        <v>SUELDOS Y SALARIOS PERMANENTES</v>
      </c>
      <c r="K815" s="94" t="str">
        <f t="shared" si="26"/>
        <v>Posgrado</v>
      </c>
      <c r="L815" s="94" t="s">
        <v>721</v>
      </c>
    </row>
    <row r="816" spans="3:12">
      <c r="C816" s="165" t="s">
        <v>1332</v>
      </c>
      <c r="D816" s="157"/>
      <c r="E816" s="149">
        <v>0</v>
      </c>
      <c r="F816" s="96">
        <f>IF(E815=0,"",(G815/E815)/12*E815)</f>
        <v>0</v>
      </c>
      <c r="G816" s="93">
        <f>F816</f>
        <v>0</v>
      </c>
      <c r="H816" s="158"/>
      <c r="I816" s="112" t="s">
        <v>164</v>
      </c>
      <c r="J816" s="112" t="str">
        <f>VLOOKUP(I816,Presupuesto!$B$11:$C$565,2,0)</f>
        <v>AGUINALDO Y DECIMO CUARTO MES</v>
      </c>
      <c r="K816" s="94" t="str">
        <f t="shared" si="26"/>
        <v>Posgrado</v>
      </c>
      <c r="L816" s="94" t="s">
        <v>721</v>
      </c>
    </row>
    <row r="817" spans="3:12" ht="15.75" thickBot="1">
      <c r="C817" s="166" t="s">
        <v>1333</v>
      </c>
      <c r="D817" s="157"/>
      <c r="E817" s="149">
        <v>0</v>
      </c>
      <c r="F817" s="113">
        <f>IF(E815&lt;6,"",((E815-6)/12)*(G815/E815))</f>
        <v>0</v>
      </c>
      <c r="G817" s="93">
        <f>F817</f>
        <v>0</v>
      </c>
      <c r="H817" s="158"/>
      <c r="I817" s="97" t="s">
        <v>165</v>
      </c>
      <c r="J817" s="97" t="str">
        <f>VLOOKUP(I817,Presupuesto!$B$11:$C$565,2,0)</f>
        <v>DECIMOCUARTO MES</v>
      </c>
      <c r="K817" s="94" t="str">
        <f t="shared" si="26"/>
        <v>Posgrado</v>
      </c>
      <c r="L817" s="94" t="s">
        <v>721</v>
      </c>
    </row>
    <row r="818" spans="3:12" ht="15.75" thickBot="1">
      <c r="C818" s="132" t="s">
        <v>91</v>
      </c>
      <c r="D818" s="188"/>
      <c r="E818" s="147">
        <v>12</v>
      </c>
      <c r="F818" s="284">
        <f>HLOOKUP($C818,$BZ$2:$CM$3,2,0)</f>
        <v>17866.8</v>
      </c>
      <c r="G818" s="109">
        <f>D818*E818*F818</f>
        <v>0</v>
      </c>
      <c r="H818" s="160"/>
      <c r="I818" s="110" t="s">
        <v>151</v>
      </c>
      <c r="J818" s="110" t="str">
        <f>VLOOKUP(I818,Presupuesto!$B$11:$C$565,2,0)</f>
        <v>SUELDOS Y SALARIOS PERMANENTES</v>
      </c>
      <c r="K818" s="94" t="str">
        <f t="shared" si="26"/>
        <v>Posgrado</v>
      </c>
      <c r="L818" s="94" t="s">
        <v>721</v>
      </c>
    </row>
    <row r="819" spans="3:12">
      <c r="C819" s="165" t="s">
        <v>1332</v>
      </c>
      <c r="D819" s="157"/>
      <c r="E819" s="149">
        <v>0</v>
      </c>
      <c r="F819" s="96">
        <f>IF(E818=0,"",(G818/E818)/12*E818)</f>
        <v>0</v>
      </c>
      <c r="G819" s="93">
        <f>F819</f>
        <v>0</v>
      </c>
      <c r="H819" s="158"/>
      <c r="I819" s="112" t="s">
        <v>164</v>
      </c>
      <c r="J819" s="112" t="str">
        <f>VLOOKUP(I819,Presupuesto!$B$11:$C$565,2,0)</f>
        <v>AGUINALDO Y DECIMO CUARTO MES</v>
      </c>
      <c r="K819" s="94" t="str">
        <f t="shared" si="26"/>
        <v>Posgrado</v>
      </c>
      <c r="L819" s="94" t="s">
        <v>721</v>
      </c>
    </row>
    <row r="820" spans="3:12" ht="15.75" thickBot="1">
      <c r="C820" s="166" t="s">
        <v>1333</v>
      </c>
      <c r="D820" s="157"/>
      <c r="E820" s="149">
        <v>0</v>
      </c>
      <c r="F820" s="113">
        <f>IF(E818&lt;6,"",((E818-6)/12)*(G818/E818))</f>
        <v>0</v>
      </c>
      <c r="G820" s="93">
        <f>F820</f>
        <v>0</v>
      </c>
      <c r="H820" s="158"/>
      <c r="I820" s="97" t="s">
        <v>165</v>
      </c>
      <c r="J820" s="97" t="str">
        <f>VLOOKUP(I820,Presupuesto!$B$11:$C$565,2,0)</f>
        <v>DECIMOCUARTO MES</v>
      </c>
      <c r="K820" s="94" t="str">
        <f t="shared" si="26"/>
        <v>Posgrado</v>
      </c>
      <c r="L820" s="94" t="s">
        <v>721</v>
      </c>
    </row>
    <row r="821" spans="3:12" ht="15.75" thickBot="1">
      <c r="C821" s="132" t="s">
        <v>92</v>
      </c>
      <c r="D821" s="188"/>
      <c r="E821" s="147">
        <v>12</v>
      </c>
      <c r="F821" s="284">
        <f>HLOOKUP($C821,$BZ$2:$CM$3,2,0)</f>
        <v>13896.4</v>
      </c>
      <c r="G821" s="109">
        <f>D821*E821*F821</f>
        <v>0</v>
      </c>
      <c r="H821" s="160"/>
      <c r="I821" s="110" t="s">
        <v>151</v>
      </c>
      <c r="J821" s="110" t="str">
        <f>VLOOKUP(I821,Presupuesto!$B$11:$C$565,2,0)</f>
        <v>SUELDOS Y SALARIOS PERMANENTES</v>
      </c>
      <c r="K821" s="94" t="str">
        <f t="shared" si="26"/>
        <v>Posgrado</v>
      </c>
      <c r="L821" s="94" t="s">
        <v>721</v>
      </c>
    </row>
    <row r="822" spans="3:12">
      <c r="C822" s="165" t="s">
        <v>1332</v>
      </c>
      <c r="D822" s="157"/>
      <c r="E822" s="149">
        <v>0</v>
      </c>
      <c r="F822" s="96">
        <f>IF(E821=0,"",(G821/E821)/12*E821)</f>
        <v>0</v>
      </c>
      <c r="G822" s="93">
        <f>F822</f>
        <v>0</v>
      </c>
      <c r="H822" s="158"/>
      <c r="I822" s="112" t="s">
        <v>164</v>
      </c>
      <c r="J822" s="112" t="str">
        <f>VLOOKUP(I822,Presupuesto!$B$11:$C$565,2,0)</f>
        <v>AGUINALDO Y DECIMO CUARTO MES</v>
      </c>
      <c r="K822" s="94" t="str">
        <f t="shared" si="26"/>
        <v>Posgrado</v>
      </c>
      <c r="L822" s="94" t="s">
        <v>721</v>
      </c>
    </row>
    <row r="823" spans="3:12" ht="15.75" thickBot="1">
      <c r="C823" s="166" t="s">
        <v>1333</v>
      </c>
      <c r="D823" s="157"/>
      <c r="E823" s="149">
        <v>0</v>
      </c>
      <c r="F823" s="113">
        <f>IF(E821&lt;6,"",((E821-6)/12)*(G821/E821))</f>
        <v>0</v>
      </c>
      <c r="G823" s="93">
        <f>F823</f>
        <v>0</v>
      </c>
      <c r="H823" s="158"/>
      <c r="I823" s="97" t="s">
        <v>165</v>
      </c>
      <c r="J823" s="97" t="str">
        <f>VLOOKUP(I823,Presupuesto!$B$11:$C$565,2,0)</f>
        <v>DECIMOCUARTO MES</v>
      </c>
      <c r="K823" s="94" t="str">
        <f t="shared" si="26"/>
        <v>Posgrado</v>
      </c>
      <c r="L823" s="94" t="s">
        <v>721</v>
      </c>
    </row>
    <row r="824" spans="3:12" ht="15.75" thickBot="1">
      <c r="C824" s="132" t="s">
        <v>93</v>
      </c>
      <c r="D824" s="188"/>
      <c r="E824" s="147">
        <v>12</v>
      </c>
      <c r="F824" s="284">
        <f>HLOOKUP($C824,$BZ$2:$CM$3,2,0)</f>
        <v>15004.09</v>
      </c>
      <c r="G824" s="109">
        <f>D824*E824*F824</f>
        <v>0</v>
      </c>
      <c r="H824" s="160"/>
      <c r="I824" s="110" t="s">
        <v>151</v>
      </c>
      <c r="J824" s="110" t="str">
        <f>VLOOKUP(I824,Presupuesto!$B$11:$C$565,2,0)</f>
        <v>SUELDOS Y SALARIOS PERMANENTES</v>
      </c>
      <c r="K824" s="94" t="str">
        <f t="shared" si="26"/>
        <v>Posgrado</v>
      </c>
      <c r="L824" s="94" t="s">
        <v>721</v>
      </c>
    </row>
    <row r="825" spans="3:12">
      <c r="C825" s="165" t="s">
        <v>1332</v>
      </c>
      <c r="D825" s="157"/>
      <c r="E825" s="149">
        <v>0</v>
      </c>
      <c r="F825" s="96">
        <f>IF(E824=0,"",(G824/E824)/12*E824)</f>
        <v>0</v>
      </c>
      <c r="G825" s="93">
        <f>F825</f>
        <v>0</v>
      </c>
      <c r="H825" s="158"/>
      <c r="I825" s="112" t="s">
        <v>164</v>
      </c>
      <c r="J825" s="112" t="str">
        <f>VLOOKUP(I825,Presupuesto!$B$11:$C$565,2,0)</f>
        <v>AGUINALDO Y DECIMO CUARTO MES</v>
      </c>
      <c r="K825" s="94" t="str">
        <f t="shared" si="26"/>
        <v>Posgrado</v>
      </c>
      <c r="L825" s="94" t="s">
        <v>721</v>
      </c>
    </row>
    <row r="826" spans="3:12" ht="15.75" thickBot="1">
      <c r="C826" s="166" t="s">
        <v>1333</v>
      </c>
      <c r="D826" s="157"/>
      <c r="E826" s="149">
        <v>0</v>
      </c>
      <c r="F826" s="113">
        <f>IF(E824&lt;6,"",((E824-6)/12)*(G824/E824))</f>
        <v>0</v>
      </c>
      <c r="G826" s="93">
        <f>F826</f>
        <v>0</v>
      </c>
      <c r="H826" s="158"/>
      <c r="I826" s="97" t="s">
        <v>165</v>
      </c>
      <c r="J826" s="97" t="str">
        <f>VLOOKUP(I826,Presupuesto!$B$11:$C$565,2,0)</f>
        <v>DECIMOCUARTO MES</v>
      </c>
      <c r="K826" s="94" t="str">
        <f t="shared" si="26"/>
        <v>Posgrado</v>
      </c>
      <c r="L826" s="94" t="s">
        <v>721</v>
      </c>
    </row>
    <row r="827" spans="3:12" ht="15.75" thickBot="1">
      <c r="C827" s="132" t="s">
        <v>94</v>
      </c>
      <c r="D827" s="188"/>
      <c r="E827" s="147">
        <v>12</v>
      </c>
      <c r="F827" s="284">
        <f>HLOOKUP($C827,$BZ$2:$CM$3,2,0)</f>
        <v>13238.9</v>
      </c>
      <c r="G827" s="109">
        <f>D827*E827*F827</f>
        <v>0</v>
      </c>
      <c r="H827" s="160"/>
      <c r="I827" s="110" t="s">
        <v>151</v>
      </c>
      <c r="J827" s="110" t="str">
        <f>VLOOKUP(I827,Presupuesto!$B$11:$C$565,2,0)</f>
        <v>SUELDOS Y SALARIOS PERMANENTES</v>
      </c>
      <c r="K827" s="94" t="str">
        <f t="shared" si="26"/>
        <v>Posgrado</v>
      </c>
      <c r="L827" s="94" t="s">
        <v>721</v>
      </c>
    </row>
    <row r="828" spans="3:12">
      <c r="C828" s="165" t="s">
        <v>1332</v>
      </c>
      <c r="D828" s="157"/>
      <c r="E828" s="149">
        <v>0</v>
      </c>
      <c r="F828" s="96">
        <f>IF(E827=0,"",(G827/E827)/12*E827)</f>
        <v>0</v>
      </c>
      <c r="G828" s="93">
        <f>F828</f>
        <v>0</v>
      </c>
      <c r="H828" s="158"/>
      <c r="I828" s="112" t="s">
        <v>164</v>
      </c>
      <c r="J828" s="112" t="str">
        <f>VLOOKUP(I828,Presupuesto!$B$11:$C$565,2,0)</f>
        <v>AGUINALDO Y DECIMO CUARTO MES</v>
      </c>
      <c r="K828" s="94" t="str">
        <f t="shared" si="26"/>
        <v>Posgrado</v>
      </c>
      <c r="L828" s="94" t="s">
        <v>721</v>
      </c>
    </row>
    <row r="829" spans="3:12" ht="15.75" thickBot="1">
      <c r="C829" s="166" t="s">
        <v>1333</v>
      </c>
      <c r="D829" s="157"/>
      <c r="E829" s="149">
        <v>0</v>
      </c>
      <c r="F829" s="113">
        <f>IF(E827&lt;6,"",((E827-6)/12)*(G827/E827))</f>
        <v>0</v>
      </c>
      <c r="G829" s="93">
        <f>F829</f>
        <v>0</v>
      </c>
      <c r="H829" s="158"/>
      <c r="I829" s="97" t="s">
        <v>165</v>
      </c>
      <c r="J829" s="97" t="str">
        <f>VLOOKUP(I829,Presupuesto!$B$11:$C$565,2,0)</f>
        <v>DECIMOCUARTO MES</v>
      </c>
      <c r="K829" s="94" t="str">
        <f t="shared" si="26"/>
        <v>Posgrado</v>
      </c>
      <c r="L829" s="94" t="s">
        <v>721</v>
      </c>
    </row>
    <row r="830" spans="3:12" ht="15.75" thickBot="1">
      <c r="C830" s="132" t="s">
        <v>95</v>
      </c>
      <c r="D830" s="188"/>
      <c r="E830" s="147">
        <v>12</v>
      </c>
      <c r="F830" s="284">
        <f>HLOOKUP($C830,$BZ$2:$CM$3,2,0)</f>
        <v>12356.31</v>
      </c>
      <c r="G830" s="109">
        <f>D830*E830*F830</f>
        <v>0</v>
      </c>
      <c r="H830" s="160"/>
      <c r="I830" s="110" t="s">
        <v>151</v>
      </c>
      <c r="J830" s="110" t="str">
        <f>VLOOKUP(I830,Presupuesto!$B$11:$C$565,2,0)</f>
        <v>SUELDOS Y SALARIOS PERMANENTES</v>
      </c>
      <c r="K830" s="94" t="str">
        <f t="shared" ref="K830:K847" si="27">$K$797</f>
        <v>Posgrado</v>
      </c>
      <c r="L830" s="94" t="s">
        <v>721</v>
      </c>
    </row>
    <row r="831" spans="3:12">
      <c r="C831" s="165" t="s">
        <v>1332</v>
      </c>
      <c r="D831" s="157"/>
      <c r="E831" s="149">
        <v>0</v>
      </c>
      <c r="F831" s="96">
        <f>IF(E830=0,"",(G830/E830)/12*E830)</f>
        <v>0</v>
      </c>
      <c r="G831" s="93">
        <f>F831</f>
        <v>0</v>
      </c>
      <c r="H831" s="158"/>
      <c r="I831" s="112" t="s">
        <v>164</v>
      </c>
      <c r="J831" s="112" t="str">
        <f>VLOOKUP(I831,Presupuesto!$B$11:$C$565,2,0)</f>
        <v>AGUINALDO Y DECIMO CUARTO MES</v>
      </c>
      <c r="K831" s="94" t="str">
        <f t="shared" si="27"/>
        <v>Posgrado</v>
      </c>
      <c r="L831" s="94" t="s">
        <v>721</v>
      </c>
    </row>
    <row r="832" spans="3:12" ht="15.75" thickBot="1">
      <c r="C832" s="166" t="s">
        <v>1333</v>
      </c>
      <c r="D832" s="157"/>
      <c r="E832" s="149">
        <v>0</v>
      </c>
      <c r="F832" s="113">
        <f>IF(E830&lt;6,"",((E830-6)/12)*(G830/E830))</f>
        <v>0</v>
      </c>
      <c r="G832" s="93">
        <f>F832</f>
        <v>0</v>
      </c>
      <c r="H832" s="158"/>
      <c r="I832" s="97" t="s">
        <v>165</v>
      </c>
      <c r="J832" s="97" t="str">
        <f>VLOOKUP(I832,Presupuesto!$B$11:$C$565,2,0)</f>
        <v>DECIMOCUARTO MES</v>
      </c>
      <c r="K832" s="94" t="str">
        <f t="shared" si="27"/>
        <v>Posgrado</v>
      </c>
      <c r="L832" s="94" t="s">
        <v>721</v>
      </c>
    </row>
    <row r="833" spans="3:12" ht="15.75" thickBot="1">
      <c r="C833" s="132" t="s">
        <v>96</v>
      </c>
      <c r="D833" s="188"/>
      <c r="E833" s="147">
        <v>12</v>
      </c>
      <c r="F833" s="284">
        <f>HLOOKUP($C833,$BZ$2:$CM$3,2,0)</f>
        <v>463.22</v>
      </c>
      <c r="G833" s="109">
        <f>D833*E833*F833</f>
        <v>0</v>
      </c>
      <c r="H833" s="160"/>
      <c r="I833" s="110" t="s">
        <v>151</v>
      </c>
      <c r="J833" s="110" t="str">
        <f>VLOOKUP(I833,Presupuesto!$B$11:$C$565,2,0)</f>
        <v>SUELDOS Y SALARIOS PERMANENTES</v>
      </c>
      <c r="K833" s="94" t="str">
        <f t="shared" si="27"/>
        <v>Posgrado</v>
      </c>
      <c r="L833" s="94" t="s">
        <v>721</v>
      </c>
    </row>
    <row r="834" spans="3:12">
      <c r="C834" s="165" t="s">
        <v>1332</v>
      </c>
      <c r="D834" s="157"/>
      <c r="E834" s="149">
        <v>0</v>
      </c>
      <c r="F834" s="96">
        <f>IF(E833=0,"",(G833/E833)/12*E833)</f>
        <v>0</v>
      </c>
      <c r="G834" s="93">
        <f>F834</f>
        <v>0</v>
      </c>
      <c r="H834" s="158"/>
      <c r="I834" s="112" t="s">
        <v>164</v>
      </c>
      <c r="J834" s="112" t="str">
        <f>VLOOKUP(I834,Presupuesto!$B$11:$C$565,2,0)</f>
        <v>AGUINALDO Y DECIMO CUARTO MES</v>
      </c>
      <c r="K834" s="94" t="str">
        <f t="shared" si="27"/>
        <v>Posgrado</v>
      </c>
      <c r="L834" s="94" t="s">
        <v>721</v>
      </c>
    </row>
    <row r="835" spans="3:12" ht="15.75" thickBot="1">
      <c r="C835" s="166" t="s">
        <v>1333</v>
      </c>
      <c r="D835" s="157"/>
      <c r="E835" s="149">
        <v>0</v>
      </c>
      <c r="F835" s="113">
        <f>IF(E833&lt;6,"",((E833-6)/12)*(G833/E833))</f>
        <v>0</v>
      </c>
      <c r="G835" s="93">
        <f>F835</f>
        <v>0</v>
      </c>
      <c r="H835" s="158"/>
      <c r="I835" s="97" t="s">
        <v>165</v>
      </c>
      <c r="J835" s="97" t="str">
        <f>VLOOKUP(I835,Presupuesto!$B$11:$C$565,2,0)</f>
        <v>DECIMOCUARTO MES</v>
      </c>
      <c r="K835" s="94" t="str">
        <f t="shared" si="27"/>
        <v>Posgrado</v>
      </c>
      <c r="L835" s="94" t="s">
        <v>721</v>
      </c>
    </row>
    <row r="836" spans="3:12" ht="15.75" thickBot="1">
      <c r="C836" s="132" t="s">
        <v>97</v>
      </c>
      <c r="D836" s="188"/>
      <c r="E836" s="147">
        <v>12</v>
      </c>
      <c r="F836" s="284">
        <f>HLOOKUP($C836,$BZ$2:$CM$3,2,0)</f>
        <v>2007.3</v>
      </c>
      <c r="G836" s="109">
        <f>D836*E836*F836</f>
        <v>0</v>
      </c>
      <c r="H836" s="160"/>
      <c r="I836" s="110" t="s">
        <v>151</v>
      </c>
      <c r="J836" s="110" t="str">
        <f>VLOOKUP(I836,Presupuesto!$B$11:$C$565,2,0)</f>
        <v>SUELDOS Y SALARIOS PERMANENTES</v>
      </c>
      <c r="K836" s="94" t="str">
        <f t="shared" si="27"/>
        <v>Posgrado</v>
      </c>
      <c r="L836" s="94" t="s">
        <v>721</v>
      </c>
    </row>
    <row r="837" spans="3:12">
      <c r="C837" s="165" t="s">
        <v>1332</v>
      </c>
      <c r="D837" s="157"/>
      <c r="E837" s="149">
        <v>0</v>
      </c>
      <c r="F837" s="96">
        <f>IF(E836=0,"",(G836/E836)/12*E836)</f>
        <v>0</v>
      </c>
      <c r="G837" s="93">
        <f>F837</f>
        <v>0</v>
      </c>
      <c r="H837" s="158"/>
      <c r="I837" s="112" t="s">
        <v>164</v>
      </c>
      <c r="J837" s="112" t="str">
        <f>VLOOKUP(I837,Presupuesto!$B$11:$C$565,2,0)</f>
        <v>AGUINALDO Y DECIMO CUARTO MES</v>
      </c>
      <c r="K837" s="94" t="str">
        <f t="shared" si="27"/>
        <v>Posgrado</v>
      </c>
      <c r="L837" s="94" t="s">
        <v>721</v>
      </c>
    </row>
    <row r="838" spans="3:12" ht="15.75" thickBot="1">
      <c r="C838" s="166" t="s">
        <v>1333</v>
      </c>
      <c r="D838" s="157"/>
      <c r="E838" s="149">
        <v>0</v>
      </c>
      <c r="F838" s="113">
        <f>IF(E836&lt;6,"",((E836-6)/12)*(G836/E836))</f>
        <v>0</v>
      </c>
      <c r="G838" s="93">
        <f>F838</f>
        <v>0</v>
      </c>
      <c r="H838" s="158"/>
      <c r="I838" s="97" t="s">
        <v>165</v>
      </c>
      <c r="J838" s="97" t="str">
        <f>VLOOKUP(I838,Presupuesto!$B$11:$C$565,2,0)</f>
        <v>DECIMOCUARTO MES</v>
      </c>
      <c r="K838" s="94" t="str">
        <f t="shared" si="27"/>
        <v>Posgrado</v>
      </c>
      <c r="L838" s="94" t="s">
        <v>721</v>
      </c>
    </row>
    <row r="839" spans="3:12" ht="15.75" thickBot="1">
      <c r="C839" s="135" t="s">
        <v>101</v>
      </c>
      <c r="D839" s="188"/>
      <c r="E839" s="147">
        <v>12</v>
      </c>
      <c r="F839" s="134">
        <v>30000</v>
      </c>
      <c r="G839" s="109">
        <f>D839*E839*F839</f>
        <v>0</v>
      </c>
      <c r="H839" s="160"/>
      <c r="I839" s="110" t="s">
        <v>200</v>
      </c>
      <c r="J839" s="110" t="str">
        <f>VLOOKUP(I839,Presupuesto!$B$11:$C$565,2,0)</f>
        <v>CONTRATOS ESPECIALES</v>
      </c>
      <c r="K839" s="94" t="str">
        <f t="shared" si="27"/>
        <v>Posgrado</v>
      </c>
      <c r="L839" s="94" t="s">
        <v>721</v>
      </c>
    </row>
    <row r="840" spans="3:12">
      <c r="C840" s="165" t="s">
        <v>1332</v>
      </c>
      <c r="D840" s="157"/>
      <c r="E840" s="149">
        <v>0</v>
      </c>
      <c r="F840" s="113">
        <f>IF(E839=0,"",(G839/E839)/12*E839)</f>
        <v>0</v>
      </c>
      <c r="G840" s="93">
        <f>F840</f>
        <v>0</v>
      </c>
      <c r="H840" s="158"/>
      <c r="I840" s="97" t="s">
        <v>200</v>
      </c>
      <c r="J840" s="97" t="str">
        <f>VLOOKUP(I840,Presupuesto!$B$11:$C$565,2,0)</f>
        <v>CONTRATOS ESPECIALES</v>
      </c>
      <c r="K840" s="94" t="str">
        <f t="shared" si="27"/>
        <v>Posgrado</v>
      </c>
      <c r="L840" s="94" t="s">
        <v>719</v>
      </c>
    </row>
    <row r="841" spans="3:12" ht="15.75" thickBot="1">
      <c r="C841" s="166" t="s">
        <v>1333</v>
      </c>
      <c r="D841" s="157"/>
      <c r="E841" s="149">
        <v>0</v>
      </c>
      <c r="F841" s="96">
        <f>IF(E839&lt;6,"",((E839-6)/12)*(G839/E839))</f>
        <v>0</v>
      </c>
      <c r="G841" s="93">
        <f>F841</f>
        <v>0</v>
      </c>
      <c r="H841" s="158"/>
      <c r="I841" s="97" t="s">
        <v>200</v>
      </c>
      <c r="J841" s="97" t="str">
        <f>VLOOKUP(I841,Presupuesto!$B$11:$C$565,2,0)</f>
        <v>CONTRATOS ESPECIALES</v>
      </c>
      <c r="K841" s="94" t="str">
        <f t="shared" si="27"/>
        <v>Posgrado</v>
      </c>
      <c r="L841" s="94" t="s">
        <v>727</v>
      </c>
    </row>
    <row r="842" spans="3:12" ht="15.75" thickBot="1">
      <c r="C842" s="135" t="s">
        <v>102</v>
      </c>
      <c r="D842" s="188"/>
      <c r="E842" s="147">
        <v>12</v>
      </c>
      <c r="F842" s="114">
        <v>30000</v>
      </c>
      <c r="G842" s="109">
        <f>D842*E842*F842</f>
        <v>0</v>
      </c>
      <c r="H842" s="160"/>
      <c r="I842" s="110" t="s">
        <v>298</v>
      </c>
      <c r="J842" s="110" t="str">
        <f>VLOOKUP(I842,Presupuesto!$B$11:$C$565,2,0)</f>
        <v>OTROS SERVICIOS TECNICOS Y PROFESIONALES</v>
      </c>
      <c r="K842" s="94" t="str">
        <f t="shared" si="27"/>
        <v>Posgrado</v>
      </c>
      <c r="L842" s="94" t="s">
        <v>719</v>
      </c>
    </row>
    <row r="843" spans="3:12">
      <c r="C843" s="165" t="s">
        <v>1332</v>
      </c>
      <c r="D843" s="157"/>
      <c r="E843" s="149">
        <v>0</v>
      </c>
      <c r="F843" s="96">
        <v>0</v>
      </c>
      <c r="G843" s="93">
        <f>F843</f>
        <v>0</v>
      </c>
      <c r="H843" s="158"/>
      <c r="I843" s="97" t="s">
        <v>298</v>
      </c>
      <c r="J843" s="97" t="str">
        <f>VLOOKUP(I843,Presupuesto!$B$11:$C$565,2,0)</f>
        <v>OTROS SERVICIOS TECNICOS Y PROFESIONALES</v>
      </c>
      <c r="K843" s="94" t="str">
        <f t="shared" si="27"/>
        <v>Posgrado</v>
      </c>
      <c r="L843" s="94" t="s">
        <v>719</v>
      </c>
    </row>
    <row r="844" spans="3:12" ht="15.75" thickBot="1">
      <c r="C844" s="166" t="s">
        <v>1333</v>
      </c>
      <c r="D844" s="157"/>
      <c r="E844" s="149">
        <v>0</v>
      </c>
      <c r="F844" s="96">
        <v>0</v>
      </c>
      <c r="G844" s="93">
        <f>F844</f>
        <v>0</v>
      </c>
      <c r="H844" s="158"/>
      <c r="I844" s="97" t="s">
        <v>298</v>
      </c>
      <c r="J844" s="97" t="str">
        <f>VLOOKUP(I844,Presupuesto!$B$11:$C$565,2,0)</f>
        <v>OTROS SERVICIOS TECNICOS Y PROFESIONALES</v>
      </c>
      <c r="K844" s="94" t="str">
        <f t="shared" si="27"/>
        <v>Posgrado</v>
      </c>
      <c r="L844" s="94" t="s">
        <v>719</v>
      </c>
    </row>
    <row r="845" spans="3:12" ht="15.75" thickBot="1">
      <c r="C845" s="135" t="s">
        <v>103</v>
      </c>
      <c r="D845" s="188"/>
      <c r="E845" s="147">
        <v>12</v>
      </c>
      <c r="F845" s="114">
        <v>30000</v>
      </c>
      <c r="G845" s="109">
        <f>D845*E845*F845</f>
        <v>0</v>
      </c>
      <c r="H845" s="160"/>
      <c r="I845" s="110" t="s">
        <v>151</v>
      </c>
      <c r="J845" s="110" t="str">
        <f>VLOOKUP(I845,Presupuesto!$B$11:$C$565,2,0)</f>
        <v>SUELDOS Y SALARIOS PERMANENTES</v>
      </c>
      <c r="K845" s="94" t="str">
        <f t="shared" si="27"/>
        <v>Posgrado</v>
      </c>
      <c r="L845" s="94" t="s">
        <v>719</v>
      </c>
    </row>
    <row r="846" spans="3:12">
      <c r="C846" s="165" t="s">
        <v>1332</v>
      </c>
      <c r="D846" s="163"/>
      <c r="E846" s="126">
        <v>0</v>
      </c>
      <c r="F846" s="115">
        <f>IF(E845=0,"",(G845/E845)/12*E845)</f>
        <v>0</v>
      </c>
      <c r="G846" s="116">
        <f>F846</f>
        <v>0</v>
      </c>
      <c r="H846" s="158"/>
      <c r="I846" s="97" t="s">
        <v>164</v>
      </c>
      <c r="J846" s="97" t="str">
        <f>VLOOKUP(I846,Presupuesto!$B$11:$C$565,2,0)</f>
        <v>AGUINALDO Y DECIMO CUARTO MES</v>
      </c>
      <c r="K846" s="94" t="str">
        <f t="shared" si="27"/>
        <v>Posgrado</v>
      </c>
      <c r="L846" s="94" t="s">
        <v>719</v>
      </c>
    </row>
    <row r="847" spans="3:12" ht="15.75" thickBot="1">
      <c r="C847" s="167" t="s">
        <v>1333</v>
      </c>
      <c r="D847" s="156"/>
      <c r="E847" s="127">
        <v>0</v>
      </c>
      <c r="F847" s="101">
        <f>IF(E845&lt;6,"",((E845-6)/12)*(G845/E845))</f>
        <v>0</v>
      </c>
      <c r="G847" s="101">
        <f>F847</f>
        <v>0</v>
      </c>
      <c r="H847" s="156"/>
      <c r="I847" s="102" t="s">
        <v>165</v>
      </c>
      <c r="J847" s="119" t="str">
        <f>VLOOKUP(I847,Presupuesto!$B$11:$C$565,2,0)</f>
        <v>DECIMOCUARTO MES</v>
      </c>
      <c r="K847" s="102" t="str">
        <f t="shared" si="27"/>
        <v>Posgrado</v>
      </c>
      <c r="L847" s="119" t="s">
        <v>719</v>
      </c>
    </row>
    <row r="849" spans="3:12" ht="15.75" thickBot="1">
      <c r="C849" s="422"/>
      <c r="D849" s="411"/>
      <c r="E849" s="422"/>
      <c r="F849" s="422"/>
      <c r="G849" s="422"/>
      <c r="H849" s="411"/>
      <c r="I849" s="422"/>
      <c r="J849" s="422"/>
      <c r="K849" s="422"/>
      <c r="L849" s="422"/>
    </row>
    <row r="850" spans="3:12" ht="15.75" thickBot="1">
      <c r="C850" s="68" t="s">
        <v>1308</v>
      </c>
      <c r="D850" s="30">
        <f>SUM(G857:G907)</f>
        <v>0</v>
      </c>
      <c r="E850" s="90"/>
      <c r="F850" s="90"/>
      <c r="G850" s="90"/>
      <c r="H850" s="74"/>
      <c r="I850" s="74"/>
      <c r="J850" s="74"/>
      <c r="K850" s="422"/>
      <c r="L850" s="422"/>
    </row>
    <row r="851" spans="3:12">
      <c r="C851" s="422"/>
      <c r="D851" s="31"/>
      <c r="E851" s="90"/>
      <c r="F851" s="90"/>
      <c r="G851" s="90"/>
      <c r="H851" s="74"/>
      <c r="I851" s="74"/>
      <c r="J851" s="74"/>
      <c r="K851" s="422"/>
      <c r="L851" s="422"/>
    </row>
    <row r="852" spans="3:12">
      <c r="C852" s="422"/>
      <c r="D852" s="31"/>
      <c r="E852" s="90"/>
      <c r="F852" s="90"/>
      <c r="G852" s="90"/>
      <c r="H852" s="74"/>
      <c r="I852" s="74"/>
      <c r="J852" s="74"/>
      <c r="K852" s="422"/>
      <c r="L852" s="422"/>
    </row>
    <row r="853" spans="3:12" ht="15.75">
      <c r="C853" s="190" t="s">
        <v>1309</v>
      </c>
      <c r="D853" s="342"/>
      <c r="E853" s="90"/>
      <c r="F853" s="90"/>
      <c r="G853" s="90"/>
      <c r="H853" s="74"/>
      <c r="I853" s="74"/>
      <c r="J853" s="74"/>
      <c r="K853" s="422"/>
      <c r="L853" s="422"/>
    </row>
    <row r="854" spans="3:12" ht="18.75">
      <c r="C854" s="197" t="e">
        <f>IFERROR(VLOOKUP(D853,'1. Desarrollo e Innov. Curricu.'!$F:$G,2,FALSE),IFERROR(VLOOKUP(D853,'2. Investigación Científica'!$E:$F,2,FALSE),IFERROR(VLOOKUP(D853,'3. Vinculación Univ. Sociedad'!$F:$G,2,FALSE),IFERROR(VLOOKUP(D853,'4. Docencia y Profesorado Univ.'!$F:$G,2,FALSE),IFERROR(VLOOKUP(D853,'5. Estudiantes y Graduados'!$E:$F,2,FALSE),IFERROR(VLOOKUP(D853,'11. Gestion Administrativa'!$F:$G,2,FALSE),IFERROR(VLOOKUP(D853,'13. Gestión Académica'!$F:$G,2,FALSE),IFERROR(VLOOKUP(D853,'8. Asegura. de la Calid. y M'!$F:$G,2,FALSE),IFERROR(VLOOKUP(D853,'6. Gestión del Conocimiento'!$F:$G,2,FALSE),IFERROR(VLOOKUP(D853,'15. Gobernabilidad y Proceso...'!$E:$F,2,FALSE),IFERROR(VLOOKUP(D853,'12. Gestión del Talento Humano'!$F:$G,2,FALSE),IFERROR(VLOOKUP(D853,'14. Internacional... de la E.S.'!$E:$F,2,FALSE),IFERROR(VLOOKUP(D853,'10. Posgrado'!$E:$F,2,FALSE),IFERROR(VLOOKUP(D853,'17. Gestión TIC'!$F:$G,2,FALSE),IFERROR(VLOOKUP(D853,'16. Desa. del Sistema Educ.Sup.'!$E:$F,2,FALSE),IFERROR(VLOOKUP(D853,'9. Cultura de Inno. Insti...'!$F:$G,2,FALSE),VLOOKUP(D853,'7. Lo Esencial de la Reforma U.'!$F:$G,2,0)))))))))))))))))</f>
        <v>#N/A</v>
      </c>
      <c r="D854" s="31"/>
      <c r="E854" s="90"/>
      <c r="F854" s="90"/>
      <c r="G854" s="90"/>
      <c r="H854" s="74"/>
      <c r="I854" s="74"/>
      <c r="J854" s="74"/>
      <c r="K854" s="148"/>
      <c r="L854" s="422"/>
    </row>
    <row r="855" spans="3:12" ht="15.75" thickBot="1">
      <c r="C855" s="171"/>
      <c r="D855" s="31"/>
      <c r="E855" s="90"/>
      <c r="F855" s="90"/>
      <c r="G855" s="90"/>
      <c r="H855" s="74"/>
      <c r="I855" s="74"/>
      <c r="J855" s="74"/>
      <c r="K855" s="148"/>
      <c r="L855" s="422"/>
    </row>
    <row r="856" spans="3:12" ht="30.75" thickBot="1">
      <c r="C856" s="129" t="s">
        <v>1310</v>
      </c>
      <c r="D856" s="133" t="s">
        <v>99</v>
      </c>
      <c r="E856" s="164" t="s">
        <v>1331</v>
      </c>
      <c r="F856" s="133" t="s">
        <v>1312</v>
      </c>
      <c r="G856" s="130" t="s">
        <v>1313</v>
      </c>
      <c r="H856" s="128" t="s">
        <v>1314</v>
      </c>
      <c r="I856" s="131" t="s">
        <v>1315</v>
      </c>
      <c r="J856" s="131" t="s">
        <v>711</v>
      </c>
      <c r="K856" s="131" t="s">
        <v>1316</v>
      </c>
      <c r="L856" s="131" t="s">
        <v>1317</v>
      </c>
    </row>
    <row r="857" spans="3:12" ht="15.75" thickBot="1">
      <c r="C857" s="132" t="s">
        <v>84</v>
      </c>
      <c r="D857" s="188"/>
      <c r="E857" s="147">
        <v>12</v>
      </c>
      <c r="F857" s="284">
        <f>HLOOKUP($C857,$BZ$2:$CM$3,2,0)</f>
        <v>43674.39</v>
      </c>
      <c r="G857" s="109">
        <f>D857*E857*F857</f>
        <v>0</v>
      </c>
      <c r="H857" s="160"/>
      <c r="I857" s="110" t="s">
        <v>151</v>
      </c>
      <c r="J857" s="110" t="str">
        <f>VLOOKUP(I857,Presupuesto!$B$11:$C$565,2,0)</f>
        <v>SUELDOS Y SALARIOS PERMANENTES</v>
      </c>
      <c r="K857" s="205" t="s">
        <v>72</v>
      </c>
      <c r="L857" s="94" t="s">
        <v>719</v>
      </c>
    </row>
    <row r="858" spans="3:12">
      <c r="C858" s="165" t="s">
        <v>1332</v>
      </c>
      <c r="D858" s="157"/>
      <c r="E858" s="149">
        <v>0</v>
      </c>
      <c r="F858" s="96">
        <f>IF(E857=0,"",(G857/E857)/12*E857)</f>
        <v>0</v>
      </c>
      <c r="G858" s="93">
        <f>F858</f>
        <v>0</v>
      </c>
      <c r="H858" s="158"/>
      <c r="I858" s="112" t="s">
        <v>164</v>
      </c>
      <c r="J858" s="112" t="str">
        <f>VLOOKUP(I858,Presupuesto!$B$11:$C$565,2,0)</f>
        <v>AGUINALDO Y DECIMO CUARTO MES</v>
      </c>
      <c r="K858" s="94" t="str">
        <f t="shared" ref="K858:K889" si="28">$K$857</f>
        <v>Posgrado</v>
      </c>
      <c r="L858" s="94" t="s">
        <v>720</v>
      </c>
    </row>
    <row r="859" spans="3:12" ht="15.75" thickBot="1">
      <c r="C859" s="166" t="s">
        <v>1333</v>
      </c>
      <c r="D859" s="157"/>
      <c r="E859" s="149">
        <v>0</v>
      </c>
      <c r="F859" s="113">
        <f>IF(E857&lt;6,"",((E857-6)/12)*(G857/E857))</f>
        <v>0</v>
      </c>
      <c r="G859" s="93">
        <f>F859</f>
        <v>0</v>
      </c>
      <c r="H859" s="158"/>
      <c r="I859" s="97" t="s">
        <v>165</v>
      </c>
      <c r="J859" s="97" t="str">
        <f>VLOOKUP(I859,Presupuesto!$B$11:$C$565,2,0)</f>
        <v>DECIMOCUARTO MES</v>
      </c>
      <c r="K859" s="94" t="str">
        <f t="shared" si="28"/>
        <v>Posgrado</v>
      </c>
      <c r="L859" s="94" t="s">
        <v>721</v>
      </c>
    </row>
    <row r="860" spans="3:12" ht="15.75" thickBot="1">
      <c r="C860" s="132" t="s">
        <v>85</v>
      </c>
      <c r="D860" s="188"/>
      <c r="E860" s="147">
        <v>12</v>
      </c>
      <c r="F860" s="284">
        <f>HLOOKUP($C860,$BZ$2:$CM$3,2,0)</f>
        <v>39703.99</v>
      </c>
      <c r="G860" s="109">
        <f>D860*E860*F860</f>
        <v>0</v>
      </c>
      <c r="H860" s="160"/>
      <c r="I860" s="110" t="s">
        <v>151</v>
      </c>
      <c r="J860" s="110" t="str">
        <f>VLOOKUP(I860,Presupuesto!$B$11:$C$565,2,0)</f>
        <v>SUELDOS Y SALARIOS PERMANENTES</v>
      </c>
      <c r="K860" s="94" t="str">
        <f t="shared" si="28"/>
        <v>Posgrado</v>
      </c>
      <c r="L860" s="94" t="s">
        <v>721</v>
      </c>
    </row>
    <row r="861" spans="3:12">
      <c r="C861" s="165" t="s">
        <v>1332</v>
      </c>
      <c r="D861" s="157"/>
      <c r="E861" s="149">
        <v>0</v>
      </c>
      <c r="F861" s="96">
        <f>IF(E860=0,"",(G860/E860)/12*E860)</f>
        <v>0</v>
      </c>
      <c r="G861" s="93">
        <f>F861</f>
        <v>0</v>
      </c>
      <c r="H861" s="158"/>
      <c r="I861" s="112" t="s">
        <v>164</v>
      </c>
      <c r="J861" s="112" t="str">
        <f>VLOOKUP(I861,Presupuesto!$B$11:$C$565,2,0)</f>
        <v>AGUINALDO Y DECIMO CUARTO MES</v>
      </c>
      <c r="K861" s="94" t="str">
        <f t="shared" si="28"/>
        <v>Posgrado</v>
      </c>
      <c r="L861" s="94" t="s">
        <v>721</v>
      </c>
    </row>
    <row r="862" spans="3:12" ht="15.75" thickBot="1">
      <c r="C862" s="166" t="s">
        <v>1333</v>
      </c>
      <c r="D862" s="157"/>
      <c r="E862" s="149">
        <v>0</v>
      </c>
      <c r="F862" s="113">
        <f>IF(E860&lt;6,"",((E860-6)/12)*(G860/E860))</f>
        <v>0</v>
      </c>
      <c r="G862" s="93">
        <f>F862</f>
        <v>0</v>
      </c>
      <c r="H862" s="158"/>
      <c r="I862" s="97" t="s">
        <v>165</v>
      </c>
      <c r="J862" s="97" t="str">
        <f>VLOOKUP(I862,Presupuesto!$B$11:$C$565,2,0)</f>
        <v>DECIMOCUARTO MES</v>
      </c>
      <c r="K862" s="94" t="str">
        <f t="shared" si="28"/>
        <v>Posgrado</v>
      </c>
      <c r="L862" s="94" t="s">
        <v>721</v>
      </c>
    </row>
    <row r="863" spans="3:12" ht="15.75" thickBot="1">
      <c r="C863" s="132" t="s">
        <v>86</v>
      </c>
      <c r="D863" s="188"/>
      <c r="E863" s="147">
        <v>12</v>
      </c>
      <c r="F863" s="284">
        <f>HLOOKUP($C863,$BZ$2:$CM$3,2,0)</f>
        <v>35733.589999999997</v>
      </c>
      <c r="G863" s="109">
        <f>D863*E863*F863</f>
        <v>0</v>
      </c>
      <c r="H863" s="160"/>
      <c r="I863" s="110" t="s">
        <v>151</v>
      </c>
      <c r="J863" s="110" t="str">
        <f>VLOOKUP(I863,Presupuesto!$B$11:$C$565,2,0)</f>
        <v>SUELDOS Y SALARIOS PERMANENTES</v>
      </c>
      <c r="K863" s="94" t="str">
        <f t="shared" si="28"/>
        <v>Posgrado</v>
      </c>
      <c r="L863" s="94" t="s">
        <v>721</v>
      </c>
    </row>
    <row r="864" spans="3:12">
      <c r="C864" s="165" t="s">
        <v>1332</v>
      </c>
      <c r="D864" s="157"/>
      <c r="E864" s="149">
        <v>0</v>
      </c>
      <c r="F864" s="96">
        <f>IF(E863=0,"",(G863/E863)/12*E863)</f>
        <v>0</v>
      </c>
      <c r="G864" s="93">
        <f>F864</f>
        <v>0</v>
      </c>
      <c r="H864" s="158"/>
      <c r="I864" s="112" t="s">
        <v>164</v>
      </c>
      <c r="J864" s="112" t="str">
        <f>VLOOKUP(I864,Presupuesto!$B$11:$C$565,2,0)</f>
        <v>AGUINALDO Y DECIMO CUARTO MES</v>
      </c>
      <c r="K864" s="94" t="str">
        <f t="shared" si="28"/>
        <v>Posgrado</v>
      </c>
      <c r="L864" s="94" t="s">
        <v>721</v>
      </c>
    </row>
    <row r="865" spans="3:12" ht="15.75" thickBot="1">
      <c r="C865" s="166" t="s">
        <v>1333</v>
      </c>
      <c r="D865" s="157"/>
      <c r="E865" s="149">
        <v>0</v>
      </c>
      <c r="F865" s="113">
        <f>IF(E863&lt;6,"",((E863-6)/12)*(G863/E863))</f>
        <v>0</v>
      </c>
      <c r="G865" s="93">
        <f>F865</f>
        <v>0</v>
      </c>
      <c r="H865" s="158"/>
      <c r="I865" s="97" t="s">
        <v>165</v>
      </c>
      <c r="J865" s="97" t="str">
        <f>VLOOKUP(I865,Presupuesto!$B$11:$C$565,2,0)</f>
        <v>DECIMOCUARTO MES</v>
      </c>
      <c r="K865" s="94" t="str">
        <f t="shared" si="28"/>
        <v>Posgrado</v>
      </c>
      <c r="L865" s="94" t="s">
        <v>721</v>
      </c>
    </row>
    <row r="866" spans="3:12" ht="15.75" thickBot="1">
      <c r="C866" s="132" t="s">
        <v>87</v>
      </c>
      <c r="D866" s="188"/>
      <c r="E866" s="147">
        <v>12</v>
      </c>
      <c r="F866" s="284">
        <f>HLOOKUP($C866,$BZ$2:$CM$3,2,0)</f>
        <v>31763.19</v>
      </c>
      <c r="G866" s="109">
        <f>D866*E866*F866</f>
        <v>0</v>
      </c>
      <c r="H866" s="160"/>
      <c r="I866" s="110" t="s">
        <v>151</v>
      </c>
      <c r="J866" s="110" t="str">
        <f>VLOOKUP(I866,Presupuesto!$B$11:$C$565,2,0)</f>
        <v>SUELDOS Y SALARIOS PERMANENTES</v>
      </c>
      <c r="K866" s="94" t="str">
        <f t="shared" si="28"/>
        <v>Posgrado</v>
      </c>
      <c r="L866" s="94" t="s">
        <v>721</v>
      </c>
    </row>
    <row r="867" spans="3:12">
      <c r="C867" s="165" t="s">
        <v>1332</v>
      </c>
      <c r="D867" s="157"/>
      <c r="E867" s="149">
        <v>0</v>
      </c>
      <c r="F867" s="96">
        <f>IF(E866=0,"",(G866/E866)/12*E866)</f>
        <v>0</v>
      </c>
      <c r="G867" s="93">
        <f>F867</f>
        <v>0</v>
      </c>
      <c r="H867" s="158"/>
      <c r="I867" s="112" t="s">
        <v>164</v>
      </c>
      <c r="J867" s="112" t="str">
        <f>VLOOKUP(I867,Presupuesto!$B$11:$C$565,2,0)</f>
        <v>AGUINALDO Y DECIMO CUARTO MES</v>
      </c>
      <c r="K867" s="94" t="str">
        <f t="shared" si="28"/>
        <v>Posgrado</v>
      </c>
      <c r="L867" s="94" t="s">
        <v>721</v>
      </c>
    </row>
    <row r="868" spans="3:12" ht="15.75" thickBot="1">
      <c r="C868" s="166" t="s">
        <v>1333</v>
      </c>
      <c r="D868" s="157"/>
      <c r="E868" s="149">
        <v>0</v>
      </c>
      <c r="F868" s="113">
        <f>IF(E866&lt;6,"",((E866-6)/12)*(G866/E866))</f>
        <v>0</v>
      </c>
      <c r="G868" s="93">
        <f>F868</f>
        <v>0</v>
      </c>
      <c r="H868" s="158"/>
      <c r="I868" s="97" t="s">
        <v>165</v>
      </c>
      <c r="J868" s="97" t="str">
        <f>VLOOKUP(I868,Presupuesto!$B$11:$C$565,2,0)</f>
        <v>DECIMOCUARTO MES</v>
      </c>
      <c r="K868" s="94" t="str">
        <f t="shared" si="28"/>
        <v>Posgrado</v>
      </c>
      <c r="L868" s="94" t="s">
        <v>721</v>
      </c>
    </row>
    <row r="869" spans="3:12" ht="15.75" thickBot="1">
      <c r="C869" s="132" t="s">
        <v>88</v>
      </c>
      <c r="D869" s="188"/>
      <c r="E869" s="147">
        <v>12</v>
      </c>
      <c r="F869" s="284">
        <f>HLOOKUP($C869,$BZ$2:$CM$3,2,0)</f>
        <v>29777.99</v>
      </c>
      <c r="G869" s="109">
        <f>D869*E869*F869</f>
        <v>0</v>
      </c>
      <c r="H869" s="160"/>
      <c r="I869" s="110" t="s">
        <v>151</v>
      </c>
      <c r="J869" s="110" t="str">
        <f>VLOOKUP(I869,Presupuesto!$B$11:$C$565,2,0)</f>
        <v>SUELDOS Y SALARIOS PERMANENTES</v>
      </c>
      <c r="K869" s="94" t="str">
        <f t="shared" si="28"/>
        <v>Posgrado</v>
      </c>
      <c r="L869" s="94" t="s">
        <v>721</v>
      </c>
    </row>
    <row r="870" spans="3:12">
      <c r="C870" s="165" t="s">
        <v>1332</v>
      </c>
      <c r="D870" s="157"/>
      <c r="E870" s="149">
        <v>0</v>
      </c>
      <c r="F870" s="96">
        <f>IF(E869=0,"",(G869/E869)/12*E869)</f>
        <v>0</v>
      </c>
      <c r="G870" s="93">
        <f>F870</f>
        <v>0</v>
      </c>
      <c r="H870" s="158"/>
      <c r="I870" s="112" t="s">
        <v>164</v>
      </c>
      <c r="J870" s="112" t="str">
        <f>VLOOKUP(I870,Presupuesto!$B$11:$C$565,2,0)</f>
        <v>AGUINALDO Y DECIMO CUARTO MES</v>
      </c>
      <c r="K870" s="94" t="str">
        <f t="shared" si="28"/>
        <v>Posgrado</v>
      </c>
      <c r="L870" s="94" t="s">
        <v>721</v>
      </c>
    </row>
    <row r="871" spans="3:12" ht="15.75" thickBot="1">
      <c r="C871" s="166" t="s">
        <v>1333</v>
      </c>
      <c r="D871" s="157"/>
      <c r="E871" s="149">
        <v>0</v>
      </c>
      <c r="F871" s="113">
        <f>IF(E869&lt;6,"",((E869-6)/12)*(G869/E869))</f>
        <v>0</v>
      </c>
      <c r="G871" s="93">
        <f>F871</f>
        <v>0</v>
      </c>
      <c r="H871" s="158"/>
      <c r="I871" s="97" t="s">
        <v>165</v>
      </c>
      <c r="J871" s="97" t="str">
        <f>VLOOKUP(I871,Presupuesto!$B$11:$C$565,2,0)</f>
        <v>DECIMOCUARTO MES</v>
      </c>
      <c r="K871" s="94" t="str">
        <f t="shared" si="28"/>
        <v>Posgrado</v>
      </c>
      <c r="L871" s="94" t="s">
        <v>721</v>
      </c>
    </row>
    <row r="872" spans="3:12" ht="15.75" thickBot="1">
      <c r="C872" s="132" t="s">
        <v>89</v>
      </c>
      <c r="D872" s="188"/>
      <c r="E872" s="147">
        <v>12</v>
      </c>
      <c r="F872" s="284">
        <f>HLOOKUP($C872,$BZ$2:$CM$3,2,0)</f>
        <v>27792.79</v>
      </c>
      <c r="G872" s="109">
        <f>D872*E872*F872</f>
        <v>0</v>
      </c>
      <c r="H872" s="160"/>
      <c r="I872" s="110" t="s">
        <v>151</v>
      </c>
      <c r="J872" s="110" t="str">
        <f>VLOOKUP(I872,Presupuesto!$B$11:$C$565,2,0)</f>
        <v>SUELDOS Y SALARIOS PERMANENTES</v>
      </c>
      <c r="K872" s="94" t="str">
        <f t="shared" si="28"/>
        <v>Posgrado</v>
      </c>
      <c r="L872" s="94" t="s">
        <v>721</v>
      </c>
    </row>
    <row r="873" spans="3:12">
      <c r="C873" s="165" t="s">
        <v>1332</v>
      </c>
      <c r="D873" s="157"/>
      <c r="E873" s="149">
        <v>0</v>
      </c>
      <c r="F873" s="96">
        <f>IF(E872=0,"",(G872/E872)/12*E872)</f>
        <v>0</v>
      </c>
      <c r="G873" s="93">
        <f>F873</f>
        <v>0</v>
      </c>
      <c r="H873" s="158"/>
      <c r="I873" s="112" t="s">
        <v>164</v>
      </c>
      <c r="J873" s="112" t="str">
        <f>VLOOKUP(I873,Presupuesto!$B$11:$C$565,2,0)</f>
        <v>AGUINALDO Y DECIMO CUARTO MES</v>
      </c>
      <c r="K873" s="94" t="str">
        <f t="shared" si="28"/>
        <v>Posgrado</v>
      </c>
      <c r="L873" s="94" t="s">
        <v>721</v>
      </c>
    </row>
    <row r="874" spans="3:12" ht="15.75" thickBot="1">
      <c r="C874" s="166" t="s">
        <v>1333</v>
      </c>
      <c r="D874" s="157"/>
      <c r="E874" s="149">
        <v>0</v>
      </c>
      <c r="F874" s="113">
        <f>IF(E872&lt;6,"",((E872-6)/12)*(G872/E872))</f>
        <v>0</v>
      </c>
      <c r="G874" s="93">
        <f>F874</f>
        <v>0</v>
      </c>
      <c r="H874" s="158"/>
      <c r="I874" s="97" t="s">
        <v>165</v>
      </c>
      <c r="J874" s="97" t="str">
        <f>VLOOKUP(I874,Presupuesto!$B$11:$C$565,2,0)</f>
        <v>DECIMOCUARTO MES</v>
      </c>
      <c r="K874" s="94" t="str">
        <f t="shared" si="28"/>
        <v>Posgrado</v>
      </c>
      <c r="L874" s="94" t="s">
        <v>721</v>
      </c>
    </row>
    <row r="875" spans="3:12" ht="15.75" thickBot="1">
      <c r="C875" s="132" t="s">
        <v>90</v>
      </c>
      <c r="D875" s="188"/>
      <c r="E875" s="147">
        <v>12</v>
      </c>
      <c r="F875" s="284">
        <f>HLOOKUP($C875,$BZ$2:$CM$3,2,0)</f>
        <v>18859.39</v>
      </c>
      <c r="G875" s="109">
        <f>D875*E875*F875</f>
        <v>0</v>
      </c>
      <c r="H875" s="160"/>
      <c r="I875" s="110" t="s">
        <v>151</v>
      </c>
      <c r="J875" s="110" t="str">
        <f>VLOOKUP(I875,Presupuesto!$B$11:$C$565,2,0)</f>
        <v>SUELDOS Y SALARIOS PERMANENTES</v>
      </c>
      <c r="K875" s="94" t="str">
        <f t="shared" si="28"/>
        <v>Posgrado</v>
      </c>
      <c r="L875" s="94" t="s">
        <v>721</v>
      </c>
    </row>
    <row r="876" spans="3:12">
      <c r="C876" s="165" t="s">
        <v>1332</v>
      </c>
      <c r="D876" s="157"/>
      <c r="E876" s="149">
        <v>0</v>
      </c>
      <c r="F876" s="96">
        <f>IF(E875=0,"",(G875/E875)/12*E875)</f>
        <v>0</v>
      </c>
      <c r="G876" s="93">
        <f>F876</f>
        <v>0</v>
      </c>
      <c r="H876" s="158"/>
      <c r="I876" s="112" t="s">
        <v>164</v>
      </c>
      <c r="J876" s="112" t="str">
        <f>VLOOKUP(I876,Presupuesto!$B$11:$C$565,2,0)</f>
        <v>AGUINALDO Y DECIMO CUARTO MES</v>
      </c>
      <c r="K876" s="94" t="str">
        <f t="shared" si="28"/>
        <v>Posgrado</v>
      </c>
      <c r="L876" s="94" t="s">
        <v>721</v>
      </c>
    </row>
    <row r="877" spans="3:12" ht="15.75" thickBot="1">
      <c r="C877" s="166" t="s">
        <v>1333</v>
      </c>
      <c r="D877" s="157"/>
      <c r="E877" s="149">
        <v>0</v>
      </c>
      <c r="F877" s="113">
        <f>IF(E875&lt;6,"",((E875-6)/12)*(G875/E875))</f>
        <v>0</v>
      </c>
      <c r="G877" s="93">
        <f>F877</f>
        <v>0</v>
      </c>
      <c r="H877" s="158"/>
      <c r="I877" s="97" t="s">
        <v>165</v>
      </c>
      <c r="J877" s="97" t="str">
        <f>VLOOKUP(I877,Presupuesto!$B$11:$C$565,2,0)</f>
        <v>DECIMOCUARTO MES</v>
      </c>
      <c r="K877" s="94" t="str">
        <f t="shared" si="28"/>
        <v>Posgrado</v>
      </c>
      <c r="L877" s="94" t="s">
        <v>721</v>
      </c>
    </row>
    <row r="878" spans="3:12" ht="15.75" thickBot="1">
      <c r="C878" s="132" t="s">
        <v>91</v>
      </c>
      <c r="D878" s="188"/>
      <c r="E878" s="147">
        <v>12</v>
      </c>
      <c r="F878" s="284">
        <f>HLOOKUP($C878,$BZ$2:$CM$3,2,0)</f>
        <v>17866.8</v>
      </c>
      <c r="G878" s="109">
        <f>D878*E878*F878</f>
        <v>0</v>
      </c>
      <c r="H878" s="160"/>
      <c r="I878" s="110" t="s">
        <v>151</v>
      </c>
      <c r="J878" s="110" t="str">
        <f>VLOOKUP(I878,Presupuesto!$B$11:$C$565,2,0)</f>
        <v>SUELDOS Y SALARIOS PERMANENTES</v>
      </c>
      <c r="K878" s="94" t="str">
        <f t="shared" si="28"/>
        <v>Posgrado</v>
      </c>
      <c r="L878" s="94" t="s">
        <v>721</v>
      </c>
    </row>
    <row r="879" spans="3:12">
      <c r="C879" s="165" t="s">
        <v>1332</v>
      </c>
      <c r="D879" s="157"/>
      <c r="E879" s="149">
        <v>0</v>
      </c>
      <c r="F879" s="96">
        <f>IF(E878=0,"",(G878/E878)/12*E878)</f>
        <v>0</v>
      </c>
      <c r="G879" s="93">
        <f>F879</f>
        <v>0</v>
      </c>
      <c r="H879" s="158"/>
      <c r="I879" s="112" t="s">
        <v>164</v>
      </c>
      <c r="J879" s="112" t="str">
        <f>VLOOKUP(I879,Presupuesto!$B$11:$C$565,2,0)</f>
        <v>AGUINALDO Y DECIMO CUARTO MES</v>
      </c>
      <c r="K879" s="94" t="str">
        <f t="shared" si="28"/>
        <v>Posgrado</v>
      </c>
      <c r="L879" s="94" t="s">
        <v>721</v>
      </c>
    </row>
    <row r="880" spans="3:12" ht="15.75" thickBot="1">
      <c r="C880" s="166" t="s">
        <v>1333</v>
      </c>
      <c r="D880" s="157"/>
      <c r="E880" s="149">
        <v>0</v>
      </c>
      <c r="F880" s="113">
        <f>IF(E878&lt;6,"",((E878-6)/12)*(G878/E878))</f>
        <v>0</v>
      </c>
      <c r="G880" s="93">
        <f>F880</f>
        <v>0</v>
      </c>
      <c r="H880" s="158"/>
      <c r="I880" s="97" t="s">
        <v>165</v>
      </c>
      <c r="J880" s="97" t="str">
        <f>VLOOKUP(I880,Presupuesto!$B$11:$C$565,2,0)</f>
        <v>DECIMOCUARTO MES</v>
      </c>
      <c r="K880" s="94" t="str">
        <f t="shared" si="28"/>
        <v>Posgrado</v>
      </c>
      <c r="L880" s="94" t="s">
        <v>721</v>
      </c>
    </row>
    <row r="881" spans="3:12" ht="15.75" thickBot="1">
      <c r="C881" s="132" t="s">
        <v>92</v>
      </c>
      <c r="D881" s="188"/>
      <c r="E881" s="147">
        <v>12</v>
      </c>
      <c r="F881" s="284">
        <f>HLOOKUP($C881,$BZ$2:$CM$3,2,0)</f>
        <v>13896.4</v>
      </c>
      <c r="G881" s="109">
        <f>D881*E881*F881</f>
        <v>0</v>
      </c>
      <c r="H881" s="160"/>
      <c r="I881" s="110" t="s">
        <v>151</v>
      </c>
      <c r="J881" s="110" t="str">
        <f>VLOOKUP(I881,Presupuesto!$B$11:$C$565,2,0)</f>
        <v>SUELDOS Y SALARIOS PERMANENTES</v>
      </c>
      <c r="K881" s="94" t="str">
        <f t="shared" si="28"/>
        <v>Posgrado</v>
      </c>
      <c r="L881" s="94" t="s">
        <v>721</v>
      </c>
    </row>
    <row r="882" spans="3:12">
      <c r="C882" s="165" t="s">
        <v>1332</v>
      </c>
      <c r="D882" s="157"/>
      <c r="E882" s="149">
        <v>0</v>
      </c>
      <c r="F882" s="96">
        <f>IF(E881=0,"",(G881/E881)/12*E881)</f>
        <v>0</v>
      </c>
      <c r="G882" s="93">
        <f>F882</f>
        <v>0</v>
      </c>
      <c r="H882" s="158"/>
      <c r="I882" s="112" t="s">
        <v>164</v>
      </c>
      <c r="J882" s="112" t="str">
        <f>VLOOKUP(I882,Presupuesto!$B$11:$C$565,2,0)</f>
        <v>AGUINALDO Y DECIMO CUARTO MES</v>
      </c>
      <c r="K882" s="94" t="str">
        <f t="shared" si="28"/>
        <v>Posgrado</v>
      </c>
      <c r="L882" s="94" t="s">
        <v>721</v>
      </c>
    </row>
    <row r="883" spans="3:12" ht="15.75" thickBot="1">
      <c r="C883" s="166" t="s">
        <v>1333</v>
      </c>
      <c r="D883" s="157"/>
      <c r="E883" s="149">
        <v>0</v>
      </c>
      <c r="F883" s="113">
        <f>IF(E881&lt;6,"",((E881-6)/12)*(G881/E881))</f>
        <v>0</v>
      </c>
      <c r="G883" s="93">
        <f>F883</f>
        <v>0</v>
      </c>
      <c r="H883" s="158"/>
      <c r="I883" s="97" t="s">
        <v>165</v>
      </c>
      <c r="J883" s="97" t="str">
        <f>VLOOKUP(I883,Presupuesto!$B$11:$C$565,2,0)</f>
        <v>DECIMOCUARTO MES</v>
      </c>
      <c r="K883" s="94" t="str">
        <f t="shared" si="28"/>
        <v>Posgrado</v>
      </c>
      <c r="L883" s="94" t="s">
        <v>721</v>
      </c>
    </row>
    <row r="884" spans="3:12" ht="15.75" thickBot="1">
      <c r="C884" s="132" t="s">
        <v>93</v>
      </c>
      <c r="D884" s="188"/>
      <c r="E884" s="147">
        <v>12</v>
      </c>
      <c r="F884" s="284">
        <f>HLOOKUP($C884,$BZ$2:$CM$3,2,0)</f>
        <v>15004.09</v>
      </c>
      <c r="G884" s="109">
        <f>D884*E884*F884</f>
        <v>0</v>
      </c>
      <c r="H884" s="160"/>
      <c r="I884" s="110" t="s">
        <v>151</v>
      </c>
      <c r="J884" s="110" t="str">
        <f>VLOOKUP(I884,Presupuesto!$B$11:$C$565,2,0)</f>
        <v>SUELDOS Y SALARIOS PERMANENTES</v>
      </c>
      <c r="K884" s="94" t="str">
        <f t="shared" si="28"/>
        <v>Posgrado</v>
      </c>
      <c r="L884" s="94" t="s">
        <v>721</v>
      </c>
    </row>
    <row r="885" spans="3:12">
      <c r="C885" s="165" t="s">
        <v>1332</v>
      </c>
      <c r="D885" s="157"/>
      <c r="E885" s="149">
        <v>0</v>
      </c>
      <c r="F885" s="96">
        <f>IF(E884=0,"",(G884/E884)/12*E884)</f>
        <v>0</v>
      </c>
      <c r="G885" s="93">
        <f>F885</f>
        <v>0</v>
      </c>
      <c r="H885" s="158"/>
      <c r="I885" s="112" t="s">
        <v>164</v>
      </c>
      <c r="J885" s="112" t="str">
        <f>VLOOKUP(I885,Presupuesto!$B$11:$C$565,2,0)</f>
        <v>AGUINALDO Y DECIMO CUARTO MES</v>
      </c>
      <c r="K885" s="94" t="str">
        <f t="shared" si="28"/>
        <v>Posgrado</v>
      </c>
      <c r="L885" s="94" t="s">
        <v>721</v>
      </c>
    </row>
    <row r="886" spans="3:12" ht="15.75" thickBot="1">
      <c r="C886" s="166" t="s">
        <v>1333</v>
      </c>
      <c r="D886" s="157"/>
      <c r="E886" s="149">
        <v>0</v>
      </c>
      <c r="F886" s="113">
        <f>IF(E884&lt;6,"",((E884-6)/12)*(G884/E884))</f>
        <v>0</v>
      </c>
      <c r="G886" s="93">
        <f>F886</f>
        <v>0</v>
      </c>
      <c r="H886" s="158"/>
      <c r="I886" s="97" t="s">
        <v>165</v>
      </c>
      <c r="J886" s="97" t="str">
        <f>VLOOKUP(I886,Presupuesto!$B$11:$C$565,2,0)</f>
        <v>DECIMOCUARTO MES</v>
      </c>
      <c r="K886" s="94" t="str">
        <f t="shared" si="28"/>
        <v>Posgrado</v>
      </c>
      <c r="L886" s="94" t="s">
        <v>721</v>
      </c>
    </row>
    <row r="887" spans="3:12" ht="15.75" thickBot="1">
      <c r="C887" s="132" t="s">
        <v>94</v>
      </c>
      <c r="D887" s="188"/>
      <c r="E887" s="147">
        <v>12</v>
      </c>
      <c r="F887" s="284">
        <f>HLOOKUP($C887,$BZ$2:$CM$3,2,0)</f>
        <v>13238.9</v>
      </c>
      <c r="G887" s="109">
        <f>D887*E887*F887</f>
        <v>0</v>
      </c>
      <c r="H887" s="160"/>
      <c r="I887" s="110" t="s">
        <v>151</v>
      </c>
      <c r="J887" s="110" t="str">
        <f>VLOOKUP(I887,Presupuesto!$B$11:$C$565,2,0)</f>
        <v>SUELDOS Y SALARIOS PERMANENTES</v>
      </c>
      <c r="K887" s="94" t="str">
        <f t="shared" si="28"/>
        <v>Posgrado</v>
      </c>
      <c r="L887" s="94" t="s">
        <v>721</v>
      </c>
    </row>
    <row r="888" spans="3:12">
      <c r="C888" s="165" t="s">
        <v>1332</v>
      </c>
      <c r="D888" s="157"/>
      <c r="E888" s="149">
        <v>0</v>
      </c>
      <c r="F888" s="96">
        <f>IF(E887=0,"",(G887/E887)/12*E887)</f>
        <v>0</v>
      </c>
      <c r="G888" s="93">
        <f>F888</f>
        <v>0</v>
      </c>
      <c r="H888" s="158"/>
      <c r="I888" s="112" t="s">
        <v>164</v>
      </c>
      <c r="J888" s="112" t="str">
        <f>VLOOKUP(I888,Presupuesto!$B$11:$C$565,2,0)</f>
        <v>AGUINALDO Y DECIMO CUARTO MES</v>
      </c>
      <c r="K888" s="94" t="str">
        <f t="shared" si="28"/>
        <v>Posgrado</v>
      </c>
      <c r="L888" s="94" t="s">
        <v>721</v>
      </c>
    </row>
    <row r="889" spans="3:12" ht="15.75" thickBot="1">
      <c r="C889" s="166" t="s">
        <v>1333</v>
      </c>
      <c r="D889" s="157"/>
      <c r="E889" s="149">
        <v>0</v>
      </c>
      <c r="F889" s="113">
        <f>IF(E887&lt;6,"",((E887-6)/12)*(G887/E887))</f>
        <v>0</v>
      </c>
      <c r="G889" s="93">
        <f>F889</f>
        <v>0</v>
      </c>
      <c r="H889" s="158"/>
      <c r="I889" s="97" t="s">
        <v>165</v>
      </c>
      <c r="J889" s="97" t="str">
        <f>VLOOKUP(I889,Presupuesto!$B$11:$C$565,2,0)</f>
        <v>DECIMOCUARTO MES</v>
      </c>
      <c r="K889" s="94" t="str">
        <f t="shared" si="28"/>
        <v>Posgrado</v>
      </c>
      <c r="L889" s="94" t="s">
        <v>721</v>
      </c>
    </row>
    <row r="890" spans="3:12" ht="15.75" thickBot="1">
      <c r="C890" s="132" t="s">
        <v>95</v>
      </c>
      <c r="D890" s="188"/>
      <c r="E890" s="147">
        <v>12</v>
      </c>
      <c r="F890" s="284">
        <f>HLOOKUP($C890,$BZ$2:$CM$3,2,0)</f>
        <v>12356.31</v>
      </c>
      <c r="G890" s="109">
        <f>D890*E890*F890</f>
        <v>0</v>
      </c>
      <c r="H890" s="160"/>
      <c r="I890" s="110" t="s">
        <v>151</v>
      </c>
      <c r="J890" s="110" t="str">
        <f>VLOOKUP(I890,Presupuesto!$B$11:$C$565,2,0)</f>
        <v>SUELDOS Y SALARIOS PERMANENTES</v>
      </c>
      <c r="K890" s="94" t="str">
        <f t="shared" ref="K890:K907" si="29">$K$857</f>
        <v>Posgrado</v>
      </c>
      <c r="L890" s="94" t="s">
        <v>721</v>
      </c>
    </row>
    <row r="891" spans="3:12">
      <c r="C891" s="165" t="s">
        <v>1332</v>
      </c>
      <c r="D891" s="157"/>
      <c r="E891" s="149">
        <v>0</v>
      </c>
      <c r="F891" s="96">
        <f>IF(E890=0,"",(G890/E890)/12*E890)</f>
        <v>0</v>
      </c>
      <c r="G891" s="93">
        <f>F891</f>
        <v>0</v>
      </c>
      <c r="H891" s="158"/>
      <c r="I891" s="112" t="s">
        <v>164</v>
      </c>
      <c r="J891" s="112" t="str">
        <f>VLOOKUP(I891,Presupuesto!$B$11:$C$565,2,0)</f>
        <v>AGUINALDO Y DECIMO CUARTO MES</v>
      </c>
      <c r="K891" s="94" t="str">
        <f t="shared" si="29"/>
        <v>Posgrado</v>
      </c>
      <c r="L891" s="94" t="s">
        <v>721</v>
      </c>
    </row>
    <row r="892" spans="3:12" ht="15.75" thickBot="1">
      <c r="C892" s="166" t="s">
        <v>1333</v>
      </c>
      <c r="D892" s="157"/>
      <c r="E892" s="149">
        <v>0</v>
      </c>
      <c r="F892" s="113">
        <f>IF(E890&lt;6,"",((E890-6)/12)*(G890/E890))</f>
        <v>0</v>
      </c>
      <c r="G892" s="93">
        <f>F892</f>
        <v>0</v>
      </c>
      <c r="H892" s="158"/>
      <c r="I892" s="97" t="s">
        <v>165</v>
      </c>
      <c r="J892" s="97" t="str">
        <f>VLOOKUP(I892,Presupuesto!$B$11:$C$565,2,0)</f>
        <v>DECIMOCUARTO MES</v>
      </c>
      <c r="K892" s="94" t="str">
        <f t="shared" si="29"/>
        <v>Posgrado</v>
      </c>
      <c r="L892" s="94" t="s">
        <v>721</v>
      </c>
    </row>
    <row r="893" spans="3:12" ht="15.75" thickBot="1">
      <c r="C893" s="132" t="s">
        <v>96</v>
      </c>
      <c r="D893" s="188"/>
      <c r="E893" s="147">
        <v>12</v>
      </c>
      <c r="F893" s="284">
        <f>HLOOKUP($C893,$BZ$2:$CM$3,2,0)</f>
        <v>463.22</v>
      </c>
      <c r="G893" s="109">
        <f>D893*E893*F893</f>
        <v>0</v>
      </c>
      <c r="H893" s="160"/>
      <c r="I893" s="110" t="s">
        <v>151</v>
      </c>
      <c r="J893" s="110" t="str">
        <f>VLOOKUP(I893,Presupuesto!$B$11:$C$565,2,0)</f>
        <v>SUELDOS Y SALARIOS PERMANENTES</v>
      </c>
      <c r="K893" s="94" t="str">
        <f t="shared" si="29"/>
        <v>Posgrado</v>
      </c>
      <c r="L893" s="94" t="s">
        <v>721</v>
      </c>
    </row>
    <row r="894" spans="3:12">
      <c r="C894" s="165" t="s">
        <v>1332</v>
      </c>
      <c r="D894" s="157"/>
      <c r="E894" s="149">
        <v>0</v>
      </c>
      <c r="F894" s="96">
        <f>IF(E893=0,"",(G893/E893)/12*E893)</f>
        <v>0</v>
      </c>
      <c r="G894" s="93">
        <f>F894</f>
        <v>0</v>
      </c>
      <c r="H894" s="158"/>
      <c r="I894" s="112" t="s">
        <v>164</v>
      </c>
      <c r="J894" s="112" t="str">
        <f>VLOOKUP(I894,Presupuesto!$B$11:$C$565,2,0)</f>
        <v>AGUINALDO Y DECIMO CUARTO MES</v>
      </c>
      <c r="K894" s="94" t="str">
        <f t="shared" si="29"/>
        <v>Posgrado</v>
      </c>
      <c r="L894" s="94" t="s">
        <v>721</v>
      </c>
    </row>
    <row r="895" spans="3:12" ht="15.75" thickBot="1">
      <c r="C895" s="166" t="s">
        <v>1333</v>
      </c>
      <c r="D895" s="157"/>
      <c r="E895" s="149">
        <v>0</v>
      </c>
      <c r="F895" s="113">
        <f>IF(E893&lt;6,"",((E893-6)/12)*(G893/E893))</f>
        <v>0</v>
      </c>
      <c r="G895" s="93">
        <f>F895</f>
        <v>0</v>
      </c>
      <c r="H895" s="158"/>
      <c r="I895" s="97" t="s">
        <v>165</v>
      </c>
      <c r="J895" s="97" t="str">
        <f>VLOOKUP(I895,Presupuesto!$B$11:$C$565,2,0)</f>
        <v>DECIMOCUARTO MES</v>
      </c>
      <c r="K895" s="94" t="str">
        <f t="shared" si="29"/>
        <v>Posgrado</v>
      </c>
      <c r="L895" s="94" t="s">
        <v>721</v>
      </c>
    </row>
    <row r="896" spans="3:12" ht="15.75" thickBot="1">
      <c r="C896" s="132" t="s">
        <v>97</v>
      </c>
      <c r="D896" s="188"/>
      <c r="E896" s="147">
        <v>12</v>
      </c>
      <c r="F896" s="284">
        <f>HLOOKUP($C896,$BZ$2:$CM$3,2,0)</f>
        <v>2007.3</v>
      </c>
      <c r="G896" s="109">
        <f>D896*E896*F896</f>
        <v>0</v>
      </c>
      <c r="H896" s="160"/>
      <c r="I896" s="110" t="s">
        <v>151</v>
      </c>
      <c r="J896" s="110" t="str">
        <f>VLOOKUP(I896,Presupuesto!$B$11:$C$565,2,0)</f>
        <v>SUELDOS Y SALARIOS PERMANENTES</v>
      </c>
      <c r="K896" s="94" t="str">
        <f t="shared" si="29"/>
        <v>Posgrado</v>
      </c>
      <c r="L896" s="94" t="s">
        <v>721</v>
      </c>
    </row>
    <row r="897" spans="3:12">
      <c r="C897" s="165" t="s">
        <v>1332</v>
      </c>
      <c r="D897" s="157"/>
      <c r="E897" s="149">
        <v>0</v>
      </c>
      <c r="F897" s="96">
        <f>IF(E896=0,"",(G896/E896)/12*E896)</f>
        <v>0</v>
      </c>
      <c r="G897" s="93">
        <f>F897</f>
        <v>0</v>
      </c>
      <c r="H897" s="158"/>
      <c r="I897" s="112" t="s">
        <v>164</v>
      </c>
      <c r="J897" s="112" t="str">
        <f>VLOOKUP(I897,Presupuesto!$B$11:$C$565,2,0)</f>
        <v>AGUINALDO Y DECIMO CUARTO MES</v>
      </c>
      <c r="K897" s="94" t="str">
        <f t="shared" si="29"/>
        <v>Posgrado</v>
      </c>
      <c r="L897" s="94" t="s">
        <v>721</v>
      </c>
    </row>
    <row r="898" spans="3:12" ht="15.75" thickBot="1">
      <c r="C898" s="166" t="s">
        <v>1333</v>
      </c>
      <c r="D898" s="157"/>
      <c r="E898" s="149">
        <v>0</v>
      </c>
      <c r="F898" s="113">
        <f>IF(E896&lt;6,"",((E896-6)/12)*(G896/E896))</f>
        <v>0</v>
      </c>
      <c r="G898" s="93">
        <f>F898</f>
        <v>0</v>
      </c>
      <c r="H898" s="158"/>
      <c r="I898" s="97" t="s">
        <v>165</v>
      </c>
      <c r="J898" s="97" t="str">
        <f>VLOOKUP(I898,Presupuesto!$B$11:$C$565,2,0)</f>
        <v>DECIMOCUARTO MES</v>
      </c>
      <c r="K898" s="94" t="str">
        <f t="shared" si="29"/>
        <v>Posgrado</v>
      </c>
      <c r="L898" s="94" t="s">
        <v>721</v>
      </c>
    </row>
    <row r="899" spans="3:12" ht="15.75" thickBot="1">
      <c r="C899" s="135" t="s">
        <v>101</v>
      </c>
      <c r="D899" s="188"/>
      <c r="E899" s="147">
        <v>12</v>
      </c>
      <c r="F899" s="134">
        <v>30000</v>
      </c>
      <c r="G899" s="109">
        <f>D899*E899*F899</f>
        <v>0</v>
      </c>
      <c r="H899" s="160"/>
      <c r="I899" s="110" t="s">
        <v>200</v>
      </c>
      <c r="J899" s="110" t="str">
        <f>VLOOKUP(I899,Presupuesto!$B$11:$C$565,2,0)</f>
        <v>CONTRATOS ESPECIALES</v>
      </c>
      <c r="K899" s="94" t="str">
        <f t="shared" si="29"/>
        <v>Posgrado</v>
      </c>
      <c r="L899" s="94" t="s">
        <v>721</v>
      </c>
    </row>
    <row r="900" spans="3:12">
      <c r="C900" s="165" t="s">
        <v>1332</v>
      </c>
      <c r="D900" s="157"/>
      <c r="E900" s="149">
        <v>0</v>
      </c>
      <c r="F900" s="113">
        <f>IF(E899=0,"",(G899/E899)/12*E899)</f>
        <v>0</v>
      </c>
      <c r="G900" s="93">
        <f>F900</f>
        <v>0</v>
      </c>
      <c r="H900" s="158"/>
      <c r="I900" s="97" t="s">
        <v>200</v>
      </c>
      <c r="J900" s="97" t="str">
        <f>VLOOKUP(I900,Presupuesto!$B$11:$C$565,2,0)</f>
        <v>CONTRATOS ESPECIALES</v>
      </c>
      <c r="K900" s="94" t="str">
        <f t="shared" si="29"/>
        <v>Posgrado</v>
      </c>
      <c r="L900" s="94" t="s">
        <v>719</v>
      </c>
    </row>
    <row r="901" spans="3:12" ht="15.75" thickBot="1">
      <c r="C901" s="166" t="s">
        <v>1333</v>
      </c>
      <c r="D901" s="157"/>
      <c r="E901" s="149">
        <v>0</v>
      </c>
      <c r="F901" s="96">
        <f>IF(E899&lt;6,"",((E899-6)/12)*(G899/E899))</f>
        <v>0</v>
      </c>
      <c r="G901" s="93">
        <f>F901</f>
        <v>0</v>
      </c>
      <c r="H901" s="158"/>
      <c r="I901" s="97" t="s">
        <v>200</v>
      </c>
      <c r="J901" s="97" t="str">
        <f>VLOOKUP(I901,Presupuesto!$B$11:$C$565,2,0)</f>
        <v>CONTRATOS ESPECIALES</v>
      </c>
      <c r="K901" s="94" t="str">
        <f t="shared" si="29"/>
        <v>Posgrado</v>
      </c>
      <c r="L901" s="94" t="s">
        <v>727</v>
      </c>
    </row>
    <row r="902" spans="3:12" ht="15.75" thickBot="1">
      <c r="C902" s="135" t="s">
        <v>102</v>
      </c>
      <c r="D902" s="188"/>
      <c r="E902" s="147">
        <v>12</v>
      </c>
      <c r="F902" s="114">
        <v>30000</v>
      </c>
      <c r="G902" s="109">
        <f>D902*E902*F902</f>
        <v>0</v>
      </c>
      <c r="H902" s="160"/>
      <c r="I902" s="110" t="s">
        <v>298</v>
      </c>
      <c r="J902" s="110" t="str">
        <f>VLOOKUP(I902,Presupuesto!$B$11:$C$565,2,0)</f>
        <v>OTROS SERVICIOS TECNICOS Y PROFESIONALES</v>
      </c>
      <c r="K902" s="94" t="str">
        <f t="shared" si="29"/>
        <v>Posgrado</v>
      </c>
      <c r="L902" s="94" t="s">
        <v>719</v>
      </c>
    </row>
    <row r="903" spans="3:12">
      <c r="C903" s="165" t="s">
        <v>1332</v>
      </c>
      <c r="D903" s="157"/>
      <c r="E903" s="149">
        <v>0</v>
      </c>
      <c r="F903" s="96">
        <v>0</v>
      </c>
      <c r="G903" s="93">
        <f>F903</f>
        <v>0</v>
      </c>
      <c r="H903" s="158"/>
      <c r="I903" s="97" t="s">
        <v>298</v>
      </c>
      <c r="J903" s="97" t="str">
        <f>VLOOKUP(I903,Presupuesto!$B$11:$C$565,2,0)</f>
        <v>OTROS SERVICIOS TECNICOS Y PROFESIONALES</v>
      </c>
      <c r="K903" s="94" t="str">
        <f t="shared" si="29"/>
        <v>Posgrado</v>
      </c>
      <c r="L903" s="94" t="s">
        <v>719</v>
      </c>
    </row>
    <row r="904" spans="3:12" ht="15.75" thickBot="1">
      <c r="C904" s="166" t="s">
        <v>1333</v>
      </c>
      <c r="D904" s="157"/>
      <c r="E904" s="149">
        <v>0</v>
      </c>
      <c r="F904" s="96">
        <v>0</v>
      </c>
      <c r="G904" s="93">
        <f>F904</f>
        <v>0</v>
      </c>
      <c r="H904" s="158"/>
      <c r="I904" s="97" t="s">
        <v>298</v>
      </c>
      <c r="J904" s="97" t="str">
        <f>VLOOKUP(I904,Presupuesto!$B$11:$C$565,2,0)</f>
        <v>OTROS SERVICIOS TECNICOS Y PROFESIONALES</v>
      </c>
      <c r="K904" s="94" t="str">
        <f t="shared" si="29"/>
        <v>Posgrado</v>
      </c>
      <c r="L904" s="94" t="s">
        <v>719</v>
      </c>
    </row>
    <row r="905" spans="3:12" ht="15.75" thickBot="1">
      <c r="C905" s="135" t="s">
        <v>103</v>
      </c>
      <c r="D905" s="188"/>
      <c r="E905" s="147">
        <v>12</v>
      </c>
      <c r="F905" s="114">
        <v>30000</v>
      </c>
      <c r="G905" s="109">
        <f>D905*E905*F905</f>
        <v>0</v>
      </c>
      <c r="H905" s="160"/>
      <c r="I905" s="110" t="s">
        <v>151</v>
      </c>
      <c r="J905" s="110" t="str">
        <f>VLOOKUP(I905,Presupuesto!$B$11:$C$565,2,0)</f>
        <v>SUELDOS Y SALARIOS PERMANENTES</v>
      </c>
      <c r="K905" s="94" t="str">
        <f t="shared" si="29"/>
        <v>Posgrado</v>
      </c>
      <c r="L905" s="94" t="s">
        <v>719</v>
      </c>
    </row>
    <row r="906" spans="3:12">
      <c r="C906" s="165" t="s">
        <v>1332</v>
      </c>
      <c r="D906" s="163"/>
      <c r="E906" s="126">
        <v>0</v>
      </c>
      <c r="F906" s="115">
        <f>IF(E905=0,"",(G905/E905)/12*E905)</f>
        <v>0</v>
      </c>
      <c r="G906" s="116">
        <f>F906</f>
        <v>0</v>
      </c>
      <c r="H906" s="158"/>
      <c r="I906" s="97" t="s">
        <v>164</v>
      </c>
      <c r="J906" s="97" t="str">
        <f>VLOOKUP(I906,Presupuesto!$B$11:$C$565,2,0)</f>
        <v>AGUINALDO Y DECIMO CUARTO MES</v>
      </c>
      <c r="K906" s="94" t="str">
        <f t="shared" si="29"/>
        <v>Posgrado</v>
      </c>
      <c r="L906" s="94" t="s">
        <v>719</v>
      </c>
    </row>
    <row r="907" spans="3:12" ht="15.75" thickBot="1">
      <c r="C907" s="167" t="s">
        <v>1333</v>
      </c>
      <c r="D907" s="156"/>
      <c r="E907" s="127">
        <v>0</v>
      </c>
      <c r="F907" s="101">
        <f>IF(E905&lt;6,"",((E905-6)/12)*(G905/E905))</f>
        <v>0</v>
      </c>
      <c r="G907" s="101">
        <f>F907</f>
        <v>0</v>
      </c>
      <c r="H907" s="156"/>
      <c r="I907" s="102" t="s">
        <v>165</v>
      </c>
      <c r="J907" s="119" t="str">
        <f>VLOOKUP(I907,Presupuesto!$B$11:$C$565,2,0)</f>
        <v>DECIMOCUARTO MES</v>
      </c>
      <c r="K907" s="102" t="str">
        <f t="shared" si="29"/>
        <v>Posgrado</v>
      </c>
      <c r="L907" s="119" t="s">
        <v>719</v>
      </c>
    </row>
    <row r="909" spans="3:12" ht="15.75" thickBot="1">
      <c r="C909" s="422"/>
      <c r="D909" s="411"/>
      <c r="E909" s="422"/>
      <c r="F909" s="422"/>
      <c r="G909" s="422"/>
      <c r="H909" s="411"/>
      <c r="I909" s="422"/>
      <c r="J909" s="422"/>
      <c r="K909" s="422"/>
      <c r="L909" s="422"/>
    </row>
    <row r="910" spans="3:12" ht="15.75" thickBot="1">
      <c r="C910" s="68" t="s">
        <v>1308</v>
      </c>
      <c r="D910" s="30">
        <f>SUM(G917:G967)</f>
        <v>0</v>
      </c>
      <c r="E910" s="90"/>
      <c r="F910" s="90"/>
      <c r="G910" s="90"/>
      <c r="H910" s="74"/>
      <c r="I910" s="74"/>
      <c r="J910" s="74"/>
      <c r="K910" s="422"/>
      <c r="L910" s="422"/>
    </row>
    <row r="911" spans="3:12">
      <c r="C911" s="422"/>
      <c r="D911" s="31"/>
      <c r="E911" s="90"/>
      <c r="F911" s="90"/>
      <c r="G911" s="90"/>
      <c r="H911" s="74"/>
      <c r="I911" s="74"/>
      <c r="J911" s="74"/>
      <c r="K911" s="422"/>
      <c r="L911" s="422"/>
    </row>
    <row r="912" spans="3:12">
      <c r="C912" s="422"/>
      <c r="D912" s="31"/>
      <c r="E912" s="90"/>
      <c r="F912" s="90"/>
      <c r="G912" s="90"/>
      <c r="H912" s="74"/>
      <c r="I912" s="74"/>
      <c r="J912" s="74"/>
      <c r="K912" s="422"/>
      <c r="L912" s="422"/>
    </row>
    <row r="913" spans="3:12" ht="15.75">
      <c r="C913" s="190" t="s">
        <v>1309</v>
      </c>
      <c r="D913" s="342"/>
      <c r="E913" s="90"/>
      <c r="F913" s="90"/>
      <c r="G913" s="90"/>
      <c r="H913" s="74"/>
      <c r="I913" s="74"/>
      <c r="J913" s="74"/>
      <c r="K913" s="422"/>
      <c r="L913" s="422"/>
    </row>
    <row r="914" spans="3:12" ht="18.75">
      <c r="C914" s="197" t="e">
        <f>IFERROR(VLOOKUP(D913,'1. Desarrollo e Innov. Curricu.'!$F:$G,2,FALSE),IFERROR(VLOOKUP(D913,'2. Investigación Científica'!$E:$F,2,FALSE),IFERROR(VLOOKUP(D913,'3. Vinculación Univ. Sociedad'!$F:$G,2,FALSE),IFERROR(VLOOKUP(D913,'4. Docencia y Profesorado Univ.'!$F:$G,2,FALSE),IFERROR(VLOOKUP(D913,'5. Estudiantes y Graduados'!$E:$F,2,FALSE),IFERROR(VLOOKUP(D913,'11. Gestion Administrativa'!$F:$G,2,FALSE),IFERROR(VLOOKUP(D913,'13. Gestión Académica'!$F:$G,2,FALSE),IFERROR(VLOOKUP(D913,'8. Asegura. de la Calid. y M'!$F:$G,2,FALSE),IFERROR(VLOOKUP(D913,'6. Gestión del Conocimiento'!$F:$G,2,FALSE),IFERROR(VLOOKUP(D913,'15. Gobernabilidad y Proceso...'!$E:$F,2,FALSE),IFERROR(VLOOKUP(D913,'12. Gestión del Talento Humano'!$F:$G,2,FALSE),IFERROR(VLOOKUP(D913,'14. Internacional... de la E.S.'!$E:$F,2,FALSE),IFERROR(VLOOKUP(D913,'10. Posgrado'!$E:$F,2,FALSE),IFERROR(VLOOKUP(D913,'17. Gestión TIC'!$F:$G,2,FALSE),IFERROR(VLOOKUP(D913,'16. Desa. del Sistema Educ.Sup.'!$E:$F,2,FALSE),IFERROR(VLOOKUP(D913,'9. Cultura de Inno. Insti...'!$F:$G,2,FALSE),VLOOKUP(D913,'7. Lo Esencial de la Reforma U.'!$F:$G,2,0)))))))))))))))))</f>
        <v>#N/A</v>
      </c>
      <c r="D914" s="31"/>
      <c r="E914" s="90"/>
      <c r="F914" s="90"/>
      <c r="G914" s="90"/>
      <c r="H914" s="74"/>
      <c r="I914" s="74"/>
      <c r="J914" s="74"/>
      <c r="K914" s="422"/>
      <c r="L914" s="422"/>
    </row>
    <row r="915" spans="3:12" ht="15.75" thickBot="1">
      <c r="C915" s="171"/>
      <c r="D915" s="31"/>
      <c r="E915" s="90"/>
      <c r="F915" s="90"/>
      <c r="G915" s="90"/>
      <c r="H915" s="74"/>
      <c r="I915" s="74"/>
      <c r="J915" s="74"/>
      <c r="K915" s="148"/>
      <c r="L915" s="422"/>
    </row>
    <row r="916" spans="3:12" ht="30.75" thickBot="1">
      <c r="C916" s="129" t="s">
        <v>1310</v>
      </c>
      <c r="D916" s="133" t="s">
        <v>99</v>
      </c>
      <c r="E916" s="164" t="s">
        <v>1331</v>
      </c>
      <c r="F916" s="133" t="s">
        <v>1312</v>
      </c>
      <c r="G916" s="130" t="s">
        <v>1313</v>
      </c>
      <c r="H916" s="128" t="s">
        <v>1314</v>
      </c>
      <c r="I916" s="131" t="s">
        <v>1315</v>
      </c>
      <c r="J916" s="131" t="s">
        <v>711</v>
      </c>
      <c r="K916" s="131" t="s">
        <v>1316</v>
      </c>
      <c r="L916" s="131" t="s">
        <v>1317</v>
      </c>
    </row>
    <row r="917" spans="3:12" ht="15.75" thickBot="1">
      <c r="C917" s="132" t="s">
        <v>84</v>
      </c>
      <c r="D917" s="188"/>
      <c r="E917" s="147">
        <v>12</v>
      </c>
      <c r="F917" s="284">
        <f>HLOOKUP($C917,$BZ$2:$CM$3,2,0)</f>
        <v>43674.39</v>
      </c>
      <c r="G917" s="109">
        <f>D917*E917*F917</f>
        <v>0</v>
      </c>
      <c r="H917" s="160"/>
      <c r="I917" s="110" t="s">
        <v>151</v>
      </c>
      <c r="J917" s="110" t="str">
        <f>VLOOKUP(I917,Presupuesto!$B$11:$C$565,2,0)</f>
        <v>SUELDOS Y SALARIOS PERMANENTES</v>
      </c>
      <c r="K917" s="205" t="s">
        <v>81</v>
      </c>
      <c r="L917" s="94" t="s">
        <v>719</v>
      </c>
    </row>
    <row r="918" spans="3:12">
      <c r="C918" s="165" t="s">
        <v>1332</v>
      </c>
      <c r="D918" s="157"/>
      <c r="E918" s="149">
        <v>0</v>
      </c>
      <c r="F918" s="96">
        <f>IF(E917=0,"",(G917/E917)/12*E917)</f>
        <v>0</v>
      </c>
      <c r="G918" s="93">
        <f>F918</f>
        <v>0</v>
      </c>
      <c r="H918" s="158"/>
      <c r="I918" s="112" t="s">
        <v>164</v>
      </c>
      <c r="J918" s="112" t="str">
        <f>VLOOKUP(I918,Presupuesto!$B$11:$C$565,2,0)</f>
        <v>AGUINALDO Y DECIMO CUARTO MES</v>
      </c>
      <c r="K918" s="94" t="str">
        <f t="shared" ref="K918:K949" si="30">$K$917</f>
        <v>Desarrollo del Sistema de Educación Superior</v>
      </c>
      <c r="L918" s="94" t="s">
        <v>720</v>
      </c>
    </row>
    <row r="919" spans="3:12" ht="15.75" thickBot="1">
      <c r="C919" s="166" t="s">
        <v>1333</v>
      </c>
      <c r="D919" s="157"/>
      <c r="E919" s="149">
        <v>0</v>
      </c>
      <c r="F919" s="113">
        <f>IF(E917&lt;6,"",((E917-6)/12)*(G917/E917))</f>
        <v>0</v>
      </c>
      <c r="G919" s="93">
        <f>F919</f>
        <v>0</v>
      </c>
      <c r="H919" s="158"/>
      <c r="I919" s="97" t="s">
        <v>165</v>
      </c>
      <c r="J919" s="97" t="str">
        <f>VLOOKUP(I919,Presupuesto!$B$11:$C$565,2,0)</f>
        <v>DECIMOCUARTO MES</v>
      </c>
      <c r="K919" s="94" t="str">
        <f t="shared" si="30"/>
        <v>Desarrollo del Sistema de Educación Superior</v>
      </c>
      <c r="L919" s="94" t="s">
        <v>721</v>
      </c>
    </row>
    <row r="920" spans="3:12" ht="15.75" thickBot="1">
      <c r="C920" s="132" t="s">
        <v>85</v>
      </c>
      <c r="D920" s="188"/>
      <c r="E920" s="147">
        <v>12</v>
      </c>
      <c r="F920" s="284">
        <f>HLOOKUP($C920,$BZ$2:$CM$3,2,0)</f>
        <v>39703.99</v>
      </c>
      <c r="G920" s="109">
        <f>D920*E920*F920</f>
        <v>0</v>
      </c>
      <c r="H920" s="160"/>
      <c r="I920" s="110" t="s">
        <v>151</v>
      </c>
      <c r="J920" s="110" t="str">
        <f>VLOOKUP(I920,Presupuesto!$B$11:$C$565,2,0)</f>
        <v>SUELDOS Y SALARIOS PERMANENTES</v>
      </c>
      <c r="K920" s="94" t="str">
        <f t="shared" si="30"/>
        <v>Desarrollo del Sistema de Educación Superior</v>
      </c>
      <c r="L920" s="94" t="s">
        <v>721</v>
      </c>
    </row>
    <row r="921" spans="3:12">
      <c r="C921" s="165" t="s">
        <v>1332</v>
      </c>
      <c r="D921" s="157"/>
      <c r="E921" s="149">
        <v>0</v>
      </c>
      <c r="F921" s="96">
        <f>IF(E920=0,"",(G920/E920)/12*E920)</f>
        <v>0</v>
      </c>
      <c r="G921" s="93">
        <f>F921</f>
        <v>0</v>
      </c>
      <c r="H921" s="158"/>
      <c r="I921" s="112" t="s">
        <v>164</v>
      </c>
      <c r="J921" s="112" t="str">
        <f>VLOOKUP(I921,Presupuesto!$B$11:$C$565,2,0)</f>
        <v>AGUINALDO Y DECIMO CUARTO MES</v>
      </c>
      <c r="K921" s="94" t="str">
        <f t="shared" si="30"/>
        <v>Desarrollo del Sistema de Educación Superior</v>
      </c>
      <c r="L921" s="94" t="s">
        <v>721</v>
      </c>
    </row>
    <row r="922" spans="3:12" ht="15.75" thickBot="1">
      <c r="C922" s="166" t="s">
        <v>1333</v>
      </c>
      <c r="D922" s="157"/>
      <c r="E922" s="149">
        <v>0</v>
      </c>
      <c r="F922" s="113">
        <f>IF(E920&lt;6,"",((E920-6)/12)*(G920/E920))</f>
        <v>0</v>
      </c>
      <c r="G922" s="93">
        <f>F922</f>
        <v>0</v>
      </c>
      <c r="H922" s="158"/>
      <c r="I922" s="97" t="s">
        <v>165</v>
      </c>
      <c r="J922" s="97" t="str">
        <f>VLOOKUP(I922,Presupuesto!$B$11:$C$565,2,0)</f>
        <v>DECIMOCUARTO MES</v>
      </c>
      <c r="K922" s="94" t="str">
        <f t="shared" si="30"/>
        <v>Desarrollo del Sistema de Educación Superior</v>
      </c>
      <c r="L922" s="94" t="s">
        <v>721</v>
      </c>
    </row>
    <row r="923" spans="3:12" ht="15.75" thickBot="1">
      <c r="C923" s="132" t="s">
        <v>86</v>
      </c>
      <c r="D923" s="188"/>
      <c r="E923" s="147">
        <v>12</v>
      </c>
      <c r="F923" s="284">
        <f>HLOOKUP($C923,$BZ$2:$CM$3,2,0)</f>
        <v>35733.589999999997</v>
      </c>
      <c r="G923" s="109">
        <f>D923*E923*F923</f>
        <v>0</v>
      </c>
      <c r="H923" s="160"/>
      <c r="I923" s="110" t="s">
        <v>151</v>
      </c>
      <c r="J923" s="110" t="str">
        <f>VLOOKUP(I923,Presupuesto!$B$11:$C$565,2,0)</f>
        <v>SUELDOS Y SALARIOS PERMANENTES</v>
      </c>
      <c r="K923" s="94" t="str">
        <f t="shared" si="30"/>
        <v>Desarrollo del Sistema de Educación Superior</v>
      </c>
      <c r="L923" s="94" t="s">
        <v>721</v>
      </c>
    </row>
    <row r="924" spans="3:12">
      <c r="C924" s="165" t="s">
        <v>1332</v>
      </c>
      <c r="D924" s="157"/>
      <c r="E924" s="149">
        <v>0</v>
      </c>
      <c r="F924" s="96">
        <f>IF(E923=0,"",(G923/E923)/12*E923)</f>
        <v>0</v>
      </c>
      <c r="G924" s="93">
        <f>F924</f>
        <v>0</v>
      </c>
      <c r="H924" s="158"/>
      <c r="I924" s="112" t="s">
        <v>164</v>
      </c>
      <c r="J924" s="112" t="str">
        <f>VLOOKUP(I924,Presupuesto!$B$11:$C$565,2,0)</f>
        <v>AGUINALDO Y DECIMO CUARTO MES</v>
      </c>
      <c r="K924" s="94" t="str">
        <f t="shared" si="30"/>
        <v>Desarrollo del Sistema de Educación Superior</v>
      </c>
      <c r="L924" s="94" t="s">
        <v>721</v>
      </c>
    </row>
    <row r="925" spans="3:12" ht="15.75" thickBot="1">
      <c r="C925" s="166" t="s">
        <v>1333</v>
      </c>
      <c r="D925" s="157"/>
      <c r="E925" s="149">
        <v>0</v>
      </c>
      <c r="F925" s="113">
        <f>IF(E923&lt;6,"",((E923-6)/12)*(G923/E923))</f>
        <v>0</v>
      </c>
      <c r="G925" s="93">
        <f>F925</f>
        <v>0</v>
      </c>
      <c r="H925" s="158"/>
      <c r="I925" s="97" t="s">
        <v>165</v>
      </c>
      <c r="J925" s="97" t="str">
        <f>VLOOKUP(I925,Presupuesto!$B$11:$C$565,2,0)</f>
        <v>DECIMOCUARTO MES</v>
      </c>
      <c r="K925" s="94" t="str">
        <f t="shared" si="30"/>
        <v>Desarrollo del Sistema de Educación Superior</v>
      </c>
      <c r="L925" s="94" t="s">
        <v>721</v>
      </c>
    </row>
    <row r="926" spans="3:12" ht="15.75" thickBot="1">
      <c r="C926" s="132" t="s">
        <v>87</v>
      </c>
      <c r="D926" s="188"/>
      <c r="E926" s="147">
        <v>12</v>
      </c>
      <c r="F926" s="284">
        <f>HLOOKUP($C926,$BZ$2:$CM$3,2,0)</f>
        <v>31763.19</v>
      </c>
      <c r="G926" s="109">
        <f>D926*E926*F926</f>
        <v>0</v>
      </c>
      <c r="H926" s="160"/>
      <c r="I926" s="110" t="s">
        <v>151</v>
      </c>
      <c r="J926" s="110" t="str">
        <f>VLOOKUP(I926,Presupuesto!$B$11:$C$565,2,0)</f>
        <v>SUELDOS Y SALARIOS PERMANENTES</v>
      </c>
      <c r="K926" s="94" t="str">
        <f t="shared" si="30"/>
        <v>Desarrollo del Sistema de Educación Superior</v>
      </c>
      <c r="L926" s="94" t="s">
        <v>721</v>
      </c>
    </row>
    <row r="927" spans="3:12">
      <c r="C927" s="165" t="s">
        <v>1332</v>
      </c>
      <c r="D927" s="157"/>
      <c r="E927" s="149">
        <v>0</v>
      </c>
      <c r="F927" s="96">
        <f>IF(E926=0,"",(G926/E926)/12*E926)</f>
        <v>0</v>
      </c>
      <c r="G927" s="93">
        <f>F927</f>
        <v>0</v>
      </c>
      <c r="H927" s="158"/>
      <c r="I927" s="112" t="s">
        <v>164</v>
      </c>
      <c r="J927" s="112" t="str">
        <f>VLOOKUP(I927,Presupuesto!$B$11:$C$565,2,0)</f>
        <v>AGUINALDO Y DECIMO CUARTO MES</v>
      </c>
      <c r="K927" s="94" t="str">
        <f t="shared" si="30"/>
        <v>Desarrollo del Sistema de Educación Superior</v>
      </c>
      <c r="L927" s="94" t="s">
        <v>721</v>
      </c>
    </row>
    <row r="928" spans="3:12" ht="15.75" thickBot="1">
      <c r="C928" s="166" t="s">
        <v>1333</v>
      </c>
      <c r="D928" s="157"/>
      <c r="E928" s="149">
        <v>0</v>
      </c>
      <c r="F928" s="113">
        <f>IF(E926&lt;6,"",((E926-6)/12)*(G926/E926))</f>
        <v>0</v>
      </c>
      <c r="G928" s="93">
        <f>F928</f>
        <v>0</v>
      </c>
      <c r="H928" s="158"/>
      <c r="I928" s="97" t="s">
        <v>165</v>
      </c>
      <c r="J928" s="97" t="str">
        <f>VLOOKUP(I928,Presupuesto!$B$11:$C$565,2,0)</f>
        <v>DECIMOCUARTO MES</v>
      </c>
      <c r="K928" s="94" t="str">
        <f t="shared" si="30"/>
        <v>Desarrollo del Sistema de Educación Superior</v>
      </c>
      <c r="L928" s="94" t="s">
        <v>721</v>
      </c>
    </row>
    <row r="929" spans="3:12" ht="15.75" thickBot="1">
      <c r="C929" s="132" t="s">
        <v>88</v>
      </c>
      <c r="D929" s="188"/>
      <c r="E929" s="147">
        <v>12</v>
      </c>
      <c r="F929" s="284">
        <f>HLOOKUP($C929,$BZ$2:$CM$3,2,0)</f>
        <v>29777.99</v>
      </c>
      <c r="G929" s="109">
        <f>D929*E929*F929</f>
        <v>0</v>
      </c>
      <c r="H929" s="160"/>
      <c r="I929" s="110" t="s">
        <v>151</v>
      </c>
      <c r="J929" s="110" t="str">
        <f>VLOOKUP(I929,Presupuesto!$B$11:$C$565,2,0)</f>
        <v>SUELDOS Y SALARIOS PERMANENTES</v>
      </c>
      <c r="K929" s="94" t="str">
        <f t="shared" si="30"/>
        <v>Desarrollo del Sistema de Educación Superior</v>
      </c>
      <c r="L929" s="94" t="s">
        <v>721</v>
      </c>
    </row>
    <row r="930" spans="3:12">
      <c r="C930" s="165" t="s">
        <v>1332</v>
      </c>
      <c r="D930" s="157"/>
      <c r="E930" s="149">
        <v>0</v>
      </c>
      <c r="F930" s="96">
        <f>IF(E929=0,"",(G929/E929)/12*E929)</f>
        <v>0</v>
      </c>
      <c r="G930" s="93">
        <f>F930</f>
        <v>0</v>
      </c>
      <c r="H930" s="158"/>
      <c r="I930" s="112" t="s">
        <v>164</v>
      </c>
      <c r="J930" s="112" t="str">
        <f>VLOOKUP(I930,Presupuesto!$B$11:$C$565,2,0)</f>
        <v>AGUINALDO Y DECIMO CUARTO MES</v>
      </c>
      <c r="K930" s="94" t="str">
        <f t="shared" si="30"/>
        <v>Desarrollo del Sistema de Educación Superior</v>
      </c>
      <c r="L930" s="94" t="s">
        <v>721</v>
      </c>
    </row>
    <row r="931" spans="3:12" ht="15.75" thickBot="1">
      <c r="C931" s="166" t="s">
        <v>1333</v>
      </c>
      <c r="D931" s="157"/>
      <c r="E931" s="149">
        <v>0</v>
      </c>
      <c r="F931" s="113">
        <f>IF(E929&lt;6,"",((E929-6)/12)*(G929/E929))</f>
        <v>0</v>
      </c>
      <c r="G931" s="93">
        <f>F931</f>
        <v>0</v>
      </c>
      <c r="H931" s="158"/>
      <c r="I931" s="97" t="s">
        <v>165</v>
      </c>
      <c r="J931" s="97" t="str">
        <f>VLOOKUP(I931,Presupuesto!$B$11:$C$565,2,0)</f>
        <v>DECIMOCUARTO MES</v>
      </c>
      <c r="K931" s="94" t="str">
        <f t="shared" si="30"/>
        <v>Desarrollo del Sistema de Educación Superior</v>
      </c>
      <c r="L931" s="94" t="s">
        <v>721</v>
      </c>
    </row>
    <row r="932" spans="3:12" ht="15.75" thickBot="1">
      <c r="C932" s="132" t="s">
        <v>89</v>
      </c>
      <c r="D932" s="188"/>
      <c r="E932" s="147">
        <v>12</v>
      </c>
      <c r="F932" s="284">
        <f>HLOOKUP($C932,$BZ$2:$CM$3,2,0)</f>
        <v>27792.79</v>
      </c>
      <c r="G932" s="109">
        <f>D932*E932*F932</f>
        <v>0</v>
      </c>
      <c r="H932" s="160"/>
      <c r="I932" s="110" t="s">
        <v>151</v>
      </c>
      <c r="J932" s="110" t="str">
        <f>VLOOKUP(I932,Presupuesto!$B$11:$C$565,2,0)</f>
        <v>SUELDOS Y SALARIOS PERMANENTES</v>
      </c>
      <c r="K932" s="94" t="str">
        <f t="shared" si="30"/>
        <v>Desarrollo del Sistema de Educación Superior</v>
      </c>
      <c r="L932" s="94" t="s">
        <v>721</v>
      </c>
    </row>
    <row r="933" spans="3:12">
      <c r="C933" s="165" t="s">
        <v>1332</v>
      </c>
      <c r="D933" s="157"/>
      <c r="E933" s="149">
        <v>0</v>
      </c>
      <c r="F933" s="96">
        <f>IF(E932=0,"",(G932/E932)/12*E932)</f>
        <v>0</v>
      </c>
      <c r="G933" s="93">
        <f>F933</f>
        <v>0</v>
      </c>
      <c r="H933" s="158"/>
      <c r="I933" s="112" t="s">
        <v>164</v>
      </c>
      <c r="J933" s="112" t="str">
        <f>VLOOKUP(I933,Presupuesto!$B$11:$C$565,2,0)</f>
        <v>AGUINALDO Y DECIMO CUARTO MES</v>
      </c>
      <c r="K933" s="94" t="str">
        <f t="shared" si="30"/>
        <v>Desarrollo del Sistema de Educación Superior</v>
      </c>
      <c r="L933" s="94" t="s">
        <v>721</v>
      </c>
    </row>
    <row r="934" spans="3:12" ht="15.75" thickBot="1">
      <c r="C934" s="166" t="s">
        <v>1333</v>
      </c>
      <c r="D934" s="157"/>
      <c r="E934" s="149">
        <v>0</v>
      </c>
      <c r="F934" s="113">
        <f>IF(E932&lt;6,"",((E932-6)/12)*(G932/E932))</f>
        <v>0</v>
      </c>
      <c r="G934" s="93">
        <f>F934</f>
        <v>0</v>
      </c>
      <c r="H934" s="158"/>
      <c r="I934" s="97" t="s">
        <v>165</v>
      </c>
      <c r="J934" s="97" t="str">
        <f>VLOOKUP(I934,Presupuesto!$B$11:$C$565,2,0)</f>
        <v>DECIMOCUARTO MES</v>
      </c>
      <c r="K934" s="94" t="str">
        <f t="shared" si="30"/>
        <v>Desarrollo del Sistema de Educación Superior</v>
      </c>
      <c r="L934" s="94" t="s">
        <v>721</v>
      </c>
    </row>
    <row r="935" spans="3:12" ht="15.75" thickBot="1">
      <c r="C935" s="132" t="s">
        <v>90</v>
      </c>
      <c r="D935" s="188"/>
      <c r="E935" s="147">
        <v>12</v>
      </c>
      <c r="F935" s="284">
        <f>HLOOKUP($C935,$BZ$2:$CM$3,2,0)</f>
        <v>18859.39</v>
      </c>
      <c r="G935" s="109">
        <f>D935*E935*F935</f>
        <v>0</v>
      </c>
      <c r="H935" s="160"/>
      <c r="I935" s="110" t="s">
        <v>151</v>
      </c>
      <c r="J935" s="110" t="str">
        <f>VLOOKUP(I935,Presupuesto!$B$11:$C$565,2,0)</f>
        <v>SUELDOS Y SALARIOS PERMANENTES</v>
      </c>
      <c r="K935" s="94" t="str">
        <f t="shared" si="30"/>
        <v>Desarrollo del Sistema de Educación Superior</v>
      </c>
      <c r="L935" s="94" t="s">
        <v>721</v>
      </c>
    </row>
    <row r="936" spans="3:12">
      <c r="C936" s="165" t="s">
        <v>1332</v>
      </c>
      <c r="D936" s="157"/>
      <c r="E936" s="149">
        <v>0</v>
      </c>
      <c r="F936" s="96">
        <f>IF(E935=0,"",(G935/E935)/12*E935)</f>
        <v>0</v>
      </c>
      <c r="G936" s="93">
        <f>F936</f>
        <v>0</v>
      </c>
      <c r="H936" s="158"/>
      <c r="I936" s="112" t="s">
        <v>164</v>
      </c>
      <c r="J936" s="112" t="str">
        <f>VLOOKUP(I936,Presupuesto!$B$11:$C$565,2,0)</f>
        <v>AGUINALDO Y DECIMO CUARTO MES</v>
      </c>
      <c r="K936" s="94" t="str">
        <f t="shared" si="30"/>
        <v>Desarrollo del Sistema de Educación Superior</v>
      </c>
      <c r="L936" s="94" t="s">
        <v>721</v>
      </c>
    </row>
    <row r="937" spans="3:12" ht="15.75" thickBot="1">
      <c r="C937" s="166" t="s">
        <v>1333</v>
      </c>
      <c r="D937" s="157"/>
      <c r="E937" s="149">
        <v>0</v>
      </c>
      <c r="F937" s="113">
        <f>IF(E935&lt;6,"",((E935-6)/12)*(G935/E935))</f>
        <v>0</v>
      </c>
      <c r="G937" s="93">
        <f>F937</f>
        <v>0</v>
      </c>
      <c r="H937" s="158"/>
      <c r="I937" s="97" t="s">
        <v>165</v>
      </c>
      <c r="J937" s="97" t="str">
        <f>VLOOKUP(I937,Presupuesto!$B$11:$C$565,2,0)</f>
        <v>DECIMOCUARTO MES</v>
      </c>
      <c r="K937" s="94" t="str">
        <f t="shared" si="30"/>
        <v>Desarrollo del Sistema de Educación Superior</v>
      </c>
      <c r="L937" s="94" t="s">
        <v>721</v>
      </c>
    </row>
    <row r="938" spans="3:12" ht="15.75" thickBot="1">
      <c r="C938" s="132" t="s">
        <v>91</v>
      </c>
      <c r="D938" s="188"/>
      <c r="E938" s="147">
        <v>12</v>
      </c>
      <c r="F938" s="284">
        <f>HLOOKUP($C938,$BZ$2:$CM$3,2,0)</f>
        <v>17866.8</v>
      </c>
      <c r="G938" s="109">
        <f>D938*E938*F938</f>
        <v>0</v>
      </c>
      <c r="H938" s="160"/>
      <c r="I938" s="110" t="s">
        <v>151</v>
      </c>
      <c r="J938" s="110" t="str">
        <f>VLOOKUP(I938,Presupuesto!$B$11:$C$565,2,0)</f>
        <v>SUELDOS Y SALARIOS PERMANENTES</v>
      </c>
      <c r="K938" s="94" t="str">
        <f t="shared" si="30"/>
        <v>Desarrollo del Sistema de Educación Superior</v>
      </c>
      <c r="L938" s="94" t="s">
        <v>721</v>
      </c>
    </row>
    <row r="939" spans="3:12">
      <c r="C939" s="165" t="s">
        <v>1332</v>
      </c>
      <c r="D939" s="157"/>
      <c r="E939" s="149">
        <v>0</v>
      </c>
      <c r="F939" s="96">
        <f>IF(E938=0,"",(G938/E938)/12*E938)</f>
        <v>0</v>
      </c>
      <c r="G939" s="93">
        <f>F939</f>
        <v>0</v>
      </c>
      <c r="H939" s="158"/>
      <c r="I939" s="112" t="s">
        <v>164</v>
      </c>
      <c r="J939" s="112" t="str">
        <f>VLOOKUP(I939,Presupuesto!$B$11:$C$565,2,0)</f>
        <v>AGUINALDO Y DECIMO CUARTO MES</v>
      </c>
      <c r="K939" s="94" t="str">
        <f t="shared" si="30"/>
        <v>Desarrollo del Sistema de Educación Superior</v>
      </c>
      <c r="L939" s="94" t="s">
        <v>721</v>
      </c>
    </row>
    <row r="940" spans="3:12" ht="15.75" thickBot="1">
      <c r="C940" s="166" t="s">
        <v>1333</v>
      </c>
      <c r="D940" s="157"/>
      <c r="E940" s="149">
        <v>0</v>
      </c>
      <c r="F940" s="113">
        <f>IF(E938&lt;6,"",((E938-6)/12)*(G938/E938))</f>
        <v>0</v>
      </c>
      <c r="G940" s="93">
        <f>F940</f>
        <v>0</v>
      </c>
      <c r="H940" s="158"/>
      <c r="I940" s="97" t="s">
        <v>165</v>
      </c>
      <c r="J940" s="97" t="str">
        <f>VLOOKUP(I940,Presupuesto!$B$11:$C$565,2,0)</f>
        <v>DECIMOCUARTO MES</v>
      </c>
      <c r="K940" s="94" t="str">
        <f t="shared" si="30"/>
        <v>Desarrollo del Sistema de Educación Superior</v>
      </c>
      <c r="L940" s="94" t="s">
        <v>721</v>
      </c>
    </row>
    <row r="941" spans="3:12" ht="15.75" thickBot="1">
      <c r="C941" s="132" t="s">
        <v>92</v>
      </c>
      <c r="D941" s="188"/>
      <c r="E941" s="147">
        <v>12</v>
      </c>
      <c r="F941" s="284">
        <f>HLOOKUP($C941,$BZ$2:$CM$3,2,0)</f>
        <v>13896.4</v>
      </c>
      <c r="G941" s="109">
        <f>D941*E941*F941</f>
        <v>0</v>
      </c>
      <c r="H941" s="160"/>
      <c r="I941" s="110" t="s">
        <v>151</v>
      </c>
      <c r="J941" s="110" t="str">
        <f>VLOOKUP(I941,Presupuesto!$B$11:$C$565,2,0)</f>
        <v>SUELDOS Y SALARIOS PERMANENTES</v>
      </c>
      <c r="K941" s="94" t="str">
        <f t="shared" si="30"/>
        <v>Desarrollo del Sistema de Educación Superior</v>
      </c>
      <c r="L941" s="94" t="s">
        <v>721</v>
      </c>
    </row>
    <row r="942" spans="3:12">
      <c r="C942" s="165" t="s">
        <v>1332</v>
      </c>
      <c r="D942" s="157"/>
      <c r="E942" s="149">
        <v>0</v>
      </c>
      <c r="F942" s="96">
        <f>IF(E941=0,"",(G941/E941)/12*E941)</f>
        <v>0</v>
      </c>
      <c r="G942" s="93">
        <f>F942</f>
        <v>0</v>
      </c>
      <c r="H942" s="158"/>
      <c r="I942" s="112" t="s">
        <v>164</v>
      </c>
      <c r="J942" s="112" t="str">
        <f>VLOOKUP(I942,Presupuesto!$B$11:$C$565,2,0)</f>
        <v>AGUINALDO Y DECIMO CUARTO MES</v>
      </c>
      <c r="K942" s="94" t="str">
        <f t="shared" si="30"/>
        <v>Desarrollo del Sistema de Educación Superior</v>
      </c>
      <c r="L942" s="94" t="s">
        <v>721</v>
      </c>
    </row>
    <row r="943" spans="3:12" ht="15.75" thickBot="1">
      <c r="C943" s="166" t="s">
        <v>1333</v>
      </c>
      <c r="D943" s="157"/>
      <c r="E943" s="149">
        <v>0</v>
      </c>
      <c r="F943" s="113">
        <f>IF(E941&lt;6,"",((E941-6)/12)*(G941/E941))</f>
        <v>0</v>
      </c>
      <c r="G943" s="93">
        <f>F943</f>
        <v>0</v>
      </c>
      <c r="H943" s="158"/>
      <c r="I943" s="97" t="s">
        <v>165</v>
      </c>
      <c r="J943" s="97" t="str">
        <f>VLOOKUP(I943,Presupuesto!$B$11:$C$565,2,0)</f>
        <v>DECIMOCUARTO MES</v>
      </c>
      <c r="K943" s="94" t="str">
        <f t="shared" si="30"/>
        <v>Desarrollo del Sistema de Educación Superior</v>
      </c>
      <c r="L943" s="94" t="s">
        <v>721</v>
      </c>
    </row>
    <row r="944" spans="3:12" ht="15.75" thickBot="1">
      <c r="C944" s="132" t="s">
        <v>93</v>
      </c>
      <c r="D944" s="188"/>
      <c r="E944" s="147">
        <v>12</v>
      </c>
      <c r="F944" s="284">
        <f>HLOOKUP($C944,$BZ$2:$CM$3,2,0)</f>
        <v>15004.09</v>
      </c>
      <c r="G944" s="109">
        <f>D944*E944*F944</f>
        <v>0</v>
      </c>
      <c r="H944" s="160"/>
      <c r="I944" s="110" t="s">
        <v>151</v>
      </c>
      <c r="J944" s="110" t="str">
        <f>VLOOKUP(I944,Presupuesto!$B$11:$C$565,2,0)</f>
        <v>SUELDOS Y SALARIOS PERMANENTES</v>
      </c>
      <c r="K944" s="94" t="str">
        <f t="shared" si="30"/>
        <v>Desarrollo del Sistema de Educación Superior</v>
      </c>
      <c r="L944" s="94" t="s">
        <v>721</v>
      </c>
    </row>
    <row r="945" spans="3:12">
      <c r="C945" s="165" t="s">
        <v>1332</v>
      </c>
      <c r="D945" s="157"/>
      <c r="E945" s="149">
        <v>0</v>
      </c>
      <c r="F945" s="96">
        <f>IF(E944=0,"",(G944/E944)/12*E944)</f>
        <v>0</v>
      </c>
      <c r="G945" s="93">
        <f>F945</f>
        <v>0</v>
      </c>
      <c r="H945" s="158"/>
      <c r="I945" s="112" t="s">
        <v>164</v>
      </c>
      <c r="J945" s="112" t="str">
        <f>VLOOKUP(I945,Presupuesto!$B$11:$C$565,2,0)</f>
        <v>AGUINALDO Y DECIMO CUARTO MES</v>
      </c>
      <c r="K945" s="94" t="str">
        <f t="shared" si="30"/>
        <v>Desarrollo del Sistema de Educación Superior</v>
      </c>
      <c r="L945" s="94" t="s">
        <v>721</v>
      </c>
    </row>
    <row r="946" spans="3:12" ht="15.75" thickBot="1">
      <c r="C946" s="166" t="s">
        <v>1333</v>
      </c>
      <c r="D946" s="157"/>
      <c r="E946" s="149">
        <v>0</v>
      </c>
      <c r="F946" s="113">
        <f>IF(E944&lt;6,"",((E944-6)/12)*(G944/E944))</f>
        <v>0</v>
      </c>
      <c r="G946" s="93">
        <f>F946</f>
        <v>0</v>
      </c>
      <c r="H946" s="158"/>
      <c r="I946" s="97" t="s">
        <v>165</v>
      </c>
      <c r="J946" s="97" t="str">
        <f>VLOOKUP(I946,Presupuesto!$B$11:$C$565,2,0)</f>
        <v>DECIMOCUARTO MES</v>
      </c>
      <c r="K946" s="94" t="str">
        <f t="shared" si="30"/>
        <v>Desarrollo del Sistema de Educación Superior</v>
      </c>
      <c r="L946" s="94" t="s">
        <v>721</v>
      </c>
    </row>
    <row r="947" spans="3:12" ht="15.75" thickBot="1">
      <c r="C947" s="132" t="s">
        <v>94</v>
      </c>
      <c r="D947" s="188"/>
      <c r="E947" s="147">
        <v>12</v>
      </c>
      <c r="F947" s="284">
        <f>HLOOKUP($C947,$BZ$2:$CM$3,2,0)</f>
        <v>13238.9</v>
      </c>
      <c r="G947" s="109">
        <f>D947*E947*F947</f>
        <v>0</v>
      </c>
      <c r="H947" s="160"/>
      <c r="I947" s="110" t="s">
        <v>151</v>
      </c>
      <c r="J947" s="110" t="str">
        <f>VLOOKUP(I947,Presupuesto!$B$11:$C$565,2,0)</f>
        <v>SUELDOS Y SALARIOS PERMANENTES</v>
      </c>
      <c r="K947" s="94" t="str">
        <f t="shared" si="30"/>
        <v>Desarrollo del Sistema de Educación Superior</v>
      </c>
      <c r="L947" s="94" t="s">
        <v>721</v>
      </c>
    </row>
    <row r="948" spans="3:12">
      <c r="C948" s="165" t="s">
        <v>1332</v>
      </c>
      <c r="D948" s="157"/>
      <c r="E948" s="149">
        <v>0</v>
      </c>
      <c r="F948" s="96">
        <f>IF(E947=0,"",(G947/E947)/12*E947)</f>
        <v>0</v>
      </c>
      <c r="G948" s="93">
        <f>F948</f>
        <v>0</v>
      </c>
      <c r="H948" s="158"/>
      <c r="I948" s="112" t="s">
        <v>164</v>
      </c>
      <c r="J948" s="112" t="str">
        <f>VLOOKUP(I948,Presupuesto!$B$11:$C$565,2,0)</f>
        <v>AGUINALDO Y DECIMO CUARTO MES</v>
      </c>
      <c r="K948" s="94" t="str">
        <f t="shared" si="30"/>
        <v>Desarrollo del Sistema de Educación Superior</v>
      </c>
      <c r="L948" s="94" t="s">
        <v>721</v>
      </c>
    </row>
    <row r="949" spans="3:12" ht="15.75" thickBot="1">
      <c r="C949" s="166" t="s">
        <v>1333</v>
      </c>
      <c r="D949" s="157"/>
      <c r="E949" s="149">
        <v>0</v>
      </c>
      <c r="F949" s="113">
        <f>IF(E947&lt;6,"",((E947-6)/12)*(G947/E947))</f>
        <v>0</v>
      </c>
      <c r="G949" s="93">
        <f>F949</f>
        <v>0</v>
      </c>
      <c r="H949" s="158"/>
      <c r="I949" s="97" t="s">
        <v>165</v>
      </c>
      <c r="J949" s="97" t="str">
        <f>VLOOKUP(I949,Presupuesto!$B$11:$C$565,2,0)</f>
        <v>DECIMOCUARTO MES</v>
      </c>
      <c r="K949" s="94" t="str">
        <f t="shared" si="30"/>
        <v>Desarrollo del Sistema de Educación Superior</v>
      </c>
      <c r="L949" s="94" t="s">
        <v>721</v>
      </c>
    </row>
    <row r="950" spans="3:12" ht="15.75" thickBot="1">
      <c r="C950" s="132" t="s">
        <v>95</v>
      </c>
      <c r="D950" s="188"/>
      <c r="E950" s="147">
        <v>12</v>
      </c>
      <c r="F950" s="284">
        <f>HLOOKUP($C950,$BZ$2:$CM$3,2,0)</f>
        <v>12356.31</v>
      </c>
      <c r="G950" s="109">
        <f>D950*E950*F950</f>
        <v>0</v>
      </c>
      <c r="H950" s="160"/>
      <c r="I950" s="110" t="s">
        <v>151</v>
      </c>
      <c r="J950" s="110" t="str">
        <f>VLOOKUP(I950,Presupuesto!$B$11:$C$565,2,0)</f>
        <v>SUELDOS Y SALARIOS PERMANENTES</v>
      </c>
      <c r="K950" s="94" t="str">
        <f t="shared" ref="K950:K967" si="31">$K$917</f>
        <v>Desarrollo del Sistema de Educación Superior</v>
      </c>
      <c r="L950" s="94" t="s">
        <v>721</v>
      </c>
    </row>
    <row r="951" spans="3:12">
      <c r="C951" s="165" t="s">
        <v>1332</v>
      </c>
      <c r="D951" s="157"/>
      <c r="E951" s="149">
        <v>0</v>
      </c>
      <c r="F951" s="96">
        <f>IF(E950=0,"",(G950/E950)/12*E950)</f>
        <v>0</v>
      </c>
      <c r="G951" s="93">
        <f>F951</f>
        <v>0</v>
      </c>
      <c r="H951" s="158"/>
      <c r="I951" s="112" t="s">
        <v>164</v>
      </c>
      <c r="J951" s="112" t="str">
        <f>VLOOKUP(I951,Presupuesto!$B$11:$C$565,2,0)</f>
        <v>AGUINALDO Y DECIMO CUARTO MES</v>
      </c>
      <c r="K951" s="94" t="str">
        <f t="shared" si="31"/>
        <v>Desarrollo del Sistema de Educación Superior</v>
      </c>
      <c r="L951" s="94" t="s">
        <v>721</v>
      </c>
    </row>
    <row r="952" spans="3:12" ht="15.75" thickBot="1">
      <c r="C952" s="166" t="s">
        <v>1333</v>
      </c>
      <c r="D952" s="157"/>
      <c r="E952" s="149">
        <v>0</v>
      </c>
      <c r="F952" s="113">
        <f>IF(E950&lt;6,"",((E950-6)/12)*(G950/E950))</f>
        <v>0</v>
      </c>
      <c r="G952" s="93">
        <f>F952</f>
        <v>0</v>
      </c>
      <c r="H952" s="158"/>
      <c r="I952" s="97" t="s">
        <v>165</v>
      </c>
      <c r="J952" s="97" t="str">
        <f>VLOOKUP(I952,Presupuesto!$B$11:$C$565,2,0)</f>
        <v>DECIMOCUARTO MES</v>
      </c>
      <c r="K952" s="94" t="str">
        <f t="shared" si="31"/>
        <v>Desarrollo del Sistema de Educación Superior</v>
      </c>
      <c r="L952" s="94" t="s">
        <v>721</v>
      </c>
    </row>
    <row r="953" spans="3:12" ht="15.75" thickBot="1">
      <c r="C953" s="132" t="s">
        <v>96</v>
      </c>
      <c r="D953" s="188"/>
      <c r="E953" s="147">
        <v>12</v>
      </c>
      <c r="F953" s="284">
        <f>HLOOKUP($C953,$BZ$2:$CM$3,2,0)</f>
        <v>463.22</v>
      </c>
      <c r="G953" s="109">
        <f>D953*E953*F953</f>
        <v>0</v>
      </c>
      <c r="H953" s="160"/>
      <c r="I953" s="110" t="s">
        <v>151</v>
      </c>
      <c r="J953" s="110" t="str">
        <f>VLOOKUP(I953,Presupuesto!$B$11:$C$565,2,0)</f>
        <v>SUELDOS Y SALARIOS PERMANENTES</v>
      </c>
      <c r="K953" s="94" t="str">
        <f t="shared" si="31"/>
        <v>Desarrollo del Sistema de Educación Superior</v>
      </c>
      <c r="L953" s="94" t="s">
        <v>721</v>
      </c>
    </row>
    <row r="954" spans="3:12">
      <c r="C954" s="165" t="s">
        <v>1332</v>
      </c>
      <c r="D954" s="157"/>
      <c r="E954" s="149">
        <v>0</v>
      </c>
      <c r="F954" s="96">
        <f>IF(E953=0,"",(G953/E953)/12*E953)</f>
        <v>0</v>
      </c>
      <c r="G954" s="93">
        <f>F954</f>
        <v>0</v>
      </c>
      <c r="H954" s="158"/>
      <c r="I954" s="112" t="s">
        <v>164</v>
      </c>
      <c r="J954" s="112" t="str">
        <f>VLOOKUP(I954,Presupuesto!$B$11:$C$565,2,0)</f>
        <v>AGUINALDO Y DECIMO CUARTO MES</v>
      </c>
      <c r="K954" s="94" t="str">
        <f t="shared" si="31"/>
        <v>Desarrollo del Sistema de Educación Superior</v>
      </c>
      <c r="L954" s="94" t="s">
        <v>721</v>
      </c>
    </row>
    <row r="955" spans="3:12" ht="15.75" thickBot="1">
      <c r="C955" s="166" t="s">
        <v>1333</v>
      </c>
      <c r="D955" s="157"/>
      <c r="E955" s="149">
        <v>0</v>
      </c>
      <c r="F955" s="113">
        <f>IF(E953&lt;6,"",((E953-6)/12)*(G953/E953))</f>
        <v>0</v>
      </c>
      <c r="G955" s="93">
        <f>F955</f>
        <v>0</v>
      </c>
      <c r="H955" s="158"/>
      <c r="I955" s="97" t="s">
        <v>165</v>
      </c>
      <c r="J955" s="97" t="str">
        <f>VLOOKUP(I955,Presupuesto!$B$11:$C$565,2,0)</f>
        <v>DECIMOCUARTO MES</v>
      </c>
      <c r="K955" s="94" t="str">
        <f t="shared" si="31"/>
        <v>Desarrollo del Sistema de Educación Superior</v>
      </c>
      <c r="L955" s="94" t="s">
        <v>721</v>
      </c>
    </row>
    <row r="956" spans="3:12" ht="15.75" thickBot="1">
      <c r="C956" s="132" t="s">
        <v>97</v>
      </c>
      <c r="D956" s="188"/>
      <c r="E956" s="147">
        <v>12</v>
      </c>
      <c r="F956" s="284">
        <f>HLOOKUP($C956,$BZ$2:$CM$3,2,0)</f>
        <v>2007.3</v>
      </c>
      <c r="G956" s="109">
        <f>D956*E956*F956</f>
        <v>0</v>
      </c>
      <c r="H956" s="160"/>
      <c r="I956" s="110" t="s">
        <v>151</v>
      </c>
      <c r="J956" s="110" t="str">
        <f>VLOOKUP(I956,Presupuesto!$B$11:$C$565,2,0)</f>
        <v>SUELDOS Y SALARIOS PERMANENTES</v>
      </c>
      <c r="K956" s="94" t="str">
        <f t="shared" si="31"/>
        <v>Desarrollo del Sistema de Educación Superior</v>
      </c>
      <c r="L956" s="94" t="s">
        <v>721</v>
      </c>
    </row>
    <row r="957" spans="3:12">
      <c r="C957" s="165" t="s">
        <v>1332</v>
      </c>
      <c r="D957" s="157"/>
      <c r="E957" s="149">
        <v>0</v>
      </c>
      <c r="F957" s="96">
        <f>IF(E956=0,"",(G956/E956)/12*E956)</f>
        <v>0</v>
      </c>
      <c r="G957" s="93">
        <f>F957</f>
        <v>0</v>
      </c>
      <c r="H957" s="158"/>
      <c r="I957" s="112" t="s">
        <v>164</v>
      </c>
      <c r="J957" s="112" t="str">
        <f>VLOOKUP(I957,Presupuesto!$B$11:$C$565,2,0)</f>
        <v>AGUINALDO Y DECIMO CUARTO MES</v>
      </c>
      <c r="K957" s="94" t="str">
        <f t="shared" si="31"/>
        <v>Desarrollo del Sistema de Educación Superior</v>
      </c>
      <c r="L957" s="94" t="s">
        <v>721</v>
      </c>
    </row>
    <row r="958" spans="3:12" ht="15.75" thickBot="1">
      <c r="C958" s="166" t="s">
        <v>1333</v>
      </c>
      <c r="D958" s="157"/>
      <c r="E958" s="149">
        <v>0</v>
      </c>
      <c r="F958" s="113">
        <f>IF(E956&lt;6,"",((E956-6)/12)*(G956/E956))</f>
        <v>0</v>
      </c>
      <c r="G958" s="93">
        <f>F958</f>
        <v>0</v>
      </c>
      <c r="H958" s="158"/>
      <c r="I958" s="97" t="s">
        <v>165</v>
      </c>
      <c r="J958" s="97" t="str">
        <f>VLOOKUP(I958,Presupuesto!$B$11:$C$565,2,0)</f>
        <v>DECIMOCUARTO MES</v>
      </c>
      <c r="K958" s="94" t="str">
        <f t="shared" si="31"/>
        <v>Desarrollo del Sistema de Educación Superior</v>
      </c>
      <c r="L958" s="94" t="s">
        <v>721</v>
      </c>
    </row>
    <row r="959" spans="3:12" ht="15.75" thickBot="1">
      <c r="C959" s="135" t="s">
        <v>101</v>
      </c>
      <c r="D959" s="188"/>
      <c r="E959" s="147">
        <v>12</v>
      </c>
      <c r="F959" s="134">
        <v>30000</v>
      </c>
      <c r="G959" s="109">
        <f>D959*E959*F959</f>
        <v>0</v>
      </c>
      <c r="H959" s="160"/>
      <c r="I959" s="110" t="s">
        <v>200</v>
      </c>
      <c r="J959" s="110" t="str">
        <f>VLOOKUP(I959,Presupuesto!$B$11:$C$565,2,0)</f>
        <v>CONTRATOS ESPECIALES</v>
      </c>
      <c r="K959" s="94" t="str">
        <f t="shared" si="31"/>
        <v>Desarrollo del Sistema de Educación Superior</v>
      </c>
      <c r="L959" s="94" t="s">
        <v>721</v>
      </c>
    </row>
    <row r="960" spans="3:12">
      <c r="C960" s="165" t="s">
        <v>1332</v>
      </c>
      <c r="D960" s="157"/>
      <c r="E960" s="149">
        <v>0</v>
      </c>
      <c r="F960" s="113">
        <f>IF(E959=0,"",(G959/E959)/12*E959)</f>
        <v>0</v>
      </c>
      <c r="G960" s="93">
        <f>F960</f>
        <v>0</v>
      </c>
      <c r="H960" s="158"/>
      <c r="I960" s="97" t="s">
        <v>200</v>
      </c>
      <c r="J960" s="97" t="str">
        <f>VLOOKUP(I960,Presupuesto!$B$11:$C$565,2,0)</f>
        <v>CONTRATOS ESPECIALES</v>
      </c>
      <c r="K960" s="94" t="str">
        <f t="shared" si="31"/>
        <v>Desarrollo del Sistema de Educación Superior</v>
      </c>
      <c r="L960" s="94" t="s">
        <v>719</v>
      </c>
    </row>
    <row r="961" spans="3:12" ht="15.75" thickBot="1">
      <c r="C961" s="166" t="s">
        <v>1333</v>
      </c>
      <c r="D961" s="157"/>
      <c r="E961" s="149">
        <v>0</v>
      </c>
      <c r="F961" s="96">
        <f>IF(E959&lt;6,"",((E959-6)/12)*(G959/E959))</f>
        <v>0</v>
      </c>
      <c r="G961" s="93">
        <f>F961</f>
        <v>0</v>
      </c>
      <c r="H961" s="158"/>
      <c r="I961" s="97" t="s">
        <v>200</v>
      </c>
      <c r="J961" s="97" t="str">
        <f>VLOOKUP(I961,Presupuesto!$B$11:$C$565,2,0)</f>
        <v>CONTRATOS ESPECIALES</v>
      </c>
      <c r="K961" s="94" t="str">
        <f t="shared" si="31"/>
        <v>Desarrollo del Sistema de Educación Superior</v>
      </c>
      <c r="L961" s="94" t="s">
        <v>727</v>
      </c>
    </row>
    <row r="962" spans="3:12" ht="15.75" thickBot="1">
      <c r="C962" s="135" t="s">
        <v>102</v>
      </c>
      <c r="D962" s="188"/>
      <c r="E962" s="147">
        <v>12</v>
      </c>
      <c r="F962" s="114">
        <v>30000</v>
      </c>
      <c r="G962" s="109">
        <f>D962*E962*F962</f>
        <v>0</v>
      </c>
      <c r="H962" s="160"/>
      <c r="I962" s="110" t="s">
        <v>298</v>
      </c>
      <c r="J962" s="110" t="str">
        <f>VLOOKUP(I962,Presupuesto!$B$11:$C$565,2,0)</f>
        <v>OTROS SERVICIOS TECNICOS Y PROFESIONALES</v>
      </c>
      <c r="K962" s="94" t="str">
        <f t="shared" si="31"/>
        <v>Desarrollo del Sistema de Educación Superior</v>
      </c>
      <c r="L962" s="94" t="s">
        <v>719</v>
      </c>
    </row>
    <row r="963" spans="3:12">
      <c r="C963" s="165" t="s">
        <v>1332</v>
      </c>
      <c r="D963" s="157"/>
      <c r="E963" s="149">
        <v>0</v>
      </c>
      <c r="F963" s="96">
        <v>0</v>
      </c>
      <c r="G963" s="93">
        <f>F963</f>
        <v>0</v>
      </c>
      <c r="H963" s="158"/>
      <c r="I963" s="97" t="s">
        <v>298</v>
      </c>
      <c r="J963" s="97" t="str">
        <f>VLOOKUP(I963,Presupuesto!$B$11:$C$565,2,0)</f>
        <v>OTROS SERVICIOS TECNICOS Y PROFESIONALES</v>
      </c>
      <c r="K963" s="94" t="str">
        <f t="shared" si="31"/>
        <v>Desarrollo del Sistema de Educación Superior</v>
      </c>
      <c r="L963" s="94" t="s">
        <v>719</v>
      </c>
    </row>
    <row r="964" spans="3:12" ht="15.75" thickBot="1">
      <c r="C964" s="166" t="s">
        <v>1333</v>
      </c>
      <c r="D964" s="157"/>
      <c r="E964" s="149">
        <v>0</v>
      </c>
      <c r="F964" s="96">
        <v>0</v>
      </c>
      <c r="G964" s="93">
        <f>F964</f>
        <v>0</v>
      </c>
      <c r="H964" s="158"/>
      <c r="I964" s="97" t="s">
        <v>298</v>
      </c>
      <c r="J964" s="97" t="str">
        <f>VLOOKUP(I964,Presupuesto!$B$11:$C$565,2,0)</f>
        <v>OTROS SERVICIOS TECNICOS Y PROFESIONALES</v>
      </c>
      <c r="K964" s="94" t="str">
        <f t="shared" si="31"/>
        <v>Desarrollo del Sistema de Educación Superior</v>
      </c>
      <c r="L964" s="94" t="s">
        <v>719</v>
      </c>
    </row>
    <row r="965" spans="3:12" ht="15.75" thickBot="1">
      <c r="C965" s="135" t="s">
        <v>103</v>
      </c>
      <c r="D965" s="188"/>
      <c r="E965" s="147">
        <v>12</v>
      </c>
      <c r="F965" s="114">
        <v>30000</v>
      </c>
      <c r="G965" s="109">
        <f>D965*E965*F965</f>
        <v>0</v>
      </c>
      <c r="H965" s="160"/>
      <c r="I965" s="110" t="s">
        <v>151</v>
      </c>
      <c r="J965" s="110" t="str">
        <f>VLOOKUP(I965,Presupuesto!$B$11:$C$565,2,0)</f>
        <v>SUELDOS Y SALARIOS PERMANENTES</v>
      </c>
      <c r="K965" s="94" t="str">
        <f t="shared" si="31"/>
        <v>Desarrollo del Sistema de Educación Superior</v>
      </c>
      <c r="L965" s="94" t="s">
        <v>719</v>
      </c>
    </row>
    <row r="966" spans="3:12">
      <c r="C966" s="165" t="s">
        <v>1332</v>
      </c>
      <c r="D966" s="163"/>
      <c r="E966" s="126">
        <v>0</v>
      </c>
      <c r="F966" s="115">
        <f>IF(E965=0,"",(G965/E965)/12*E965)</f>
        <v>0</v>
      </c>
      <c r="G966" s="116">
        <f>F966</f>
        <v>0</v>
      </c>
      <c r="H966" s="158"/>
      <c r="I966" s="97" t="s">
        <v>164</v>
      </c>
      <c r="J966" s="97" t="str">
        <f>VLOOKUP(I966,Presupuesto!$B$11:$C$565,2,0)</f>
        <v>AGUINALDO Y DECIMO CUARTO MES</v>
      </c>
      <c r="K966" s="94" t="str">
        <f t="shared" si="31"/>
        <v>Desarrollo del Sistema de Educación Superior</v>
      </c>
      <c r="L966" s="94" t="s">
        <v>719</v>
      </c>
    </row>
    <row r="967" spans="3:12" ht="15.75" thickBot="1">
      <c r="C967" s="167" t="s">
        <v>1333</v>
      </c>
      <c r="D967" s="156"/>
      <c r="E967" s="127">
        <v>0</v>
      </c>
      <c r="F967" s="101">
        <f>IF(E965&lt;6,"",((E965-6)/12)*(G965/E965))</f>
        <v>0</v>
      </c>
      <c r="G967" s="101">
        <f>F967</f>
        <v>0</v>
      </c>
      <c r="H967" s="156"/>
      <c r="I967" s="102" t="s">
        <v>165</v>
      </c>
      <c r="J967" s="119" t="str">
        <f>VLOOKUP(I967,Presupuesto!$B$11:$C$565,2,0)</f>
        <v>DECIMOCUARTO MES</v>
      </c>
      <c r="K967" s="102" t="str">
        <f t="shared" si="31"/>
        <v>Desarrollo del Sistema de Educación Superior</v>
      </c>
      <c r="L967" s="119" t="s">
        <v>719</v>
      </c>
    </row>
  </sheetData>
  <autoFilter ref="G13:G193">
    <filterColumn colId="0">
      <filters blank="1">
        <filter val="1,476"/>
        <filter val="111,171"/>
        <filter val="17,718"/>
        <filter val="17,867"/>
        <filter val="2,668,108"/>
        <filter val="222,342"/>
        <filter val="35,734"/>
        <filter val="428,803"/>
        <filter val="738"/>
        <filter val="Costo Total"/>
      </filters>
    </filterColumn>
  </autoFilter>
  <conditionalFormatting sqref="E56">
    <cfRule type="cellIs" dxfId="44" priority="17" operator="greaterThan">
      <formula>12</formula>
    </cfRule>
  </conditionalFormatting>
  <conditionalFormatting sqref="E956">
    <cfRule type="cellIs" dxfId="43" priority="1" operator="greaterThan">
      <formula>12</formula>
    </cfRule>
  </conditionalFormatting>
  <conditionalFormatting sqref="E116">
    <cfRule type="cellIs" dxfId="42" priority="15" operator="greaterThan">
      <formula>12</formula>
    </cfRule>
  </conditionalFormatting>
  <conditionalFormatting sqref="E176">
    <cfRule type="cellIs" dxfId="41" priority="14" operator="greaterThan">
      <formula>12</formula>
    </cfRule>
  </conditionalFormatting>
  <conditionalFormatting sqref="E236">
    <cfRule type="cellIs" dxfId="40" priority="13" operator="greaterThan">
      <formula>12</formula>
    </cfRule>
  </conditionalFormatting>
  <conditionalFormatting sqref="E296">
    <cfRule type="cellIs" dxfId="39" priority="12" operator="greaterThan">
      <formula>12</formula>
    </cfRule>
  </conditionalFormatting>
  <conditionalFormatting sqref="E356">
    <cfRule type="cellIs" dxfId="38" priority="11" operator="greaterThan">
      <formula>12</formula>
    </cfRule>
  </conditionalFormatting>
  <conditionalFormatting sqref="E416">
    <cfRule type="cellIs" dxfId="37" priority="10" operator="greaterThan">
      <formula>12</formula>
    </cfRule>
  </conditionalFormatting>
  <conditionalFormatting sqref="E476">
    <cfRule type="cellIs" dxfId="36" priority="9" operator="greaterThan">
      <formula>12</formula>
    </cfRule>
  </conditionalFormatting>
  <conditionalFormatting sqref="E536">
    <cfRule type="cellIs" dxfId="35" priority="8" operator="greaterThan">
      <formula>12</formula>
    </cfRule>
  </conditionalFormatting>
  <conditionalFormatting sqref="E596">
    <cfRule type="cellIs" dxfId="34" priority="7" operator="greaterThan">
      <formula>12</formula>
    </cfRule>
  </conditionalFormatting>
  <conditionalFormatting sqref="E656">
    <cfRule type="cellIs" dxfId="33" priority="6" operator="greaterThan">
      <formula>12</formula>
    </cfRule>
  </conditionalFormatting>
  <conditionalFormatting sqref="E716">
    <cfRule type="cellIs" dxfId="32" priority="5" operator="greaterThan">
      <formula>12</formula>
    </cfRule>
  </conditionalFormatting>
  <conditionalFormatting sqref="E776">
    <cfRule type="cellIs" dxfId="31" priority="4" operator="greaterThan">
      <formula>12</formula>
    </cfRule>
  </conditionalFormatting>
  <conditionalFormatting sqref="E836">
    <cfRule type="cellIs" dxfId="30" priority="3" operator="greaterThan">
      <formula>12</formula>
    </cfRule>
  </conditionalFormatting>
  <conditionalFormatting sqref="E896">
    <cfRule type="cellIs" dxfId="29"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filterMode="1">
    <tabColor rgb="FF00B0F0"/>
  </sheetPr>
  <dimension ref="A1:UI235"/>
  <sheetViews>
    <sheetView showGridLines="0" topLeftCell="A4" zoomScale="84" zoomScaleNormal="84" workbookViewId="0">
      <selection activeCell="F30" sqref="F30"/>
    </sheetView>
  </sheetViews>
  <sheetFormatPr baseColWidth="10" defaultColWidth="11.5703125" defaultRowHeight="15"/>
  <cols>
    <col min="1" max="1" width="1.85546875" style="84" customWidth="1"/>
    <col min="2" max="2" width="6.7109375" style="84" customWidth="1"/>
    <col min="3" max="3" width="41.7109375" style="84" customWidth="1"/>
    <col min="4" max="4" width="26.42578125" style="84" bestFit="1" customWidth="1"/>
    <col min="5" max="6" width="13.85546875" style="84" customWidth="1"/>
    <col min="7" max="7" width="13.85546875" style="75" customWidth="1"/>
    <col min="8" max="8" width="12.7109375" style="84" bestFit="1" customWidth="1"/>
    <col min="9" max="9" width="35.42578125" style="84" bestFit="1" customWidth="1"/>
    <col min="10" max="10" width="22.28515625" style="84" bestFit="1" customWidth="1"/>
    <col min="11" max="11" width="13.42578125" style="84" bestFit="1" customWidth="1"/>
    <col min="12"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22"/>
      <c r="E3" s="422"/>
      <c r="F3" s="422"/>
      <c r="G3" s="411"/>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3">
        <v>900</v>
      </c>
      <c r="AZ3" s="423">
        <v>650</v>
      </c>
      <c r="BA3" s="423">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5" spans="1:555" ht="52.5">
      <c r="A5" s="422"/>
      <c r="B5" s="422"/>
      <c r="C5" s="85" t="s">
        <v>1334</v>
      </c>
      <c r="D5" s="417">
        <f>SUMIF($C:$C,$C$10,D:D)</f>
        <v>30800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8" spans="1:555">
      <c r="A8" s="422"/>
      <c r="B8" s="422"/>
      <c r="C8" s="69" t="s">
        <v>1335</v>
      </c>
      <c r="D8" s="69"/>
      <c r="E8" s="69"/>
      <c r="F8" s="69"/>
      <c r="G8" s="77"/>
      <c r="H8" s="69"/>
      <c r="I8" s="69"/>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69"/>
      <c r="D9" s="69"/>
      <c r="E9" s="69"/>
      <c r="F9" s="69"/>
      <c r="G9" s="77"/>
      <c r="H9" s="69"/>
      <c r="I9" s="69"/>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29" t="s">
        <v>1308</v>
      </c>
      <c r="D10" s="30">
        <f>SUM(F17:F26)</f>
        <v>30800</v>
      </c>
      <c r="E10" s="171"/>
      <c r="F10" s="171"/>
      <c r="G10" s="77"/>
      <c r="H10" s="171"/>
      <c r="I10" s="171"/>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90"/>
      <c r="C11" s="69"/>
      <c r="D11" s="31"/>
      <c r="E11" s="90"/>
      <c r="F11" s="90"/>
      <c r="G11" s="90"/>
      <c r="H11" s="74"/>
      <c r="I11" s="74"/>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90"/>
      <c r="C12" s="69"/>
      <c r="D12" s="31"/>
      <c r="E12" s="90"/>
      <c r="F12" s="90"/>
      <c r="G12" s="90"/>
      <c r="H12" s="74"/>
      <c r="I12" s="74"/>
      <c r="J12" s="74"/>
      <c r="K12" s="10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90"/>
      <c r="C13" s="190" t="s">
        <v>1309</v>
      </c>
      <c r="D13" s="258">
        <v>11.4</v>
      </c>
      <c r="E13" s="90"/>
      <c r="F13" s="90"/>
      <c r="G13" s="90"/>
      <c r="H13" s="74"/>
      <c r="I13" s="74"/>
      <c r="J13" s="74"/>
      <c r="K13" s="10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90"/>
      <c r="C14" s="197" t="str">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Gestinar la adquisicion de 8 equipo de oficina, para optimizar la labores de la Direccion de Docencia.</v>
      </c>
      <c r="D14" s="31"/>
      <c r="E14" s="90"/>
      <c r="F14" s="90"/>
      <c r="G14" s="90"/>
      <c r="H14" s="74"/>
      <c r="I14" s="74"/>
      <c r="J14" s="74"/>
      <c r="K14" s="10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15.75" thickBot="1">
      <c r="A15" s="422"/>
      <c r="B15" s="90"/>
      <c r="C15" s="69"/>
      <c r="D15" s="31"/>
      <c r="E15" s="90"/>
      <c r="F15" s="90"/>
      <c r="G15" s="90"/>
      <c r="H15" s="74"/>
      <c r="I15" s="74"/>
      <c r="J15" s="74"/>
      <c r="K15" s="108"/>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90"/>
      <c r="C16" s="121" t="s">
        <v>1310</v>
      </c>
      <c r="D16" s="123" t="s">
        <v>99</v>
      </c>
      <c r="E16" s="123" t="s">
        <v>1312</v>
      </c>
      <c r="F16" s="122" t="s">
        <v>1313</v>
      </c>
      <c r="G16" s="128" t="s">
        <v>1314</v>
      </c>
      <c r="H16" s="123" t="s">
        <v>1315</v>
      </c>
      <c r="I16" s="123" t="s">
        <v>711</v>
      </c>
      <c r="J16" s="123" t="s">
        <v>1316</v>
      </c>
      <c r="K16" s="123" t="s">
        <v>1317</v>
      </c>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2:11">
      <c r="B17" s="90"/>
      <c r="C17" s="91" t="s">
        <v>105</v>
      </c>
      <c r="D17" s="153">
        <v>1</v>
      </c>
      <c r="E17" s="92">
        <v>2800</v>
      </c>
      <c r="F17" s="93">
        <f>D17*E17</f>
        <v>2800</v>
      </c>
      <c r="G17" s="155" t="s">
        <v>703</v>
      </c>
      <c r="H17" s="94" t="s">
        <v>470</v>
      </c>
      <c r="I17" s="94" t="str">
        <f>VLOOKUP(H17,Presupuesto!$B$11:$C$565,2,0)</f>
        <v>MUEBLES VARIOS DE OFICINA</v>
      </c>
      <c r="J17" s="205" t="s">
        <v>74</v>
      </c>
      <c r="K17" s="94" t="s">
        <v>733</v>
      </c>
    </row>
    <row r="18" spans="2:11" ht="32.25" customHeight="1">
      <c r="B18" s="90"/>
      <c r="C18" s="95" t="s">
        <v>106</v>
      </c>
      <c r="D18" s="146">
        <v>5</v>
      </c>
      <c r="E18" s="96">
        <v>2400</v>
      </c>
      <c r="F18" s="93">
        <f>D18*E18</f>
        <v>12000</v>
      </c>
      <c r="G18" s="155" t="s">
        <v>703</v>
      </c>
      <c r="H18" s="97" t="s">
        <v>470</v>
      </c>
      <c r="I18" s="94" t="str">
        <f>VLOOKUP(H18,Presupuesto!$B$11:$C$565,2,0)</f>
        <v>MUEBLES VARIOS DE OFICINA</v>
      </c>
      <c r="J18" s="94" t="str">
        <f t="shared" ref="J18:J26" si="0">$J$17</f>
        <v>Gestión Administrativa y  financiera en apoyo al Desarrollo Académico</v>
      </c>
      <c r="K18" s="94" t="s">
        <v>720</v>
      </c>
    </row>
    <row r="19" spans="2:11" hidden="1">
      <c r="B19" s="90"/>
      <c r="C19" s="95" t="s">
        <v>107</v>
      </c>
      <c r="D19" s="146"/>
      <c r="E19" s="96">
        <v>1000</v>
      </c>
      <c r="F19" s="93">
        <f t="shared" ref="F19:F26" si="1">D19*E19</f>
        <v>0</v>
      </c>
      <c r="G19" s="155"/>
      <c r="H19" s="97" t="s">
        <v>470</v>
      </c>
      <c r="I19" s="94" t="str">
        <f>VLOOKUP(H19,Presupuesto!$B$11:$C$565,2,0)</f>
        <v>MUEBLES VARIOS DE OFICINA</v>
      </c>
      <c r="J19" s="94" t="str">
        <f t="shared" si="0"/>
        <v>Gestión Administrativa y  financiera en apoyo al Desarrollo Académico</v>
      </c>
      <c r="K19" s="94" t="s">
        <v>721</v>
      </c>
    </row>
    <row r="20" spans="2:11" hidden="1">
      <c r="B20" s="90"/>
      <c r="C20" s="95" t="s">
        <v>108</v>
      </c>
      <c r="D20" s="146"/>
      <c r="E20" s="96">
        <v>6000</v>
      </c>
      <c r="F20" s="93">
        <f t="shared" si="1"/>
        <v>0</v>
      </c>
      <c r="G20" s="155"/>
      <c r="H20" s="97" t="s">
        <v>470</v>
      </c>
      <c r="I20" s="94" t="str">
        <f>VLOOKUP(H20,Presupuesto!$B$11:$C$565,2,0)</f>
        <v>MUEBLES VARIOS DE OFICINA</v>
      </c>
      <c r="J20" s="94" t="str">
        <f t="shared" si="0"/>
        <v>Gestión Administrativa y  financiera en apoyo al Desarrollo Académico</v>
      </c>
      <c r="K20" s="94" t="s">
        <v>721</v>
      </c>
    </row>
    <row r="21" spans="2:11" hidden="1">
      <c r="B21" s="90"/>
      <c r="C21" s="95" t="s">
        <v>109</v>
      </c>
      <c r="D21" s="146"/>
      <c r="E21" s="96">
        <v>3000</v>
      </c>
      <c r="F21" s="93">
        <f t="shared" si="1"/>
        <v>0</v>
      </c>
      <c r="G21" s="155"/>
      <c r="H21" s="97" t="s">
        <v>470</v>
      </c>
      <c r="I21" s="94" t="str">
        <f>VLOOKUP(H21,Presupuesto!$B$11:$C$565,2,0)</f>
        <v>MUEBLES VARIOS DE OFICINA</v>
      </c>
      <c r="J21" s="94" t="str">
        <f t="shared" si="0"/>
        <v>Gestión Administrativa y  financiera en apoyo al Desarrollo Académico</v>
      </c>
      <c r="K21" s="94" t="s">
        <v>721</v>
      </c>
    </row>
    <row r="22" spans="2:11" hidden="1">
      <c r="B22" s="90"/>
      <c r="C22" s="95" t="s">
        <v>110</v>
      </c>
      <c r="D22" s="146"/>
      <c r="E22" s="96">
        <v>10000</v>
      </c>
      <c r="F22" s="93">
        <f t="shared" si="1"/>
        <v>0</v>
      </c>
      <c r="G22" s="155"/>
      <c r="H22" s="97" t="s">
        <v>470</v>
      </c>
      <c r="I22" s="94" t="str">
        <f>VLOOKUP(H22,Presupuesto!$B$11:$C$565,2,0)</f>
        <v>MUEBLES VARIOS DE OFICINA</v>
      </c>
      <c r="J22" s="94" t="str">
        <f t="shared" si="0"/>
        <v>Gestión Administrativa y  financiera en apoyo al Desarrollo Académico</v>
      </c>
      <c r="K22" s="94" t="s">
        <v>721</v>
      </c>
    </row>
    <row r="23" spans="2:11">
      <c r="B23" s="90"/>
      <c r="C23" s="95" t="s">
        <v>111</v>
      </c>
      <c r="D23" s="146">
        <v>2</v>
      </c>
      <c r="E23" s="96">
        <v>8000</v>
      </c>
      <c r="F23" s="93">
        <f>D23*E23</f>
        <v>16000</v>
      </c>
      <c r="G23" s="155" t="s">
        <v>703</v>
      </c>
      <c r="H23" s="97" t="s">
        <v>472</v>
      </c>
      <c r="I23" s="94" t="str">
        <f>VLOOKUP(H23,Presupuesto!$B$11:$C$565,2,0)</f>
        <v>EQUIPOS VARIOS DE OFICINA</v>
      </c>
      <c r="J23" s="94" t="str">
        <f t="shared" si="0"/>
        <v>Gestión Administrativa y  financiera en apoyo al Desarrollo Académico</v>
      </c>
      <c r="K23" s="94" t="s">
        <v>721</v>
      </c>
    </row>
    <row r="24" spans="2:11" hidden="1">
      <c r="B24" s="90"/>
      <c r="C24" s="95" t="s">
        <v>112</v>
      </c>
      <c r="D24" s="146"/>
      <c r="E24" s="96">
        <v>2000</v>
      </c>
      <c r="F24" s="93">
        <f t="shared" si="1"/>
        <v>0</v>
      </c>
      <c r="G24" s="155"/>
      <c r="H24" s="97" t="s">
        <v>472</v>
      </c>
      <c r="I24" s="94" t="str">
        <f>VLOOKUP(H24,Presupuesto!$B$11:$C$565,2,0)</f>
        <v>EQUIPOS VARIOS DE OFICINA</v>
      </c>
      <c r="J24" s="94" t="str">
        <f t="shared" si="0"/>
        <v>Gestión Administrativa y  financiera en apoyo al Desarrollo Académico</v>
      </c>
      <c r="K24" s="94" t="s">
        <v>732</v>
      </c>
    </row>
    <row r="25" spans="2:11" hidden="1">
      <c r="B25" s="90"/>
      <c r="C25" s="95" t="s">
        <v>113</v>
      </c>
      <c r="D25" s="146"/>
      <c r="E25" s="96">
        <v>5000</v>
      </c>
      <c r="F25" s="93">
        <f t="shared" si="1"/>
        <v>0</v>
      </c>
      <c r="G25" s="155"/>
      <c r="H25" s="97" t="s">
        <v>472</v>
      </c>
      <c r="I25" s="94" t="str">
        <f>VLOOKUP(H25,Presupuesto!$B$11:$C$565,2,0)</f>
        <v>EQUIPOS VARIOS DE OFICINA</v>
      </c>
      <c r="J25" s="94" t="str">
        <f t="shared" si="0"/>
        <v>Gestión Administrativa y  financiera en apoyo al Desarrollo Académico</v>
      </c>
      <c r="K25" s="94" t="s">
        <v>727</v>
      </c>
    </row>
    <row r="26" spans="2:11" ht="15.75" hidden="1" thickBot="1">
      <c r="B26" s="90"/>
      <c r="C26" s="98" t="s">
        <v>114</v>
      </c>
      <c r="D26" s="154"/>
      <c r="E26" s="100">
        <v>100000</v>
      </c>
      <c r="F26" s="101">
        <f t="shared" si="1"/>
        <v>0</v>
      </c>
      <c r="G26" s="156"/>
      <c r="H26" s="102" t="s">
        <v>472</v>
      </c>
      <c r="I26" s="102" t="str">
        <f>VLOOKUP(H26,Presupuesto!$B$11:$C$565,2,0)</f>
        <v>EQUIPOS VARIOS DE OFICINA</v>
      </c>
      <c r="J26" s="102" t="str">
        <f t="shared" si="0"/>
        <v>Gestión Administrativa y  financiera en apoyo al Desarrollo Académico</v>
      </c>
      <c r="K26" s="119" t="s">
        <v>719</v>
      </c>
    </row>
    <row r="27" spans="2:11">
      <c r="B27" s="90"/>
      <c r="C27" s="422"/>
      <c r="D27" s="422"/>
      <c r="E27" s="422"/>
      <c r="F27" s="422"/>
      <c r="G27" s="411"/>
      <c r="H27" s="422"/>
      <c r="I27" s="422"/>
      <c r="J27" s="422"/>
      <c r="K27" s="422"/>
    </row>
    <row r="28" spans="2:11" ht="15.75" thickBot="1">
      <c r="B28" s="90"/>
      <c r="C28" s="314"/>
      <c r="D28" s="315"/>
      <c r="E28" s="316"/>
      <c r="F28" s="316"/>
      <c r="G28" s="317"/>
      <c r="H28" s="316"/>
      <c r="I28" s="316"/>
      <c r="J28" s="150"/>
      <c r="K28" s="150"/>
    </row>
    <row r="29" spans="2:11" ht="15.75" thickBot="1">
      <c r="B29" s="90"/>
      <c r="C29" s="29" t="s">
        <v>1308</v>
      </c>
      <c r="D29" s="30">
        <f>SUM(F36:F45)</f>
        <v>0</v>
      </c>
      <c r="E29" s="171"/>
      <c r="F29" s="171"/>
      <c r="G29" s="77"/>
      <c r="H29" s="171"/>
      <c r="I29" s="171"/>
      <c r="J29" s="422"/>
      <c r="K29" s="422"/>
    </row>
    <row r="30" spans="2:11">
      <c r="B30" s="422"/>
      <c r="C30" s="69"/>
      <c r="D30" s="31"/>
      <c r="E30" s="90"/>
      <c r="F30" s="90"/>
      <c r="G30" s="90"/>
      <c r="H30" s="74"/>
      <c r="I30" s="74"/>
      <c r="J30" s="74"/>
      <c r="K30" s="108"/>
    </row>
    <row r="31" spans="2:11">
      <c r="B31" s="422"/>
      <c r="C31" s="69"/>
      <c r="D31" s="31"/>
      <c r="E31" s="90"/>
      <c r="F31" s="90"/>
      <c r="G31" s="90"/>
      <c r="H31" s="74"/>
      <c r="I31" s="74"/>
      <c r="J31" s="74"/>
      <c r="K31" s="108"/>
    </row>
    <row r="32" spans="2:11" ht="15.75">
      <c r="B32" s="422"/>
      <c r="C32" s="190" t="s">
        <v>1309</v>
      </c>
      <c r="D32" s="342"/>
      <c r="E32" s="90"/>
      <c r="F32" s="90"/>
      <c r="G32" s="90"/>
      <c r="H32" s="74"/>
      <c r="I32" s="74"/>
      <c r="J32" s="74"/>
      <c r="K32" s="108"/>
    </row>
    <row r="33" spans="3:11" ht="18.75">
      <c r="C33" s="197" t="e">
        <f>IFERROR(VLOOKUP(D32,'1. Desarrollo e Innov. Curricu.'!$F:$G,2,FALSE),IFERROR(VLOOKUP(D32,'2. Investigación Científica'!$E:$F,2,FALSE),IFERROR(VLOOKUP(D32,'3. Vinculación Univ. Sociedad'!$F:$G,2,FALSE),IFERROR(VLOOKUP(D32,'4. Docencia y Profesorado Univ.'!$F:$G,2,FALSE),IFERROR(VLOOKUP(D32,'5. Estudiantes y Graduados'!$E:$F,2,FALSE),IFERROR(VLOOKUP(D32,'11. Gestion Administrativa'!$F:$G,2,FALSE),IFERROR(VLOOKUP(D32,'13. Gestión Académica'!$F:$G,2,FALSE),IFERROR(VLOOKUP(D32,'8. Asegura. de la Calid. y M'!$F:$G,2,FALSE),IFERROR(VLOOKUP(D32,'6. Gestión del Conocimiento'!$F:$G,2,FALSE),IFERROR(VLOOKUP(D32,'15. Gobernabilidad y Proceso...'!$E:$F,2,FALSE),IFERROR(VLOOKUP(D32,'12. Gestión del Talento Humano'!$F:$G,2,FALSE),IFERROR(VLOOKUP(D32,'14. Internacional... de la E.S.'!$E:$F,2,FALSE),IFERROR(VLOOKUP(D32,'10. Posgrado'!$E:$F,2,FALSE),IFERROR(VLOOKUP(D32,'17. Gestión TIC'!$F:$G,2,FALSE),IFERROR(VLOOKUP(D32,'16. Desa. del Sistema Educ.Sup.'!$E:$F,2,FALSE),IFERROR(VLOOKUP(D32,'9. Cultura de Inno. Insti...'!$F:$G,2,FALSE),VLOOKUP(D32,'7. Lo Esencial de la Reforma U.'!$F:$G,2,0)))))))))))))))))</f>
        <v>#N/A</v>
      </c>
      <c r="D33" s="31"/>
      <c r="E33" s="90"/>
      <c r="F33" s="90"/>
      <c r="G33" s="90"/>
      <c r="H33" s="74"/>
      <c r="I33" s="74"/>
      <c r="J33" s="74"/>
      <c r="K33" s="108"/>
    </row>
    <row r="34" spans="3:11" ht="15.75" thickBot="1">
      <c r="C34" s="69"/>
      <c r="D34" s="31"/>
      <c r="E34" s="90"/>
      <c r="F34" s="90"/>
      <c r="G34" s="90"/>
      <c r="H34" s="74"/>
      <c r="I34" s="74"/>
      <c r="J34" s="74"/>
      <c r="K34" s="108"/>
    </row>
    <row r="35" spans="3:11" ht="30.75" thickBot="1">
      <c r="C35" s="121" t="s">
        <v>1310</v>
      </c>
      <c r="D35" s="123" t="s">
        <v>99</v>
      </c>
      <c r="E35" s="123" t="s">
        <v>1312</v>
      </c>
      <c r="F35" s="122" t="s">
        <v>1313</v>
      </c>
      <c r="G35" s="128" t="s">
        <v>1314</v>
      </c>
      <c r="H35" s="123" t="s">
        <v>1315</v>
      </c>
      <c r="I35" s="123" t="s">
        <v>711</v>
      </c>
      <c r="J35" s="123" t="s">
        <v>1316</v>
      </c>
      <c r="K35" s="123" t="s">
        <v>1317</v>
      </c>
    </row>
    <row r="36" spans="3:11" hidden="1">
      <c r="C36" s="91" t="s">
        <v>105</v>
      </c>
      <c r="D36" s="153"/>
      <c r="E36" s="92">
        <v>2800</v>
      </c>
      <c r="F36" s="93">
        <f>D36*E36</f>
        <v>0</v>
      </c>
      <c r="G36" s="155"/>
      <c r="H36" s="94" t="s">
        <v>470</v>
      </c>
      <c r="I36" s="94" t="str">
        <f>VLOOKUP(H36,Presupuesto!$B$11:$C$565,2,0)</f>
        <v>MUEBLES VARIOS DE OFICINA</v>
      </c>
      <c r="J36" s="205" t="s">
        <v>72</v>
      </c>
      <c r="K36" s="94" t="s">
        <v>733</v>
      </c>
    </row>
    <row r="37" spans="3:11" hidden="1">
      <c r="C37" s="95" t="s">
        <v>106</v>
      </c>
      <c r="D37" s="146"/>
      <c r="E37" s="96">
        <v>2400</v>
      </c>
      <c r="F37" s="93">
        <f>D37*E37</f>
        <v>0</v>
      </c>
      <c r="G37" s="155"/>
      <c r="H37" s="97" t="s">
        <v>470</v>
      </c>
      <c r="I37" s="94" t="str">
        <f>VLOOKUP(H37,Presupuesto!$B$11:$C$565,2,0)</f>
        <v>MUEBLES VARIOS DE OFICINA</v>
      </c>
      <c r="J37" s="94" t="str">
        <f>$J$36</f>
        <v>Posgrado</v>
      </c>
      <c r="K37" s="94" t="s">
        <v>720</v>
      </c>
    </row>
    <row r="38" spans="3:11" hidden="1">
      <c r="C38" s="95" t="s">
        <v>107</v>
      </c>
      <c r="D38" s="146"/>
      <c r="E38" s="96">
        <v>1000</v>
      </c>
      <c r="F38" s="93">
        <f t="shared" ref="F38:F45" si="2">D38*E38</f>
        <v>0</v>
      </c>
      <c r="G38" s="155"/>
      <c r="H38" s="97" t="s">
        <v>470</v>
      </c>
      <c r="I38" s="94" t="str">
        <f>VLOOKUP(H38,Presupuesto!$B$11:$C$565,2,0)</f>
        <v>MUEBLES VARIOS DE OFICINA</v>
      </c>
      <c r="J38" s="94" t="str">
        <f t="shared" ref="J38:J45" si="3">$J$36</f>
        <v>Posgrado</v>
      </c>
      <c r="K38" s="94" t="s">
        <v>721</v>
      </c>
    </row>
    <row r="39" spans="3:11" hidden="1">
      <c r="C39" s="95" t="s">
        <v>108</v>
      </c>
      <c r="D39" s="146"/>
      <c r="E39" s="96">
        <v>6000</v>
      </c>
      <c r="F39" s="93">
        <f t="shared" si="2"/>
        <v>0</v>
      </c>
      <c r="G39" s="155"/>
      <c r="H39" s="97" t="s">
        <v>470</v>
      </c>
      <c r="I39" s="94" t="str">
        <f>VLOOKUP(H39,Presupuesto!$B$11:$C$565,2,0)</f>
        <v>MUEBLES VARIOS DE OFICINA</v>
      </c>
      <c r="J39" s="94" t="str">
        <f t="shared" si="3"/>
        <v>Posgrado</v>
      </c>
      <c r="K39" s="94" t="s">
        <v>721</v>
      </c>
    </row>
    <row r="40" spans="3:11" hidden="1">
      <c r="C40" s="95" t="s">
        <v>109</v>
      </c>
      <c r="D40" s="146"/>
      <c r="E40" s="96">
        <v>3000</v>
      </c>
      <c r="F40" s="93">
        <f t="shared" si="2"/>
        <v>0</v>
      </c>
      <c r="G40" s="155"/>
      <c r="H40" s="97" t="s">
        <v>470</v>
      </c>
      <c r="I40" s="94" t="str">
        <f>VLOOKUP(H40,Presupuesto!$B$11:$C$565,2,0)</f>
        <v>MUEBLES VARIOS DE OFICINA</v>
      </c>
      <c r="J40" s="94" t="str">
        <f t="shared" si="3"/>
        <v>Posgrado</v>
      </c>
      <c r="K40" s="94" t="s">
        <v>721</v>
      </c>
    </row>
    <row r="41" spans="3:11" hidden="1">
      <c r="C41" s="95" t="s">
        <v>110</v>
      </c>
      <c r="D41" s="146"/>
      <c r="E41" s="96">
        <v>10000</v>
      </c>
      <c r="F41" s="93">
        <f t="shared" si="2"/>
        <v>0</v>
      </c>
      <c r="G41" s="155"/>
      <c r="H41" s="97" t="s">
        <v>470</v>
      </c>
      <c r="I41" s="94" t="str">
        <f>VLOOKUP(H41,Presupuesto!$B$11:$C$565,2,0)</f>
        <v>MUEBLES VARIOS DE OFICINA</v>
      </c>
      <c r="J41" s="94" t="str">
        <f t="shared" si="3"/>
        <v>Posgrado</v>
      </c>
      <c r="K41" s="94" t="s">
        <v>721</v>
      </c>
    </row>
    <row r="42" spans="3:11" hidden="1">
      <c r="C42" s="95" t="s">
        <v>111</v>
      </c>
      <c r="D42" s="146"/>
      <c r="E42" s="96">
        <v>8000</v>
      </c>
      <c r="F42" s="93">
        <f t="shared" si="2"/>
        <v>0</v>
      </c>
      <c r="G42" s="155"/>
      <c r="H42" s="97" t="s">
        <v>472</v>
      </c>
      <c r="I42" s="94" t="str">
        <f>VLOOKUP(H42,Presupuesto!$B$11:$C$565,2,0)</f>
        <v>EQUIPOS VARIOS DE OFICINA</v>
      </c>
      <c r="J42" s="94" t="str">
        <f t="shared" si="3"/>
        <v>Posgrado</v>
      </c>
      <c r="K42" s="94" t="s">
        <v>721</v>
      </c>
    </row>
    <row r="43" spans="3:11" hidden="1">
      <c r="C43" s="95" t="s">
        <v>112</v>
      </c>
      <c r="D43" s="146"/>
      <c r="E43" s="96">
        <v>2000</v>
      </c>
      <c r="F43" s="93">
        <f t="shared" si="2"/>
        <v>0</v>
      </c>
      <c r="G43" s="155"/>
      <c r="H43" s="97" t="s">
        <v>472</v>
      </c>
      <c r="I43" s="94" t="str">
        <f>VLOOKUP(H43,Presupuesto!$B$11:$C$565,2,0)</f>
        <v>EQUIPOS VARIOS DE OFICINA</v>
      </c>
      <c r="J43" s="94" t="str">
        <f t="shared" si="3"/>
        <v>Posgrado</v>
      </c>
      <c r="K43" s="94" t="s">
        <v>732</v>
      </c>
    </row>
    <row r="44" spans="3:11" hidden="1">
      <c r="C44" s="95" t="s">
        <v>113</v>
      </c>
      <c r="D44" s="146"/>
      <c r="E44" s="96">
        <v>5000</v>
      </c>
      <c r="F44" s="93">
        <f t="shared" si="2"/>
        <v>0</v>
      </c>
      <c r="G44" s="155"/>
      <c r="H44" s="97" t="s">
        <v>472</v>
      </c>
      <c r="I44" s="94" t="str">
        <f>VLOOKUP(H44,Presupuesto!$B$11:$C$565,2,0)</f>
        <v>EQUIPOS VARIOS DE OFICINA</v>
      </c>
      <c r="J44" s="94" t="str">
        <f t="shared" si="3"/>
        <v>Posgrado</v>
      </c>
      <c r="K44" s="94" t="s">
        <v>727</v>
      </c>
    </row>
    <row r="45" spans="3:11" ht="15.75" hidden="1" thickBot="1">
      <c r="C45" s="98" t="s">
        <v>114</v>
      </c>
      <c r="D45" s="154"/>
      <c r="E45" s="100">
        <v>100000</v>
      </c>
      <c r="F45" s="101">
        <f t="shared" si="2"/>
        <v>0</v>
      </c>
      <c r="G45" s="156"/>
      <c r="H45" s="102" t="s">
        <v>472</v>
      </c>
      <c r="I45" s="102" t="str">
        <f>VLOOKUP(H45,Presupuesto!$B$11:$C$565,2,0)</f>
        <v>EQUIPOS VARIOS DE OFICINA</v>
      </c>
      <c r="J45" s="102" t="str">
        <f t="shared" si="3"/>
        <v>Posgrado</v>
      </c>
      <c r="K45" s="119" t="s">
        <v>719</v>
      </c>
    </row>
    <row r="47" spans="3:11" ht="15.75" thickBot="1">
      <c r="C47" s="422"/>
      <c r="D47" s="422"/>
      <c r="E47" s="422"/>
      <c r="F47" s="422"/>
      <c r="G47" s="411"/>
      <c r="H47" s="422"/>
      <c r="I47" s="422"/>
      <c r="J47" s="422"/>
      <c r="K47" s="422"/>
    </row>
    <row r="48" spans="3:11" ht="15.75" thickBot="1">
      <c r="C48" s="29" t="s">
        <v>1308</v>
      </c>
      <c r="D48" s="30">
        <f>SUM(F55:F64)</f>
        <v>0</v>
      </c>
      <c r="E48" s="171"/>
      <c r="F48" s="171"/>
      <c r="G48" s="77"/>
      <c r="H48" s="171"/>
      <c r="I48" s="171"/>
      <c r="J48" s="422"/>
      <c r="K48" s="422"/>
    </row>
    <row r="49" spans="3:11">
      <c r="C49" s="69"/>
      <c r="D49" s="31"/>
      <c r="E49" s="90"/>
      <c r="F49" s="90"/>
      <c r="G49" s="90"/>
      <c r="H49" s="74"/>
      <c r="I49" s="74"/>
      <c r="J49" s="74"/>
      <c r="K49" s="108"/>
    </row>
    <row r="50" spans="3:11">
      <c r="C50" s="69"/>
      <c r="D50" s="31"/>
      <c r="E50" s="90"/>
      <c r="F50" s="90"/>
      <c r="G50" s="90"/>
      <c r="H50" s="74"/>
      <c r="I50" s="74"/>
      <c r="J50" s="74"/>
      <c r="K50" s="108"/>
    </row>
    <row r="51" spans="3:11" ht="15.75">
      <c r="C51" s="190" t="s">
        <v>1309</v>
      </c>
      <c r="D51" s="342"/>
      <c r="E51" s="90"/>
      <c r="F51" s="90"/>
      <c r="G51" s="90"/>
      <c r="H51" s="74"/>
      <c r="I51" s="74"/>
      <c r="J51" s="74"/>
      <c r="K51" s="108"/>
    </row>
    <row r="52" spans="3:11" ht="18.75">
      <c r="C52" s="197" t="e">
        <f>IFERROR(VLOOKUP(D51,'1. Desarrollo e Innov. Curricu.'!$F:$G,2,FALSE),IFERROR(VLOOKUP(D51,'2. Investigación Científica'!$E:$F,2,FALSE),IFERROR(VLOOKUP(D51,'3. Vinculación Univ. Sociedad'!$F:$G,2,FALSE),IFERROR(VLOOKUP(D51,'4. Docencia y Profesorado Univ.'!$F:$G,2,FALSE),IFERROR(VLOOKUP(D51,'5. Estudiantes y Graduados'!$E:$F,2,FALSE),IFERROR(VLOOKUP(D51,'11. Gestion Administrativa'!$F:$G,2,FALSE),IFERROR(VLOOKUP(D51,'13. Gestión Académica'!$F:$G,2,FALSE),IFERROR(VLOOKUP(D51,'8. Asegura. de la Calid. y M'!$F:$G,2,FALSE),IFERROR(VLOOKUP(D51,'6. Gestión del Conocimiento'!$F:$G,2,FALSE),IFERROR(VLOOKUP(D51,'15. Gobernabilidad y Proceso...'!$E:$F,2,FALSE),IFERROR(VLOOKUP(D51,'12. Gestión del Talento Humano'!$F:$G,2,FALSE),IFERROR(VLOOKUP(D51,'14. Internacional... de la E.S.'!$E:$F,2,FALSE),IFERROR(VLOOKUP(D51,'10. Posgrado'!$E:$F,2,FALSE),IFERROR(VLOOKUP(D51,'17. Gestión TIC'!$F:$G,2,FALSE),IFERROR(VLOOKUP(D51,'16. Desa. del Sistema Educ.Sup.'!$E:$F,2,FALSE),IFERROR(VLOOKUP(D51,'9. Cultura de Inno. Insti...'!$F:$G,2,FALSE),VLOOKUP(D51,'7. Lo Esencial de la Reforma U.'!$F:$G,2,0)))))))))))))))))</f>
        <v>#N/A</v>
      </c>
      <c r="D52" s="31"/>
      <c r="E52" s="90"/>
      <c r="F52" s="90"/>
      <c r="G52" s="90"/>
      <c r="H52" s="74"/>
      <c r="I52" s="74"/>
      <c r="J52" s="74"/>
      <c r="K52" s="108"/>
    </row>
    <row r="53" spans="3:11" ht="15.75" thickBot="1">
      <c r="C53" s="69"/>
      <c r="D53" s="31"/>
      <c r="E53" s="90"/>
      <c r="F53" s="90"/>
      <c r="G53" s="90"/>
      <c r="H53" s="74"/>
      <c r="I53" s="74"/>
      <c r="J53" s="74"/>
      <c r="K53" s="108"/>
    </row>
    <row r="54" spans="3:11" ht="30.75" thickBot="1">
      <c r="C54" s="121" t="s">
        <v>1310</v>
      </c>
      <c r="D54" s="123" t="s">
        <v>99</v>
      </c>
      <c r="E54" s="123" t="s">
        <v>1312</v>
      </c>
      <c r="F54" s="122" t="s">
        <v>1313</v>
      </c>
      <c r="G54" s="128" t="s">
        <v>1314</v>
      </c>
      <c r="H54" s="123" t="s">
        <v>1315</v>
      </c>
      <c r="I54" s="123" t="s">
        <v>711</v>
      </c>
      <c r="J54" s="123" t="s">
        <v>1316</v>
      </c>
      <c r="K54" s="123" t="s">
        <v>1317</v>
      </c>
    </row>
    <row r="55" spans="3:11" hidden="1">
      <c r="C55" s="91" t="s">
        <v>105</v>
      </c>
      <c r="D55" s="153"/>
      <c r="E55" s="92">
        <v>2800</v>
      </c>
      <c r="F55" s="93">
        <f>D55*E55</f>
        <v>0</v>
      </c>
      <c r="G55" s="155"/>
      <c r="H55" s="94" t="s">
        <v>470</v>
      </c>
      <c r="I55" s="94" t="str">
        <f>VLOOKUP(H55,Presupuesto!$B$11:$C$565,2,0)</f>
        <v>MUEBLES VARIOS DE OFICINA</v>
      </c>
      <c r="J55" s="205" t="s">
        <v>72</v>
      </c>
      <c r="K55" s="94" t="s">
        <v>733</v>
      </c>
    </row>
    <row r="56" spans="3:11" hidden="1">
      <c r="C56" s="95" t="s">
        <v>106</v>
      </c>
      <c r="D56" s="146"/>
      <c r="E56" s="96">
        <v>2400</v>
      </c>
      <c r="F56" s="93">
        <f>D56*E56</f>
        <v>0</v>
      </c>
      <c r="G56" s="155"/>
      <c r="H56" s="97" t="s">
        <v>470</v>
      </c>
      <c r="I56" s="94" t="str">
        <f>VLOOKUP(H56,Presupuesto!$B$11:$C$565,2,0)</f>
        <v>MUEBLES VARIOS DE OFICINA</v>
      </c>
      <c r="J56" s="94" t="str">
        <f>$J$55</f>
        <v>Posgrado</v>
      </c>
      <c r="K56" s="94" t="s">
        <v>720</v>
      </c>
    </row>
    <row r="57" spans="3:11" hidden="1">
      <c r="C57" s="95" t="s">
        <v>107</v>
      </c>
      <c r="D57" s="146"/>
      <c r="E57" s="96">
        <v>1000</v>
      </c>
      <c r="F57" s="93">
        <f t="shared" ref="F57:F64" si="4">D57*E57</f>
        <v>0</v>
      </c>
      <c r="G57" s="155"/>
      <c r="H57" s="97" t="s">
        <v>470</v>
      </c>
      <c r="I57" s="94" t="str">
        <f>VLOOKUP(H57,Presupuesto!$B$11:$C$565,2,0)</f>
        <v>MUEBLES VARIOS DE OFICINA</v>
      </c>
      <c r="J57" s="94" t="str">
        <f t="shared" ref="J57:J64" si="5">$J$17</f>
        <v>Gestión Administrativa y  financiera en apoyo al Desarrollo Académico</v>
      </c>
      <c r="K57" s="94" t="s">
        <v>721</v>
      </c>
    </row>
    <row r="58" spans="3:11" hidden="1">
      <c r="C58" s="95" t="s">
        <v>108</v>
      </c>
      <c r="D58" s="146"/>
      <c r="E58" s="96">
        <v>6000</v>
      </c>
      <c r="F58" s="93">
        <f t="shared" si="4"/>
        <v>0</v>
      </c>
      <c r="G58" s="155"/>
      <c r="H58" s="97" t="s">
        <v>470</v>
      </c>
      <c r="I58" s="94" t="str">
        <f>VLOOKUP(H58,Presupuesto!$B$11:$C$565,2,0)</f>
        <v>MUEBLES VARIOS DE OFICINA</v>
      </c>
      <c r="J58" s="94" t="str">
        <f t="shared" si="5"/>
        <v>Gestión Administrativa y  financiera en apoyo al Desarrollo Académico</v>
      </c>
      <c r="K58" s="94" t="s">
        <v>721</v>
      </c>
    </row>
    <row r="59" spans="3:11" hidden="1">
      <c r="C59" s="95" t="s">
        <v>109</v>
      </c>
      <c r="D59" s="146"/>
      <c r="E59" s="96">
        <v>3000</v>
      </c>
      <c r="F59" s="93">
        <f t="shared" si="4"/>
        <v>0</v>
      </c>
      <c r="G59" s="155"/>
      <c r="H59" s="97" t="s">
        <v>470</v>
      </c>
      <c r="I59" s="94" t="str">
        <f>VLOOKUP(H59,Presupuesto!$B$11:$C$565,2,0)</f>
        <v>MUEBLES VARIOS DE OFICINA</v>
      </c>
      <c r="J59" s="94" t="str">
        <f t="shared" si="5"/>
        <v>Gestión Administrativa y  financiera en apoyo al Desarrollo Académico</v>
      </c>
      <c r="K59" s="94" t="s">
        <v>721</v>
      </c>
    </row>
    <row r="60" spans="3:11" hidden="1">
      <c r="C60" s="95" t="s">
        <v>110</v>
      </c>
      <c r="D60" s="146"/>
      <c r="E60" s="96">
        <v>10000</v>
      </c>
      <c r="F60" s="93">
        <f t="shared" si="4"/>
        <v>0</v>
      </c>
      <c r="G60" s="155"/>
      <c r="H60" s="97" t="s">
        <v>470</v>
      </c>
      <c r="I60" s="94" t="str">
        <f>VLOOKUP(H60,Presupuesto!$B$11:$C$565,2,0)</f>
        <v>MUEBLES VARIOS DE OFICINA</v>
      </c>
      <c r="J60" s="94" t="str">
        <f t="shared" si="5"/>
        <v>Gestión Administrativa y  financiera en apoyo al Desarrollo Académico</v>
      </c>
      <c r="K60" s="94" t="s">
        <v>721</v>
      </c>
    </row>
    <row r="61" spans="3:11" hidden="1">
      <c r="C61" s="95" t="s">
        <v>111</v>
      </c>
      <c r="D61" s="146"/>
      <c r="E61" s="96">
        <v>8000</v>
      </c>
      <c r="F61" s="93">
        <f t="shared" si="4"/>
        <v>0</v>
      </c>
      <c r="G61" s="155"/>
      <c r="H61" s="97" t="s">
        <v>472</v>
      </c>
      <c r="I61" s="94" t="str">
        <f>VLOOKUP(H61,Presupuesto!$B$11:$C$565,2,0)</f>
        <v>EQUIPOS VARIOS DE OFICINA</v>
      </c>
      <c r="J61" s="94" t="str">
        <f t="shared" si="5"/>
        <v>Gestión Administrativa y  financiera en apoyo al Desarrollo Académico</v>
      </c>
      <c r="K61" s="94" t="s">
        <v>721</v>
      </c>
    </row>
    <row r="62" spans="3:11" hidden="1">
      <c r="C62" s="95" t="s">
        <v>112</v>
      </c>
      <c r="D62" s="146"/>
      <c r="E62" s="96">
        <v>2000</v>
      </c>
      <c r="F62" s="93">
        <f t="shared" si="4"/>
        <v>0</v>
      </c>
      <c r="G62" s="155"/>
      <c r="H62" s="97" t="s">
        <v>472</v>
      </c>
      <c r="I62" s="94" t="str">
        <f>VLOOKUP(H62,Presupuesto!$B$11:$C$565,2,0)</f>
        <v>EQUIPOS VARIOS DE OFICINA</v>
      </c>
      <c r="J62" s="94" t="str">
        <f t="shared" si="5"/>
        <v>Gestión Administrativa y  financiera en apoyo al Desarrollo Académico</v>
      </c>
      <c r="K62" s="94" t="s">
        <v>732</v>
      </c>
    </row>
    <row r="63" spans="3:11" hidden="1">
      <c r="C63" s="95" t="s">
        <v>113</v>
      </c>
      <c r="D63" s="146"/>
      <c r="E63" s="96">
        <v>5000</v>
      </c>
      <c r="F63" s="93">
        <f t="shared" si="4"/>
        <v>0</v>
      </c>
      <c r="G63" s="155"/>
      <c r="H63" s="97" t="s">
        <v>472</v>
      </c>
      <c r="I63" s="94" t="str">
        <f>VLOOKUP(H63,Presupuesto!$B$11:$C$565,2,0)</f>
        <v>EQUIPOS VARIOS DE OFICINA</v>
      </c>
      <c r="J63" s="94" t="str">
        <f t="shared" si="5"/>
        <v>Gestión Administrativa y  financiera en apoyo al Desarrollo Académico</v>
      </c>
      <c r="K63" s="94" t="s">
        <v>727</v>
      </c>
    </row>
    <row r="64" spans="3:11" ht="15.75" hidden="1" thickBot="1">
      <c r="C64" s="98" t="s">
        <v>114</v>
      </c>
      <c r="D64" s="154"/>
      <c r="E64" s="100">
        <v>100000</v>
      </c>
      <c r="F64" s="101">
        <f t="shared" si="4"/>
        <v>0</v>
      </c>
      <c r="G64" s="156"/>
      <c r="H64" s="102" t="s">
        <v>472</v>
      </c>
      <c r="I64" s="102" t="str">
        <f>VLOOKUP(H64,Presupuesto!$B$11:$C$565,2,0)</f>
        <v>EQUIPOS VARIOS DE OFICINA</v>
      </c>
      <c r="J64" s="102" t="str">
        <f t="shared" si="5"/>
        <v>Gestión Administrativa y  financiera en apoyo al Desarrollo Académico</v>
      </c>
      <c r="K64" s="119" t="s">
        <v>719</v>
      </c>
    </row>
    <row r="66" spans="3:11" ht="15.75" thickBot="1">
      <c r="C66" s="314"/>
      <c r="D66" s="315"/>
      <c r="E66" s="316"/>
      <c r="F66" s="316"/>
      <c r="G66" s="317"/>
      <c r="H66" s="316"/>
      <c r="I66" s="316"/>
      <c r="J66" s="150"/>
      <c r="K66" s="150"/>
    </row>
    <row r="67" spans="3:11" ht="15.75" thickBot="1">
      <c r="C67" s="29" t="s">
        <v>1308</v>
      </c>
      <c r="D67" s="30">
        <f>SUM(F74:F83)</f>
        <v>0</v>
      </c>
      <c r="E67" s="171"/>
      <c r="F67" s="171"/>
      <c r="G67" s="77"/>
      <c r="H67" s="171"/>
      <c r="I67" s="171"/>
      <c r="J67" s="422"/>
      <c r="K67" s="422"/>
    </row>
    <row r="68" spans="3:11">
      <c r="C68" s="69"/>
      <c r="D68" s="31"/>
      <c r="E68" s="90"/>
      <c r="F68" s="90"/>
      <c r="G68" s="90"/>
      <c r="H68" s="74"/>
      <c r="I68" s="74"/>
      <c r="J68" s="74"/>
      <c r="K68" s="108"/>
    </row>
    <row r="69" spans="3:11">
      <c r="C69" s="69"/>
      <c r="D69" s="31"/>
      <c r="E69" s="90"/>
      <c r="F69" s="90"/>
      <c r="G69" s="90"/>
      <c r="H69" s="74"/>
      <c r="I69" s="74"/>
      <c r="J69" s="74"/>
      <c r="K69" s="108"/>
    </row>
    <row r="70" spans="3:11" ht="15.75">
      <c r="C70" s="190" t="s">
        <v>1309</v>
      </c>
      <c r="D70" s="342"/>
      <c r="E70" s="90"/>
      <c r="F70" s="90"/>
      <c r="G70" s="90"/>
      <c r="H70" s="74"/>
      <c r="I70" s="74"/>
      <c r="J70" s="74"/>
      <c r="K70" s="108"/>
    </row>
    <row r="71" spans="3:11" ht="18.75">
      <c r="C71" s="197" t="e">
        <f>IFERROR(VLOOKUP(D70,'1. Desarrollo e Innov. Curricu.'!$F:$G,2,FALSE),IFERROR(VLOOKUP(D70,'2. Investigación Científica'!$E:$F,2,FALSE),IFERROR(VLOOKUP(D70,'3. Vinculación Univ. Sociedad'!$F:$G,2,FALSE),IFERROR(VLOOKUP(D70,'4. Docencia y Profesorado Univ.'!$F:$G,2,FALSE),IFERROR(VLOOKUP(D70,'5. Estudiantes y Graduados'!$E:$F,2,FALSE),IFERROR(VLOOKUP(D70,'11. Gestion Administrativa'!$F:$G,2,FALSE),IFERROR(VLOOKUP(D70,'13. Gestión Académica'!$F:$G,2,FALSE),IFERROR(VLOOKUP(D70,'8. Asegura. de la Calid. y M'!$F:$G,2,FALSE),IFERROR(VLOOKUP(D70,'6. Gestión del Conocimiento'!$F:$G,2,FALSE),IFERROR(VLOOKUP(D70,'15. Gobernabilidad y Proceso...'!$E:$F,2,FALSE),IFERROR(VLOOKUP(D70,'12. Gestión del Talento Humano'!$F:$G,2,FALSE),IFERROR(VLOOKUP(D70,'14. Internacional... de la E.S.'!$E:$F,2,FALSE),IFERROR(VLOOKUP(D70,'10. Posgrado'!$E:$F,2,FALSE),IFERROR(VLOOKUP(D70,'17. Gestión TIC'!$F:$G,2,FALSE),IFERROR(VLOOKUP(D70,'16. Desa. del Sistema Educ.Sup.'!$E:$F,2,FALSE),IFERROR(VLOOKUP(D70,'9. Cultura de Inno. Insti...'!$F:$G,2,FALSE),VLOOKUP(D70,'7. Lo Esencial de la Reforma U.'!$F:$G,2,0)))))))))))))))))</f>
        <v>#N/A</v>
      </c>
      <c r="D71" s="31"/>
      <c r="E71" s="90"/>
      <c r="F71" s="90"/>
      <c r="G71" s="90"/>
      <c r="H71" s="74"/>
      <c r="I71" s="74"/>
      <c r="J71" s="74"/>
      <c r="K71" s="108"/>
    </row>
    <row r="72" spans="3:11" ht="15.75" thickBot="1">
      <c r="C72" s="69"/>
      <c r="D72" s="31"/>
      <c r="E72" s="90"/>
      <c r="F72" s="90"/>
      <c r="G72" s="90"/>
      <c r="H72" s="74"/>
      <c r="I72" s="74"/>
      <c r="J72" s="74"/>
      <c r="K72" s="108"/>
    </row>
    <row r="73" spans="3:11" ht="30.75" thickBot="1">
      <c r="C73" s="121" t="s">
        <v>1310</v>
      </c>
      <c r="D73" s="123" t="s">
        <v>99</v>
      </c>
      <c r="E73" s="123" t="s">
        <v>1312</v>
      </c>
      <c r="F73" s="122" t="s">
        <v>1313</v>
      </c>
      <c r="G73" s="128" t="s">
        <v>1314</v>
      </c>
      <c r="H73" s="123" t="s">
        <v>1315</v>
      </c>
      <c r="I73" s="123" t="s">
        <v>711</v>
      </c>
      <c r="J73" s="123" t="s">
        <v>1316</v>
      </c>
      <c r="K73" s="123" t="s">
        <v>1317</v>
      </c>
    </row>
    <row r="74" spans="3:11" hidden="1">
      <c r="C74" s="91" t="s">
        <v>105</v>
      </c>
      <c r="D74" s="153"/>
      <c r="E74" s="92">
        <v>2800</v>
      </c>
      <c r="F74" s="93">
        <f>D74*E74</f>
        <v>0</v>
      </c>
      <c r="G74" s="155"/>
      <c r="H74" s="94" t="s">
        <v>470</v>
      </c>
      <c r="I74" s="94" t="str">
        <f>VLOOKUP(H74,Presupuesto!$B$11:$C$565,2,0)</f>
        <v>MUEBLES VARIOS DE OFICINA</v>
      </c>
      <c r="J74" s="205" t="s">
        <v>72</v>
      </c>
      <c r="K74" s="94" t="s">
        <v>733</v>
      </c>
    </row>
    <row r="75" spans="3:11" hidden="1">
      <c r="C75" s="95" t="s">
        <v>106</v>
      </c>
      <c r="D75" s="146"/>
      <c r="E75" s="96">
        <v>2400</v>
      </c>
      <c r="F75" s="93">
        <f>D75*E75</f>
        <v>0</v>
      </c>
      <c r="G75" s="155"/>
      <c r="H75" s="97" t="s">
        <v>470</v>
      </c>
      <c r="I75" s="94" t="str">
        <f>VLOOKUP(H75,Presupuesto!$B$11:$C$565,2,0)</f>
        <v>MUEBLES VARIOS DE OFICINA</v>
      </c>
      <c r="J75" s="94" t="str">
        <f>$J$74</f>
        <v>Posgrado</v>
      </c>
      <c r="K75" s="94" t="s">
        <v>720</v>
      </c>
    </row>
    <row r="76" spans="3:11" hidden="1">
      <c r="C76" s="95" t="s">
        <v>107</v>
      </c>
      <c r="D76" s="146"/>
      <c r="E76" s="96">
        <v>1000</v>
      </c>
      <c r="F76" s="93">
        <f t="shared" ref="F76:F83" si="6">D76*E76</f>
        <v>0</v>
      </c>
      <c r="G76" s="155"/>
      <c r="H76" s="97" t="s">
        <v>470</v>
      </c>
      <c r="I76" s="94" t="str">
        <f>VLOOKUP(H76,Presupuesto!$B$11:$C$565,2,0)</f>
        <v>MUEBLES VARIOS DE OFICINA</v>
      </c>
      <c r="J76" s="94" t="str">
        <f t="shared" ref="J76:J83" si="7">$J$74</f>
        <v>Posgrado</v>
      </c>
      <c r="K76" s="94" t="s">
        <v>721</v>
      </c>
    </row>
    <row r="77" spans="3:11" hidden="1">
      <c r="C77" s="95" t="s">
        <v>108</v>
      </c>
      <c r="D77" s="146"/>
      <c r="E77" s="96">
        <v>6000</v>
      </c>
      <c r="F77" s="93">
        <f t="shared" si="6"/>
        <v>0</v>
      </c>
      <c r="G77" s="155"/>
      <c r="H77" s="97" t="s">
        <v>470</v>
      </c>
      <c r="I77" s="94" t="str">
        <f>VLOOKUP(H77,Presupuesto!$B$11:$C$565,2,0)</f>
        <v>MUEBLES VARIOS DE OFICINA</v>
      </c>
      <c r="J77" s="94" t="str">
        <f t="shared" si="7"/>
        <v>Posgrado</v>
      </c>
      <c r="K77" s="94" t="s">
        <v>721</v>
      </c>
    </row>
    <row r="78" spans="3:11" hidden="1">
      <c r="C78" s="95" t="s">
        <v>109</v>
      </c>
      <c r="D78" s="146"/>
      <c r="E78" s="96">
        <v>3000</v>
      </c>
      <c r="F78" s="93">
        <f t="shared" si="6"/>
        <v>0</v>
      </c>
      <c r="G78" s="155"/>
      <c r="H78" s="97" t="s">
        <v>470</v>
      </c>
      <c r="I78" s="94" t="str">
        <f>VLOOKUP(H78,Presupuesto!$B$11:$C$565,2,0)</f>
        <v>MUEBLES VARIOS DE OFICINA</v>
      </c>
      <c r="J78" s="94" t="str">
        <f t="shared" si="7"/>
        <v>Posgrado</v>
      </c>
      <c r="K78" s="94" t="s">
        <v>721</v>
      </c>
    </row>
    <row r="79" spans="3:11" hidden="1">
      <c r="C79" s="95" t="s">
        <v>110</v>
      </c>
      <c r="D79" s="146"/>
      <c r="E79" s="96">
        <v>10000</v>
      </c>
      <c r="F79" s="93">
        <f t="shared" si="6"/>
        <v>0</v>
      </c>
      <c r="G79" s="155"/>
      <c r="H79" s="97" t="s">
        <v>470</v>
      </c>
      <c r="I79" s="94" t="str">
        <f>VLOOKUP(H79,Presupuesto!$B$11:$C$565,2,0)</f>
        <v>MUEBLES VARIOS DE OFICINA</v>
      </c>
      <c r="J79" s="94" t="str">
        <f t="shared" si="7"/>
        <v>Posgrado</v>
      </c>
      <c r="K79" s="94" t="s">
        <v>721</v>
      </c>
    </row>
    <row r="80" spans="3:11" hidden="1">
      <c r="C80" s="95" t="s">
        <v>111</v>
      </c>
      <c r="D80" s="146"/>
      <c r="E80" s="96">
        <v>8000</v>
      </c>
      <c r="F80" s="93">
        <f t="shared" si="6"/>
        <v>0</v>
      </c>
      <c r="G80" s="155"/>
      <c r="H80" s="97" t="s">
        <v>472</v>
      </c>
      <c r="I80" s="94" t="str">
        <f>VLOOKUP(H80,Presupuesto!$B$11:$C$565,2,0)</f>
        <v>EQUIPOS VARIOS DE OFICINA</v>
      </c>
      <c r="J80" s="94" t="str">
        <f t="shared" si="7"/>
        <v>Posgrado</v>
      </c>
      <c r="K80" s="94" t="s">
        <v>721</v>
      </c>
    </row>
    <row r="81" spans="3:11" hidden="1">
      <c r="C81" s="95" t="s">
        <v>112</v>
      </c>
      <c r="D81" s="146"/>
      <c r="E81" s="96">
        <v>2000</v>
      </c>
      <c r="F81" s="93">
        <f t="shared" si="6"/>
        <v>0</v>
      </c>
      <c r="G81" s="155"/>
      <c r="H81" s="97" t="s">
        <v>472</v>
      </c>
      <c r="I81" s="94" t="str">
        <f>VLOOKUP(H81,Presupuesto!$B$11:$C$565,2,0)</f>
        <v>EQUIPOS VARIOS DE OFICINA</v>
      </c>
      <c r="J81" s="94" t="str">
        <f t="shared" si="7"/>
        <v>Posgrado</v>
      </c>
      <c r="K81" s="94" t="s">
        <v>732</v>
      </c>
    </row>
    <row r="82" spans="3:11" hidden="1">
      <c r="C82" s="95" t="s">
        <v>113</v>
      </c>
      <c r="D82" s="146"/>
      <c r="E82" s="96">
        <v>5000</v>
      </c>
      <c r="F82" s="93">
        <f t="shared" si="6"/>
        <v>0</v>
      </c>
      <c r="G82" s="155"/>
      <c r="H82" s="97" t="s">
        <v>472</v>
      </c>
      <c r="I82" s="94" t="str">
        <f>VLOOKUP(H82,Presupuesto!$B$11:$C$565,2,0)</f>
        <v>EQUIPOS VARIOS DE OFICINA</v>
      </c>
      <c r="J82" s="94" t="str">
        <f t="shared" si="7"/>
        <v>Posgrado</v>
      </c>
      <c r="K82" s="94" t="s">
        <v>727</v>
      </c>
    </row>
    <row r="83" spans="3:11" ht="15.75" hidden="1" thickBot="1">
      <c r="C83" s="98" t="s">
        <v>114</v>
      </c>
      <c r="D83" s="154"/>
      <c r="E83" s="100">
        <v>100000</v>
      </c>
      <c r="F83" s="101">
        <f t="shared" si="6"/>
        <v>0</v>
      </c>
      <c r="G83" s="156"/>
      <c r="H83" s="102" t="s">
        <v>472</v>
      </c>
      <c r="I83" s="102" t="str">
        <f>VLOOKUP(H83,Presupuesto!$B$11:$C$565,2,0)</f>
        <v>EQUIPOS VARIOS DE OFICINA</v>
      </c>
      <c r="J83" s="102" t="str">
        <f t="shared" si="7"/>
        <v>Posgrado</v>
      </c>
      <c r="K83" s="119" t="s">
        <v>719</v>
      </c>
    </row>
    <row r="85" spans="3:11" ht="15.75" thickBot="1">
      <c r="C85" s="422"/>
      <c r="D85" s="422"/>
      <c r="E85" s="422"/>
      <c r="F85" s="422"/>
      <c r="G85" s="411"/>
      <c r="H85" s="422"/>
      <c r="I85" s="422"/>
      <c r="J85" s="422"/>
      <c r="K85" s="422"/>
    </row>
    <row r="86" spans="3:11" ht="15.75" thickBot="1">
      <c r="C86" s="29" t="s">
        <v>1308</v>
      </c>
      <c r="D86" s="30">
        <f>SUM(F93:F102)</f>
        <v>0</v>
      </c>
      <c r="E86" s="171"/>
      <c r="F86" s="171"/>
      <c r="G86" s="77"/>
      <c r="H86" s="171"/>
      <c r="I86" s="171"/>
      <c r="J86" s="422"/>
      <c r="K86" s="422"/>
    </row>
    <row r="87" spans="3:11">
      <c r="C87" s="69"/>
      <c r="D87" s="31"/>
      <c r="E87" s="90"/>
      <c r="F87" s="90"/>
      <c r="G87" s="90"/>
      <c r="H87" s="74"/>
      <c r="I87" s="74"/>
      <c r="J87" s="74"/>
      <c r="K87" s="108"/>
    </row>
    <row r="88" spans="3:11">
      <c r="C88" s="69"/>
      <c r="D88" s="31"/>
      <c r="E88" s="90"/>
      <c r="F88" s="90"/>
      <c r="G88" s="90"/>
      <c r="H88" s="74"/>
      <c r="I88" s="74"/>
      <c r="J88" s="74"/>
      <c r="K88" s="108"/>
    </row>
    <row r="89" spans="3:11" ht="15.75">
      <c r="C89" s="190" t="s">
        <v>1309</v>
      </c>
      <c r="D89" s="342"/>
      <c r="E89" s="90"/>
      <c r="F89" s="90"/>
      <c r="G89" s="90"/>
      <c r="H89" s="74"/>
      <c r="I89" s="74"/>
      <c r="J89" s="74"/>
      <c r="K89" s="108"/>
    </row>
    <row r="90" spans="3:11" ht="18.75">
      <c r="C90" s="197" t="e">
        <f>IFERROR(VLOOKUP(D89,'1. Desarrollo e Innov. Curricu.'!$F:$G,2,FALSE),IFERROR(VLOOKUP(D89,'2. Investigación Científica'!$E:$F,2,FALSE),IFERROR(VLOOKUP(D89,'3. Vinculación Univ. Sociedad'!$F:$G,2,FALSE),IFERROR(VLOOKUP(D89,'4. Docencia y Profesorado Univ.'!$F:$G,2,FALSE),IFERROR(VLOOKUP(D89,'5. Estudiantes y Graduados'!$E:$F,2,FALSE),IFERROR(VLOOKUP(D89,'11. Gestion Administrativa'!$F:$G,2,FALSE),IFERROR(VLOOKUP(D89,'13. Gestión Académica'!$F:$G,2,FALSE),IFERROR(VLOOKUP(D89,'8. Asegura. de la Calid. y M'!$F:$G,2,FALSE),IFERROR(VLOOKUP(D89,'6. Gestión del Conocimiento'!$F:$G,2,FALSE),IFERROR(VLOOKUP(D89,'15. Gobernabilidad y Proceso...'!$E:$F,2,FALSE),IFERROR(VLOOKUP(D89,'12. Gestión del Talento Humano'!$F:$G,2,FALSE),IFERROR(VLOOKUP(D89,'14. Internacional... de la E.S.'!$E:$F,2,FALSE),IFERROR(VLOOKUP(D89,'10. Posgrado'!$E:$F,2,FALSE),IFERROR(VLOOKUP(D89,'17. Gestión TIC'!$F:$G,2,FALSE),IFERROR(VLOOKUP(D89,'16. Desa. del Sistema Educ.Sup.'!$E:$F,2,FALSE),IFERROR(VLOOKUP(D89,'9. Cultura de Inno. Insti...'!$F:$G,2,FALSE),VLOOKUP(D89,'7. Lo Esencial de la Reforma U.'!$F:$G,2,0)))))))))))))))))</f>
        <v>#N/A</v>
      </c>
      <c r="D90" s="31"/>
      <c r="E90" s="90"/>
      <c r="F90" s="90"/>
      <c r="G90" s="90"/>
      <c r="H90" s="74"/>
      <c r="I90" s="74"/>
      <c r="J90" s="74"/>
      <c r="K90" s="108"/>
    </row>
    <row r="91" spans="3:11" ht="15.75" thickBot="1">
      <c r="C91" s="69"/>
      <c r="D91" s="31"/>
      <c r="E91" s="90"/>
      <c r="F91" s="90"/>
      <c r="G91" s="90"/>
      <c r="H91" s="74"/>
      <c r="I91" s="74"/>
      <c r="J91" s="74"/>
      <c r="K91" s="108"/>
    </row>
    <row r="92" spans="3:11" ht="30.75" thickBot="1">
      <c r="C92" s="121" t="s">
        <v>1310</v>
      </c>
      <c r="D92" s="123" t="s">
        <v>99</v>
      </c>
      <c r="E92" s="123" t="s">
        <v>1312</v>
      </c>
      <c r="F92" s="122" t="s">
        <v>1313</v>
      </c>
      <c r="G92" s="128" t="s">
        <v>1314</v>
      </c>
      <c r="H92" s="123" t="s">
        <v>1315</v>
      </c>
      <c r="I92" s="123" t="s">
        <v>711</v>
      </c>
      <c r="J92" s="123" t="s">
        <v>1316</v>
      </c>
      <c r="K92" s="123" t="s">
        <v>1317</v>
      </c>
    </row>
    <row r="93" spans="3:11" hidden="1">
      <c r="C93" s="91" t="s">
        <v>105</v>
      </c>
      <c r="D93" s="153"/>
      <c r="E93" s="92">
        <v>2800</v>
      </c>
      <c r="F93" s="93">
        <f>D93*E93</f>
        <v>0</v>
      </c>
      <c r="G93" s="155"/>
      <c r="H93" s="94" t="s">
        <v>470</v>
      </c>
      <c r="I93" s="94" t="str">
        <f>VLOOKUP(H93,Presupuesto!$B$11:$C$565,2,0)</f>
        <v>MUEBLES VARIOS DE OFICINA</v>
      </c>
      <c r="J93" s="205" t="s">
        <v>72</v>
      </c>
      <c r="K93" s="94" t="s">
        <v>733</v>
      </c>
    </row>
    <row r="94" spans="3:11" hidden="1">
      <c r="C94" s="95" t="s">
        <v>106</v>
      </c>
      <c r="D94" s="146"/>
      <c r="E94" s="96">
        <v>2400</v>
      </c>
      <c r="F94" s="93">
        <f>D94*E94</f>
        <v>0</v>
      </c>
      <c r="G94" s="155"/>
      <c r="H94" s="97" t="s">
        <v>470</v>
      </c>
      <c r="I94" s="94" t="str">
        <f>VLOOKUP(H94,Presupuesto!$B$11:$C$565,2,0)</f>
        <v>MUEBLES VARIOS DE OFICINA</v>
      </c>
      <c r="J94" s="94" t="str">
        <f>$J$93</f>
        <v>Posgrado</v>
      </c>
      <c r="K94" s="94" t="s">
        <v>720</v>
      </c>
    </row>
    <row r="95" spans="3:11" hidden="1">
      <c r="C95" s="95" t="s">
        <v>107</v>
      </c>
      <c r="D95" s="146"/>
      <c r="E95" s="96">
        <v>1000</v>
      </c>
      <c r="F95" s="93">
        <f t="shared" ref="F95:F102" si="8">D95*E95</f>
        <v>0</v>
      </c>
      <c r="G95" s="155"/>
      <c r="H95" s="97" t="s">
        <v>470</v>
      </c>
      <c r="I95" s="94" t="str">
        <f>VLOOKUP(H95,Presupuesto!$B$11:$C$565,2,0)</f>
        <v>MUEBLES VARIOS DE OFICINA</v>
      </c>
      <c r="J95" s="94" t="str">
        <f t="shared" ref="J95:J102" si="9">$J$93</f>
        <v>Posgrado</v>
      </c>
      <c r="K95" s="94" t="s">
        <v>721</v>
      </c>
    </row>
    <row r="96" spans="3:11" hidden="1">
      <c r="C96" s="95" t="s">
        <v>108</v>
      </c>
      <c r="D96" s="146"/>
      <c r="E96" s="96">
        <v>6000</v>
      </c>
      <c r="F96" s="93">
        <f t="shared" si="8"/>
        <v>0</v>
      </c>
      <c r="G96" s="155"/>
      <c r="H96" s="97" t="s">
        <v>470</v>
      </c>
      <c r="I96" s="94" t="str">
        <f>VLOOKUP(H96,Presupuesto!$B$11:$C$565,2,0)</f>
        <v>MUEBLES VARIOS DE OFICINA</v>
      </c>
      <c r="J96" s="94" t="str">
        <f t="shared" si="9"/>
        <v>Posgrado</v>
      </c>
      <c r="K96" s="94" t="s">
        <v>721</v>
      </c>
    </row>
    <row r="97" spans="3:11" hidden="1">
      <c r="C97" s="95" t="s">
        <v>109</v>
      </c>
      <c r="D97" s="146"/>
      <c r="E97" s="96">
        <v>3000</v>
      </c>
      <c r="F97" s="93">
        <f t="shared" si="8"/>
        <v>0</v>
      </c>
      <c r="G97" s="155"/>
      <c r="H97" s="97" t="s">
        <v>470</v>
      </c>
      <c r="I97" s="94" t="str">
        <f>VLOOKUP(H97,Presupuesto!$B$11:$C$565,2,0)</f>
        <v>MUEBLES VARIOS DE OFICINA</v>
      </c>
      <c r="J97" s="94" t="str">
        <f t="shared" si="9"/>
        <v>Posgrado</v>
      </c>
      <c r="K97" s="94" t="s">
        <v>721</v>
      </c>
    </row>
    <row r="98" spans="3:11" hidden="1">
      <c r="C98" s="95" t="s">
        <v>110</v>
      </c>
      <c r="D98" s="146"/>
      <c r="E98" s="96">
        <v>10000</v>
      </c>
      <c r="F98" s="93">
        <f t="shared" si="8"/>
        <v>0</v>
      </c>
      <c r="G98" s="155"/>
      <c r="H98" s="97" t="s">
        <v>470</v>
      </c>
      <c r="I98" s="94" t="str">
        <f>VLOOKUP(H98,Presupuesto!$B$11:$C$565,2,0)</f>
        <v>MUEBLES VARIOS DE OFICINA</v>
      </c>
      <c r="J98" s="94" t="str">
        <f t="shared" si="9"/>
        <v>Posgrado</v>
      </c>
      <c r="K98" s="94" t="s">
        <v>721</v>
      </c>
    </row>
    <row r="99" spans="3:11" hidden="1">
      <c r="C99" s="95" t="s">
        <v>111</v>
      </c>
      <c r="D99" s="146"/>
      <c r="E99" s="96">
        <v>8000</v>
      </c>
      <c r="F99" s="93">
        <f t="shared" si="8"/>
        <v>0</v>
      </c>
      <c r="G99" s="155"/>
      <c r="H99" s="97" t="s">
        <v>472</v>
      </c>
      <c r="I99" s="94" t="str">
        <f>VLOOKUP(H99,Presupuesto!$B$11:$C$565,2,0)</f>
        <v>EQUIPOS VARIOS DE OFICINA</v>
      </c>
      <c r="J99" s="94" t="str">
        <f t="shared" si="9"/>
        <v>Posgrado</v>
      </c>
      <c r="K99" s="94" t="s">
        <v>721</v>
      </c>
    </row>
    <row r="100" spans="3:11" hidden="1">
      <c r="C100" s="95" t="s">
        <v>112</v>
      </c>
      <c r="D100" s="146"/>
      <c r="E100" s="96">
        <v>2000</v>
      </c>
      <c r="F100" s="93">
        <f t="shared" si="8"/>
        <v>0</v>
      </c>
      <c r="G100" s="155"/>
      <c r="H100" s="97" t="s">
        <v>472</v>
      </c>
      <c r="I100" s="94" t="str">
        <f>VLOOKUP(H100,Presupuesto!$B$11:$C$565,2,0)</f>
        <v>EQUIPOS VARIOS DE OFICINA</v>
      </c>
      <c r="J100" s="94" t="str">
        <f t="shared" si="9"/>
        <v>Posgrado</v>
      </c>
      <c r="K100" s="94" t="s">
        <v>732</v>
      </c>
    </row>
    <row r="101" spans="3:11" hidden="1">
      <c r="C101" s="95" t="s">
        <v>113</v>
      </c>
      <c r="D101" s="146"/>
      <c r="E101" s="96">
        <v>5000</v>
      </c>
      <c r="F101" s="93">
        <f t="shared" si="8"/>
        <v>0</v>
      </c>
      <c r="G101" s="155"/>
      <c r="H101" s="97" t="s">
        <v>472</v>
      </c>
      <c r="I101" s="94" t="str">
        <f>VLOOKUP(H101,Presupuesto!$B$11:$C$565,2,0)</f>
        <v>EQUIPOS VARIOS DE OFICINA</v>
      </c>
      <c r="J101" s="94" t="str">
        <f t="shared" si="9"/>
        <v>Posgrado</v>
      </c>
      <c r="K101" s="94" t="s">
        <v>727</v>
      </c>
    </row>
    <row r="102" spans="3:11" ht="15.75" hidden="1" thickBot="1">
      <c r="C102" s="98" t="s">
        <v>114</v>
      </c>
      <c r="D102" s="154"/>
      <c r="E102" s="100">
        <v>100000</v>
      </c>
      <c r="F102" s="101">
        <f t="shared" si="8"/>
        <v>0</v>
      </c>
      <c r="G102" s="156"/>
      <c r="H102" s="102" t="s">
        <v>472</v>
      </c>
      <c r="I102" s="102" t="str">
        <f>VLOOKUP(H102,Presupuesto!$B$11:$C$565,2,0)</f>
        <v>EQUIPOS VARIOS DE OFICINA</v>
      </c>
      <c r="J102" s="102" t="str">
        <f t="shared" si="9"/>
        <v>Posgrado</v>
      </c>
      <c r="K102" s="119" t="s">
        <v>719</v>
      </c>
    </row>
    <row r="104" spans="3:11" ht="15.75" thickBot="1">
      <c r="C104" s="314"/>
      <c r="D104" s="315"/>
      <c r="E104" s="316"/>
      <c r="F104" s="316"/>
      <c r="G104" s="317"/>
      <c r="H104" s="316"/>
      <c r="I104" s="316"/>
      <c r="J104" s="150"/>
      <c r="K104" s="150"/>
    </row>
    <row r="105" spans="3:11" ht="15.75" thickBot="1">
      <c r="C105" s="29" t="s">
        <v>1308</v>
      </c>
      <c r="D105" s="30">
        <f>SUM(F112:F121)</f>
        <v>0</v>
      </c>
      <c r="E105" s="171"/>
      <c r="F105" s="171"/>
      <c r="G105" s="77"/>
      <c r="H105" s="171"/>
      <c r="I105" s="171"/>
      <c r="J105" s="422"/>
      <c r="K105" s="422"/>
    </row>
    <row r="106" spans="3:11">
      <c r="C106" s="69"/>
      <c r="D106" s="31"/>
      <c r="E106" s="90"/>
      <c r="F106" s="90"/>
      <c r="G106" s="90"/>
      <c r="H106" s="74"/>
      <c r="I106" s="74"/>
      <c r="J106" s="74"/>
      <c r="K106" s="108"/>
    </row>
    <row r="107" spans="3:11">
      <c r="C107" s="69"/>
      <c r="D107" s="31"/>
      <c r="E107" s="90"/>
      <c r="F107" s="90"/>
      <c r="G107" s="90"/>
      <c r="H107" s="74"/>
      <c r="I107" s="74"/>
      <c r="J107" s="74"/>
      <c r="K107" s="108"/>
    </row>
    <row r="108" spans="3:11" ht="15.75">
      <c r="C108" s="190" t="s">
        <v>1309</v>
      </c>
      <c r="D108" s="342"/>
      <c r="E108" s="90"/>
      <c r="F108" s="90"/>
      <c r="G108" s="90"/>
      <c r="H108" s="74"/>
      <c r="I108" s="74"/>
      <c r="J108" s="74"/>
      <c r="K108" s="108"/>
    </row>
    <row r="109" spans="3:11" ht="18.75">
      <c r="C109" s="197" t="e">
        <f>IFERROR(VLOOKUP(D108,'1. Desarrollo e Innov. Curricu.'!$F:$G,2,FALSE),IFERROR(VLOOKUP(D108,'2. Investigación Científica'!$E:$F,2,FALSE),IFERROR(VLOOKUP(D108,'3. Vinculación Univ. Sociedad'!$F:$G,2,FALSE),IFERROR(VLOOKUP(D108,'4. Docencia y Profesorado Univ.'!$F:$G,2,FALSE),IFERROR(VLOOKUP(D108,'5. Estudiantes y Graduados'!$E:$F,2,FALSE),IFERROR(VLOOKUP(D108,'11. Gestion Administrativa'!$F:$G,2,FALSE),IFERROR(VLOOKUP(D108,'13. Gestión Académica'!$F:$G,2,FALSE),IFERROR(VLOOKUP(D108,'8. Asegura. de la Calid. y M'!$F:$G,2,FALSE),IFERROR(VLOOKUP(D108,'6. Gestión del Conocimiento'!$F:$G,2,FALSE),IFERROR(VLOOKUP(D108,'15. Gobernabilidad y Proceso...'!$E:$F,2,FALSE),IFERROR(VLOOKUP(D108,'12. Gestión del Talento Humano'!$F:$G,2,FALSE),IFERROR(VLOOKUP(D108,'14. Internacional... de la E.S.'!$E:$F,2,FALSE),IFERROR(VLOOKUP(D108,'10. Posgrado'!$E:$F,2,FALSE),IFERROR(VLOOKUP(D108,'17. Gestión TIC'!$F:$G,2,FALSE),IFERROR(VLOOKUP(D108,'16. Desa. del Sistema Educ.Sup.'!$E:$F,2,FALSE),IFERROR(VLOOKUP(D108,'9. Cultura de Inno. Insti...'!$F:$G,2,FALSE),VLOOKUP(D108,'7. Lo Esencial de la Reforma U.'!$F:$G,2,0)))))))))))))))))</f>
        <v>#N/A</v>
      </c>
      <c r="D109" s="31"/>
      <c r="E109" s="90"/>
      <c r="F109" s="90"/>
      <c r="G109" s="90"/>
      <c r="H109" s="74"/>
      <c r="I109" s="74"/>
      <c r="J109" s="74"/>
      <c r="K109" s="108"/>
    </row>
    <row r="110" spans="3:11" ht="15.75" thickBot="1">
      <c r="C110" s="69"/>
      <c r="D110" s="31"/>
      <c r="E110" s="90"/>
      <c r="F110" s="90"/>
      <c r="G110" s="90"/>
      <c r="H110" s="74"/>
      <c r="I110" s="74"/>
      <c r="J110" s="74"/>
      <c r="K110" s="108"/>
    </row>
    <row r="111" spans="3:11" ht="30.75" thickBot="1">
      <c r="C111" s="121" t="s">
        <v>1310</v>
      </c>
      <c r="D111" s="123" t="s">
        <v>99</v>
      </c>
      <c r="E111" s="123" t="s">
        <v>1312</v>
      </c>
      <c r="F111" s="122" t="s">
        <v>1313</v>
      </c>
      <c r="G111" s="128" t="s">
        <v>1314</v>
      </c>
      <c r="H111" s="123" t="s">
        <v>1315</v>
      </c>
      <c r="I111" s="123" t="s">
        <v>711</v>
      </c>
      <c r="J111" s="123" t="s">
        <v>1316</v>
      </c>
      <c r="K111" s="123" t="s">
        <v>1317</v>
      </c>
    </row>
    <row r="112" spans="3:11" hidden="1">
      <c r="C112" s="91" t="s">
        <v>105</v>
      </c>
      <c r="D112" s="153"/>
      <c r="E112" s="92">
        <v>2800</v>
      </c>
      <c r="F112" s="93">
        <f>D112*E112</f>
        <v>0</v>
      </c>
      <c r="G112" s="155"/>
      <c r="H112" s="94" t="s">
        <v>470</v>
      </c>
      <c r="I112" s="94" t="str">
        <f>VLOOKUP(H112,Presupuesto!$B$11:$C$565,2,0)</f>
        <v>MUEBLES VARIOS DE OFICINA</v>
      </c>
      <c r="J112" s="205" t="s">
        <v>72</v>
      </c>
      <c r="K112" s="94" t="s">
        <v>733</v>
      </c>
    </row>
    <row r="113" spans="3:11" hidden="1">
      <c r="C113" s="95" t="s">
        <v>106</v>
      </c>
      <c r="D113" s="146"/>
      <c r="E113" s="96">
        <v>2400</v>
      </c>
      <c r="F113" s="93">
        <f>D113*E113</f>
        <v>0</v>
      </c>
      <c r="G113" s="155"/>
      <c r="H113" s="97" t="s">
        <v>470</v>
      </c>
      <c r="I113" s="94" t="str">
        <f>VLOOKUP(H113,Presupuesto!$B$11:$C$565,2,0)</f>
        <v>MUEBLES VARIOS DE OFICINA</v>
      </c>
      <c r="J113" s="94" t="str">
        <f>$J$112</f>
        <v>Posgrado</v>
      </c>
      <c r="K113" s="94" t="s">
        <v>720</v>
      </c>
    </row>
    <row r="114" spans="3:11" hidden="1">
      <c r="C114" s="95" t="s">
        <v>107</v>
      </c>
      <c r="D114" s="146"/>
      <c r="E114" s="96">
        <v>1000</v>
      </c>
      <c r="F114" s="93">
        <f t="shared" ref="F114:F121" si="10">D114*E114</f>
        <v>0</v>
      </c>
      <c r="G114" s="155"/>
      <c r="H114" s="97" t="s">
        <v>470</v>
      </c>
      <c r="I114" s="94" t="str">
        <f>VLOOKUP(H114,Presupuesto!$B$11:$C$565,2,0)</f>
        <v>MUEBLES VARIOS DE OFICINA</v>
      </c>
      <c r="J114" s="94" t="str">
        <f t="shared" ref="J114:J121" si="11">$J$112</f>
        <v>Posgrado</v>
      </c>
      <c r="K114" s="94" t="s">
        <v>721</v>
      </c>
    </row>
    <row r="115" spans="3:11" hidden="1">
      <c r="C115" s="95" t="s">
        <v>108</v>
      </c>
      <c r="D115" s="146"/>
      <c r="E115" s="96">
        <v>6000</v>
      </c>
      <c r="F115" s="93">
        <f t="shared" si="10"/>
        <v>0</v>
      </c>
      <c r="G115" s="155"/>
      <c r="H115" s="97" t="s">
        <v>470</v>
      </c>
      <c r="I115" s="94" t="str">
        <f>VLOOKUP(H115,Presupuesto!$B$11:$C$565,2,0)</f>
        <v>MUEBLES VARIOS DE OFICINA</v>
      </c>
      <c r="J115" s="94" t="str">
        <f t="shared" si="11"/>
        <v>Posgrado</v>
      </c>
      <c r="K115" s="94" t="s">
        <v>721</v>
      </c>
    </row>
    <row r="116" spans="3:11" hidden="1">
      <c r="C116" s="95" t="s">
        <v>109</v>
      </c>
      <c r="D116" s="146"/>
      <c r="E116" s="96">
        <v>3000</v>
      </c>
      <c r="F116" s="93">
        <f t="shared" si="10"/>
        <v>0</v>
      </c>
      <c r="G116" s="155"/>
      <c r="H116" s="97" t="s">
        <v>470</v>
      </c>
      <c r="I116" s="94" t="str">
        <f>VLOOKUP(H116,Presupuesto!$B$11:$C$565,2,0)</f>
        <v>MUEBLES VARIOS DE OFICINA</v>
      </c>
      <c r="J116" s="94" t="str">
        <f t="shared" si="11"/>
        <v>Posgrado</v>
      </c>
      <c r="K116" s="94" t="s">
        <v>721</v>
      </c>
    </row>
    <row r="117" spans="3:11" hidden="1">
      <c r="C117" s="95" t="s">
        <v>110</v>
      </c>
      <c r="D117" s="146"/>
      <c r="E117" s="96">
        <v>10000</v>
      </c>
      <c r="F117" s="93">
        <f t="shared" si="10"/>
        <v>0</v>
      </c>
      <c r="G117" s="155"/>
      <c r="H117" s="97" t="s">
        <v>470</v>
      </c>
      <c r="I117" s="94" t="str">
        <f>VLOOKUP(H117,Presupuesto!$B$11:$C$565,2,0)</f>
        <v>MUEBLES VARIOS DE OFICINA</v>
      </c>
      <c r="J117" s="94" t="str">
        <f t="shared" si="11"/>
        <v>Posgrado</v>
      </c>
      <c r="K117" s="94" t="s">
        <v>721</v>
      </c>
    </row>
    <row r="118" spans="3:11" hidden="1">
      <c r="C118" s="95" t="s">
        <v>111</v>
      </c>
      <c r="D118" s="146"/>
      <c r="E118" s="96">
        <v>8000</v>
      </c>
      <c r="F118" s="93">
        <f t="shared" si="10"/>
        <v>0</v>
      </c>
      <c r="G118" s="155"/>
      <c r="H118" s="97" t="s">
        <v>472</v>
      </c>
      <c r="I118" s="94" t="str">
        <f>VLOOKUP(H118,Presupuesto!$B$11:$C$565,2,0)</f>
        <v>EQUIPOS VARIOS DE OFICINA</v>
      </c>
      <c r="J118" s="94" t="str">
        <f t="shared" si="11"/>
        <v>Posgrado</v>
      </c>
      <c r="K118" s="94" t="s">
        <v>721</v>
      </c>
    </row>
    <row r="119" spans="3:11" hidden="1">
      <c r="C119" s="95" t="s">
        <v>112</v>
      </c>
      <c r="D119" s="146"/>
      <c r="E119" s="96">
        <v>2000</v>
      </c>
      <c r="F119" s="93">
        <f t="shared" si="10"/>
        <v>0</v>
      </c>
      <c r="G119" s="155"/>
      <c r="H119" s="97" t="s">
        <v>472</v>
      </c>
      <c r="I119" s="94" t="str">
        <f>VLOOKUP(H119,Presupuesto!$B$11:$C$565,2,0)</f>
        <v>EQUIPOS VARIOS DE OFICINA</v>
      </c>
      <c r="J119" s="94" t="str">
        <f t="shared" si="11"/>
        <v>Posgrado</v>
      </c>
      <c r="K119" s="94" t="s">
        <v>732</v>
      </c>
    </row>
    <row r="120" spans="3:11" hidden="1">
      <c r="C120" s="95" t="s">
        <v>113</v>
      </c>
      <c r="D120" s="146"/>
      <c r="E120" s="96">
        <v>5000</v>
      </c>
      <c r="F120" s="93">
        <f t="shared" si="10"/>
        <v>0</v>
      </c>
      <c r="G120" s="155"/>
      <c r="H120" s="97" t="s">
        <v>472</v>
      </c>
      <c r="I120" s="94" t="str">
        <f>VLOOKUP(H120,Presupuesto!$B$11:$C$565,2,0)</f>
        <v>EQUIPOS VARIOS DE OFICINA</v>
      </c>
      <c r="J120" s="94" t="str">
        <f t="shared" si="11"/>
        <v>Posgrado</v>
      </c>
      <c r="K120" s="94" t="s">
        <v>727</v>
      </c>
    </row>
    <row r="121" spans="3:11" ht="15.75" hidden="1" thickBot="1">
      <c r="C121" s="98" t="s">
        <v>114</v>
      </c>
      <c r="D121" s="154"/>
      <c r="E121" s="100">
        <v>100000</v>
      </c>
      <c r="F121" s="101">
        <f t="shared" si="10"/>
        <v>0</v>
      </c>
      <c r="G121" s="156"/>
      <c r="H121" s="102" t="s">
        <v>472</v>
      </c>
      <c r="I121" s="102" t="str">
        <f>VLOOKUP(H121,Presupuesto!$B$11:$C$565,2,0)</f>
        <v>EQUIPOS VARIOS DE OFICINA</v>
      </c>
      <c r="J121" s="102" t="str">
        <f t="shared" si="11"/>
        <v>Posgrado</v>
      </c>
      <c r="K121" s="119" t="s">
        <v>719</v>
      </c>
    </row>
    <row r="123" spans="3:11" ht="15.75" thickBot="1">
      <c r="C123" s="422"/>
      <c r="D123" s="422"/>
      <c r="E123" s="422"/>
      <c r="F123" s="422"/>
      <c r="G123" s="411"/>
      <c r="H123" s="422"/>
      <c r="I123" s="422"/>
      <c r="J123" s="422"/>
      <c r="K123" s="422"/>
    </row>
    <row r="124" spans="3:11" ht="15.75" thickBot="1">
      <c r="C124" s="29" t="s">
        <v>1308</v>
      </c>
      <c r="D124" s="30">
        <f>SUM(F131:F140)</f>
        <v>0</v>
      </c>
      <c r="E124" s="171"/>
      <c r="F124" s="171"/>
      <c r="G124" s="77"/>
      <c r="H124" s="171"/>
      <c r="I124" s="171"/>
      <c r="J124" s="422"/>
      <c r="K124" s="422"/>
    </row>
    <row r="125" spans="3:11">
      <c r="C125" s="69"/>
      <c r="D125" s="31"/>
      <c r="E125" s="90"/>
      <c r="F125" s="90"/>
      <c r="G125" s="90"/>
      <c r="H125" s="74"/>
      <c r="I125" s="74"/>
      <c r="J125" s="74"/>
      <c r="K125" s="108"/>
    </row>
    <row r="126" spans="3:11">
      <c r="C126" s="69"/>
      <c r="D126" s="31"/>
      <c r="E126" s="90"/>
      <c r="F126" s="90"/>
      <c r="G126" s="90"/>
      <c r="H126" s="74"/>
      <c r="I126" s="74"/>
      <c r="J126" s="74"/>
      <c r="K126" s="108"/>
    </row>
    <row r="127" spans="3:11" ht="15.75">
      <c r="C127" s="190" t="s">
        <v>1309</v>
      </c>
      <c r="D127" s="342"/>
      <c r="E127" s="90"/>
      <c r="F127" s="90"/>
      <c r="G127" s="90"/>
      <c r="H127" s="74"/>
      <c r="I127" s="74"/>
      <c r="J127" s="74"/>
      <c r="K127" s="108"/>
    </row>
    <row r="128" spans="3:11" ht="18.75">
      <c r="C128" s="197" t="e">
        <f>IFERROR(VLOOKUP(D127,'1. Desarrollo e Innov. Curricu.'!$F:$G,2,FALSE),IFERROR(VLOOKUP(D127,'2. Investigación Científica'!$E:$F,2,FALSE),IFERROR(VLOOKUP(D127,'3. Vinculación Univ. Sociedad'!$F:$G,2,FALSE),IFERROR(VLOOKUP(D127,'4. Docencia y Profesorado Univ.'!$F:$G,2,FALSE),IFERROR(VLOOKUP(D127,'5. Estudiantes y Graduados'!$E:$F,2,FALSE),IFERROR(VLOOKUP(D127,'11. Gestion Administrativa'!$F:$G,2,FALSE),IFERROR(VLOOKUP(D127,'13. Gestión Académica'!$F:$G,2,FALSE),IFERROR(VLOOKUP(D127,'8. Asegura. de la Calid. y M'!$F:$G,2,FALSE),IFERROR(VLOOKUP(D127,'6. Gestión del Conocimiento'!$F:$G,2,FALSE),IFERROR(VLOOKUP(D127,'15. Gobernabilidad y Proceso...'!$E:$F,2,FALSE),IFERROR(VLOOKUP(D127,'12. Gestión del Talento Humano'!$F:$G,2,FALSE),IFERROR(VLOOKUP(D127,'14. Internacional... de la E.S.'!$E:$F,2,FALSE),IFERROR(VLOOKUP(D127,'10. Posgrado'!$E:$F,2,FALSE),IFERROR(VLOOKUP(D127,'17. Gestión TIC'!$F:$G,2,FALSE),IFERROR(VLOOKUP(D127,'16. Desa. del Sistema Educ.Sup.'!$E:$F,2,FALSE),IFERROR(VLOOKUP(D127,'9. Cultura de Inno. Insti...'!$F:$G,2,FALSE),VLOOKUP(D127,'7. Lo Esencial de la Reforma U.'!$F:$G,2,0)))))))))))))))))</f>
        <v>#N/A</v>
      </c>
      <c r="D128" s="31"/>
      <c r="E128" s="90"/>
      <c r="F128" s="90"/>
      <c r="G128" s="90"/>
      <c r="H128" s="74"/>
      <c r="I128" s="74"/>
      <c r="J128" s="74"/>
      <c r="K128" s="108"/>
    </row>
    <row r="129" spans="3:11" ht="15.75" thickBot="1">
      <c r="C129" s="69"/>
      <c r="D129" s="31"/>
      <c r="E129" s="90"/>
      <c r="F129" s="90"/>
      <c r="G129" s="90"/>
      <c r="H129" s="74"/>
      <c r="I129" s="74"/>
      <c r="J129" s="74"/>
      <c r="K129" s="108"/>
    </row>
    <row r="130" spans="3:11" ht="30.75" thickBot="1">
      <c r="C130" s="121" t="s">
        <v>1310</v>
      </c>
      <c r="D130" s="123" t="s">
        <v>99</v>
      </c>
      <c r="E130" s="123" t="s">
        <v>1312</v>
      </c>
      <c r="F130" s="122" t="s">
        <v>1313</v>
      </c>
      <c r="G130" s="128" t="s">
        <v>1314</v>
      </c>
      <c r="H130" s="123" t="s">
        <v>1315</v>
      </c>
      <c r="I130" s="123" t="s">
        <v>711</v>
      </c>
      <c r="J130" s="123" t="s">
        <v>1316</v>
      </c>
      <c r="K130" s="123" t="s">
        <v>1317</v>
      </c>
    </row>
    <row r="131" spans="3:11" hidden="1">
      <c r="C131" s="91" t="s">
        <v>105</v>
      </c>
      <c r="D131" s="153"/>
      <c r="E131" s="92">
        <v>2800</v>
      </c>
      <c r="F131" s="93">
        <f>D131*E131</f>
        <v>0</v>
      </c>
      <c r="G131" s="155"/>
      <c r="H131" s="94" t="s">
        <v>470</v>
      </c>
      <c r="I131" s="94" t="str">
        <f>VLOOKUP(H131,Presupuesto!$B$11:$C$565,2,0)</f>
        <v>MUEBLES VARIOS DE OFICINA</v>
      </c>
      <c r="J131" s="205" t="s">
        <v>72</v>
      </c>
      <c r="K131" s="94" t="s">
        <v>733</v>
      </c>
    </row>
    <row r="132" spans="3:11" hidden="1">
      <c r="C132" s="95" t="s">
        <v>106</v>
      </c>
      <c r="D132" s="146"/>
      <c r="E132" s="96">
        <v>2400</v>
      </c>
      <c r="F132" s="93">
        <f>D132*E132</f>
        <v>0</v>
      </c>
      <c r="G132" s="155"/>
      <c r="H132" s="97" t="s">
        <v>470</v>
      </c>
      <c r="I132" s="94" t="str">
        <f>VLOOKUP(H132,Presupuesto!$B$11:$C$565,2,0)</f>
        <v>MUEBLES VARIOS DE OFICINA</v>
      </c>
      <c r="J132" s="94" t="str">
        <f>$J$131</f>
        <v>Posgrado</v>
      </c>
      <c r="K132" s="94" t="s">
        <v>720</v>
      </c>
    </row>
    <row r="133" spans="3:11" hidden="1">
      <c r="C133" s="95" t="s">
        <v>107</v>
      </c>
      <c r="D133" s="146"/>
      <c r="E133" s="96">
        <v>1000</v>
      </c>
      <c r="F133" s="93">
        <f t="shared" ref="F133:F140" si="12">D133*E133</f>
        <v>0</v>
      </c>
      <c r="G133" s="155"/>
      <c r="H133" s="97" t="s">
        <v>470</v>
      </c>
      <c r="I133" s="94" t="str">
        <f>VLOOKUP(H133,Presupuesto!$B$11:$C$565,2,0)</f>
        <v>MUEBLES VARIOS DE OFICINA</v>
      </c>
      <c r="J133" s="94" t="str">
        <f t="shared" ref="J133:J140" si="13">$J$131</f>
        <v>Posgrado</v>
      </c>
      <c r="K133" s="94" t="s">
        <v>721</v>
      </c>
    </row>
    <row r="134" spans="3:11" hidden="1">
      <c r="C134" s="95" t="s">
        <v>108</v>
      </c>
      <c r="D134" s="146"/>
      <c r="E134" s="96">
        <v>6000</v>
      </c>
      <c r="F134" s="93">
        <f t="shared" si="12"/>
        <v>0</v>
      </c>
      <c r="G134" s="155"/>
      <c r="H134" s="97" t="s">
        <v>470</v>
      </c>
      <c r="I134" s="94" t="str">
        <f>VLOOKUP(H134,Presupuesto!$B$11:$C$565,2,0)</f>
        <v>MUEBLES VARIOS DE OFICINA</v>
      </c>
      <c r="J134" s="94" t="str">
        <f t="shared" si="13"/>
        <v>Posgrado</v>
      </c>
      <c r="K134" s="94" t="s">
        <v>721</v>
      </c>
    </row>
    <row r="135" spans="3:11" hidden="1">
      <c r="C135" s="95" t="s">
        <v>109</v>
      </c>
      <c r="D135" s="146"/>
      <c r="E135" s="96">
        <v>3000</v>
      </c>
      <c r="F135" s="93">
        <f t="shared" si="12"/>
        <v>0</v>
      </c>
      <c r="G135" s="155"/>
      <c r="H135" s="97" t="s">
        <v>470</v>
      </c>
      <c r="I135" s="94" t="str">
        <f>VLOOKUP(H135,Presupuesto!$B$11:$C$565,2,0)</f>
        <v>MUEBLES VARIOS DE OFICINA</v>
      </c>
      <c r="J135" s="94" t="str">
        <f t="shared" si="13"/>
        <v>Posgrado</v>
      </c>
      <c r="K135" s="94" t="s">
        <v>721</v>
      </c>
    </row>
    <row r="136" spans="3:11" hidden="1">
      <c r="C136" s="95" t="s">
        <v>110</v>
      </c>
      <c r="D136" s="146"/>
      <c r="E136" s="96">
        <v>10000</v>
      </c>
      <c r="F136" s="93">
        <f t="shared" si="12"/>
        <v>0</v>
      </c>
      <c r="G136" s="155"/>
      <c r="H136" s="97" t="s">
        <v>470</v>
      </c>
      <c r="I136" s="94" t="str">
        <f>VLOOKUP(H136,Presupuesto!$B$11:$C$565,2,0)</f>
        <v>MUEBLES VARIOS DE OFICINA</v>
      </c>
      <c r="J136" s="94" t="str">
        <f t="shared" si="13"/>
        <v>Posgrado</v>
      </c>
      <c r="K136" s="94" t="s">
        <v>721</v>
      </c>
    </row>
    <row r="137" spans="3:11" hidden="1">
      <c r="C137" s="95" t="s">
        <v>111</v>
      </c>
      <c r="D137" s="146"/>
      <c r="E137" s="96">
        <v>8000</v>
      </c>
      <c r="F137" s="93">
        <f t="shared" si="12"/>
        <v>0</v>
      </c>
      <c r="G137" s="155"/>
      <c r="H137" s="97" t="s">
        <v>472</v>
      </c>
      <c r="I137" s="94" t="str">
        <f>VLOOKUP(H137,Presupuesto!$B$11:$C$565,2,0)</f>
        <v>EQUIPOS VARIOS DE OFICINA</v>
      </c>
      <c r="J137" s="94" t="str">
        <f t="shared" si="13"/>
        <v>Posgrado</v>
      </c>
      <c r="K137" s="94" t="s">
        <v>721</v>
      </c>
    </row>
    <row r="138" spans="3:11" hidden="1">
      <c r="C138" s="95" t="s">
        <v>112</v>
      </c>
      <c r="D138" s="146"/>
      <c r="E138" s="96">
        <v>2000</v>
      </c>
      <c r="F138" s="93">
        <f t="shared" si="12"/>
        <v>0</v>
      </c>
      <c r="G138" s="155"/>
      <c r="H138" s="97" t="s">
        <v>472</v>
      </c>
      <c r="I138" s="94" t="str">
        <f>VLOOKUP(H138,Presupuesto!$B$11:$C$565,2,0)</f>
        <v>EQUIPOS VARIOS DE OFICINA</v>
      </c>
      <c r="J138" s="94" t="str">
        <f t="shared" si="13"/>
        <v>Posgrado</v>
      </c>
      <c r="K138" s="94" t="s">
        <v>732</v>
      </c>
    </row>
    <row r="139" spans="3:11" hidden="1">
      <c r="C139" s="95" t="s">
        <v>113</v>
      </c>
      <c r="D139" s="146"/>
      <c r="E139" s="96">
        <v>5000</v>
      </c>
      <c r="F139" s="93">
        <f t="shared" si="12"/>
        <v>0</v>
      </c>
      <c r="G139" s="155"/>
      <c r="H139" s="97" t="s">
        <v>472</v>
      </c>
      <c r="I139" s="94" t="str">
        <f>VLOOKUP(H139,Presupuesto!$B$11:$C$565,2,0)</f>
        <v>EQUIPOS VARIOS DE OFICINA</v>
      </c>
      <c r="J139" s="94" t="str">
        <f t="shared" si="13"/>
        <v>Posgrado</v>
      </c>
      <c r="K139" s="94" t="s">
        <v>727</v>
      </c>
    </row>
    <row r="140" spans="3:11" ht="15.75" hidden="1" thickBot="1">
      <c r="C140" s="98" t="s">
        <v>114</v>
      </c>
      <c r="D140" s="154"/>
      <c r="E140" s="100">
        <v>100000</v>
      </c>
      <c r="F140" s="101">
        <f t="shared" si="12"/>
        <v>0</v>
      </c>
      <c r="G140" s="156"/>
      <c r="H140" s="102" t="s">
        <v>472</v>
      </c>
      <c r="I140" s="102" t="str">
        <f>VLOOKUP(H140,Presupuesto!$B$11:$C$565,2,0)</f>
        <v>EQUIPOS VARIOS DE OFICINA</v>
      </c>
      <c r="J140" s="102" t="str">
        <f t="shared" si="13"/>
        <v>Posgrado</v>
      </c>
      <c r="K140" s="119" t="s">
        <v>719</v>
      </c>
    </row>
    <row r="142" spans="3:11" ht="15.75" thickBot="1">
      <c r="C142" s="314"/>
      <c r="D142" s="315"/>
      <c r="E142" s="316"/>
      <c r="F142" s="316"/>
      <c r="G142" s="317"/>
      <c r="H142" s="316"/>
      <c r="I142" s="316"/>
      <c r="J142" s="150"/>
      <c r="K142" s="150"/>
    </row>
    <row r="143" spans="3:11" ht="15.75" thickBot="1">
      <c r="C143" s="29" t="s">
        <v>1308</v>
      </c>
      <c r="D143" s="30">
        <f>SUM(F150:F159)</f>
        <v>0</v>
      </c>
      <c r="E143" s="171"/>
      <c r="F143" s="171"/>
      <c r="G143" s="77"/>
      <c r="H143" s="171"/>
      <c r="I143" s="171"/>
      <c r="J143" s="422"/>
      <c r="K143" s="422"/>
    </row>
    <row r="144" spans="3:11">
      <c r="C144" s="69"/>
      <c r="D144" s="31"/>
      <c r="E144" s="90"/>
      <c r="F144" s="90"/>
      <c r="G144" s="90"/>
      <c r="H144" s="74"/>
      <c r="I144" s="74"/>
      <c r="J144" s="74"/>
      <c r="K144" s="108"/>
    </row>
    <row r="145" spans="3:11">
      <c r="C145" s="69"/>
      <c r="D145" s="31"/>
      <c r="E145" s="90"/>
      <c r="F145" s="90"/>
      <c r="G145" s="90"/>
      <c r="H145" s="74"/>
      <c r="I145" s="74"/>
      <c r="J145" s="74"/>
      <c r="K145" s="108"/>
    </row>
    <row r="146" spans="3:11" ht="15.75">
      <c r="C146" s="190" t="s">
        <v>1309</v>
      </c>
      <c r="D146" s="342"/>
      <c r="E146" s="90"/>
      <c r="F146" s="90"/>
      <c r="G146" s="90"/>
      <c r="H146" s="74"/>
      <c r="I146" s="74"/>
      <c r="J146" s="74"/>
      <c r="K146" s="108"/>
    </row>
    <row r="147" spans="3:11" ht="18.75">
      <c r="C147" s="197" t="e">
        <f>IFERROR(VLOOKUP(D146,'1. Desarrollo e Innov. Curricu.'!$F:$G,2,FALSE),IFERROR(VLOOKUP(D146,'2. Investigación Científica'!$E:$F,2,FALSE),IFERROR(VLOOKUP(D146,'3. Vinculación Univ. Sociedad'!$F:$G,2,FALSE),IFERROR(VLOOKUP(D146,'4. Docencia y Profesorado Univ.'!$F:$G,2,FALSE),IFERROR(VLOOKUP(D146,'5. Estudiantes y Graduados'!$E:$F,2,FALSE),IFERROR(VLOOKUP(D146,'11. Gestion Administrativa'!$F:$G,2,FALSE),IFERROR(VLOOKUP(D146,'13. Gestión Académica'!$F:$G,2,FALSE),IFERROR(VLOOKUP(D146,'8. Asegura. de la Calid. y M'!$F:$G,2,FALSE),IFERROR(VLOOKUP(D146,'6. Gestión del Conocimiento'!$F:$G,2,FALSE),IFERROR(VLOOKUP(D146,'15. Gobernabilidad y Proceso...'!$E:$F,2,FALSE),IFERROR(VLOOKUP(D146,'12. Gestión del Talento Humano'!$F:$G,2,FALSE),IFERROR(VLOOKUP(D146,'14. Internacional... de la E.S.'!$E:$F,2,FALSE),IFERROR(VLOOKUP(D146,'10. Posgrado'!$E:$F,2,FALSE),IFERROR(VLOOKUP(D146,'17. Gestión TIC'!$F:$G,2,FALSE),IFERROR(VLOOKUP(D146,'16. Desa. del Sistema Educ.Sup.'!$E:$F,2,FALSE),IFERROR(VLOOKUP(D146,'9. Cultura de Inno. Insti...'!$F:$G,2,FALSE),VLOOKUP(D146,'7. Lo Esencial de la Reforma U.'!$F:$G,2,0)))))))))))))))))</f>
        <v>#N/A</v>
      </c>
      <c r="D147" s="31"/>
      <c r="E147" s="90"/>
      <c r="F147" s="90"/>
      <c r="G147" s="90"/>
      <c r="H147" s="74"/>
      <c r="I147" s="74"/>
      <c r="J147" s="74"/>
      <c r="K147" s="108"/>
    </row>
    <row r="148" spans="3:11" ht="15.75" thickBot="1">
      <c r="C148" s="69"/>
      <c r="D148" s="31"/>
      <c r="E148" s="90"/>
      <c r="F148" s="90"/>
      <c r="G148" s="90"/>
      <c r="H148" s="74"/>
      <c r="I148" s="74"/>
      <c r="J148" s="74"/>
      <c r="K148" s="108"/>
    </row>
    <row r="149" spans="3:11" ht="30.75" thickBot="1">
      <c r="C149" s="121" t="s">
        <v>1310</v>
      </c>
      <c r="D149" s="123" t="s">
        <v>99</v>
      </c>
      <c r="E149" s="123" t="s">
        <v>1312</v>
      </c>
      <c r="F149" s="122" t="s">
        <v>1313</v>
      </c>
      <c r="G149" s="128" t="s">
        <v>1314</v>
      </c>
      <c r="H149" s="123" t="s">
        <v>1315</v>
      </c>
      <c r="I149" s="123" t="s">
        <v>711</v>
      </c>
      <c r="J149" s="123" t="s">
        <v>1316</v>
      </c>
      <c r="K149" s="123" t="s">
        <v>1317</v>
      </c>
    </row>
    <row r="150" spans="3:11" hidden="1">
      <c r="C150" s="91" t="s">
        <v>105</v>
      </c>
      <c r="D150" s="153"/>
      <c r="E150" s="92">
        <v>2800</v>
      </c>
      <c r="F150" s="93">
        <f>D150*E150</f>
        <v>0</v>
      </c>
      <c r="G150" s="155"/>
      <c r="H150" s="94" t="s">
        <v>470</v>
      </c>
      <c r="I150" s="94" t="str">
        <f>VLOOKUP(H150,Presupuesto!$B$11:$C$565,2,0)</f>
        <v>MUEBLES VARIOS DE OFICINA</v>
      </c>
      <c r="J150" s="205" t="s">
        <v>72</v>
      </c>
      <c r="K150" s="94" t="s">
        <v>733</v>
      </c>
    </row>
    <row r="151" spans="3:11" hidden="1">
      <c r="C151" s="95" t="s">
        <v>106</v>
      </c>
      <c r="D151" s="146"/>
      <c r="E151" s="96">
        <v>2400</v>
      </c>
      <c r="F151" s="93">
        <f>D151*E151</f>
        <v>0</v>
      </c>
      <c r="G151" s="155"/>
      <c r="H151" s="97" t="s">
        <v>470</v>
      </c>
      <c r="I151" s="94" t="str">
        <f>VLOOKUP(H151,Presupuesto!$B$11:$C$565,2,0)</f>
        <v>MUEBLES VARIOS DE OFICINA</v>
      </c>
      <c r="J151" s="94" t="str">
        <f>$J$150</f>
        <v>Posgrado</v>
      </c>
      <c r="K151" s="94" t="s">
        <v>720</v>
      </c>
    </row>
    <row r="152" spans="3:11" hidden="1">
      <c r="C152" s="95" t="s">
        <v>107</v>
      </c>
      <c r="D152" s="146"/>
      <c r="E152" s="96">
        <v>1000</v>
      </c>
      <c r="F152" s="93">
        <f t="shared" ref="F152:F159" si="14">D152*E152</f>
        <v>0</v>
      </c>
      <c r="G152" s="155"/>
      <c r="H152" s="97" t="s">
        <v>470</v>
      </c>
      <c r="I152" s="94" t="str">
        <f>VLOOKUP(H152,Presupuesto!$B$11:$C$565,2,0)</f>
        <v>MUEBLES VARIOS DE OFICINA</v>
      </c>
      <c r="J152" s="94" t="str">
        <f t="shared" ref="J152:J159" si="15">$J$150</f>
        <v>Posgrado</v>
      </c>
      <c r="K152" s="94" t="s">
        <v>721</v>
      </c>
    </row>
    <row r="153" spans="3:11" hidden="1">
      <c r="C153" s="95" t="s">
        <v>108</v>
      </c>
      <c r="D153" s="146"/>
      <c r="E153" s="96">
        <v>6000</v>
      </c>
      <c r="F153" s="93">
        <f t="shared" si="14"/>
        <v>0</v>
      </c>
      <c r="G153" s="155"/>
      <c r="H153" s="97" t="s">
        <v>470</v>
      </c>
      <c r="I153" s="94" t="str">
        <f>VLOOKUP(H153,Presupuesto!$B$11:$C$565,2,0)</f>
        <v>MUEBLES VARIOS DE OFICINA</v>
      </c>
      <c r="J153" s="94" t="str">
        <f t="shared" si="15"/>
        <v>Posgrado</v>
      </c>
      <c r="K153" s="94" t="s">
        <v>721</v>
      </c>
    </row>
    <row r="154" spans="3:11" hidden="1">
      <c r="C154" s="95" t="s">
        <v>109</v>
      </c>
      <c r="D154" s="146"/>
      <c r="E154" s="96">
        <v>3000</v>
      </c>
      <c r="F154" s="93">
        <f t="shared" si="14"/>
        <v>0</v>
      </c>
      <c r="G154" s="155"/>
      <c r="H154" s="97" t="s">
        <v>470</v>
      </c>
      <c r="I154" s="94" t="str">
        <f>VLOOKUP(H154,Presupuesto!$B$11:$C$565,2,0)</f>
        <v>MUEBLES VARIOS DE OFICINA</v>
      </c>
      <c r="J154" s="94" t="str">
        <f t="shared" si="15"/>
        <v>Posgrado</v>
      </c>
      <c r="K154" s="94" t="s">
        <v>721</v>
      </c>
    </row>
    <row r="155" spans="3:11" hidden="1">
      <c r="C155" s="95" t="s">
        <v>110</v>
      </c>
      <c r="D155" s="146"/>
      <c r="E155" s="96">
        <v>10000</v>
      </c>
      <c r="F155" s="93">
        <f t="shared" si="14"/>
        <v>0</v>
      </c>
      <c r="G155" s="155"/>
      <c r="H155" s="97" t="s">
        <v>470</v>
      </c>
      <c r="I155" s="94" t="str">
        <f>VLOOKUP(H155,Presupuesto!$B$11:$C$565,2,0)</f>
        <v>MUEBLES VARIOS DE OFICINA</v>
      </c>
      <c r="J155" s="94" t="str">
        <f t="shared" si="15"/>
        <v>Posgrado</v>
      </c>
      <c r="K155" s="94" t="s">
        <v>721</v>
      </c>
    </row>
    <row r="156" spans="3:11" hidden="1">
      <c r="C156" s="95" t="s">
        <v>111</v>
      </c>
      <c r="D156" s="146"/>
      <c r="E156" s="96">
        <v>8000</v>
      </c>
      <c r="F156" s="93">
        <f t="shared" si="14"/>
        <v>0</v>
      </c>
      <c r="G156" s="155"/>
      <c r="H156" s="97" t="s">
        <v>472</v>
      </c>
      <c r="I156" s="94" t="str">
        <f>VLOOKUP(H156,Presupuesto!$B$11:$C$565,2,0)</f>
        <v>EQUIPOS VARIOS DE OFICINA</v>
      </c>
      <c r="J156" s="94" t="str">
        <f t="shared" si="15"/>
        <v>Posgrado</v>
      </c>
      <c r="K156" s="94" t="s">
        <v>721</v>
      </c>
    </row>
    <row r="157" spans="3:11" hidden="1">
      <c r="C157" s="95" t="s">
        <v>112</v>
      </c>
      <c r="D157" s="146"/>
      <c r="E157" s="96">
        <v>2000</v>
      </c>
      <c r="F157" s="93">
        <f t="shared" si="14"/>
        <v>0</v>
      </c>
      <c r="G157" s="155"/>
      <c r="H157" s="97" t="s">
        <v>472</v>
      </c>
      <c r="I157" s="94" t="str">
        <f>VLOOKUP(H157,Presupuesto!$B$11:$C$565,2,0)</f>
        <v>EQUIPOS VARIOS DE OFICINA</v>
      </c>
      <c r="J157" s="94" t="str">
        <f t="shared" si="15"/>
        <v>Posgrado</v>
      </c>
      <c r="K157" s="94" t="s">
        <v>732</v>
      </c>
    </row>
    <row r="158" spans="3:11" hidden="1">
      <c r="C158" s="95" t="s">
        <v>113</v>
      </c>
      <c r="D158" s="146"/>
      <c r="E158" s="96">
        <v>5000</v>
      </c>
      <c r="F158" s="93">
        <f t="shared" si="14"/>
        <v>0</v>
      </c>
      <c r="G158" s="155"/>
      <c r="H158" s="97" t="s">
        <v>472</v>
      </c>
      <c r="I158" s="94" t="str">
        <f>VLOOKUP(H158,Presupuesto!$B$11:$C$565,2,0)</f>
        <v>EQUIPOS VARIOS DE OFICINA</v>
      </c>
      <c r="J158" s="94" t="str">
        <f t="shared" si="15"/>
        <v>Posgrado</v>
      </c>
      <c r="K158" s="94" t="s">
        <v>727</v>
      </c>
    </row>
    <row r="159" spans="3:11" ht="15.75" hidden="1" thickBot="1">
      <c r="C159" s="98" t="s">
        <v>114</v>
      </c>
      <c r="D159" s="154"/>
      <c r="E159" s="100">
        <v>100000</v>
      </c>
      <c r="F159" s="101">
        <f t="shared" si="14"/>
        <v>0</v>
      </c>
      <c r="G159" s="156"/>
      <c r="H159" s="102" t="s">
        <v>472</v>
      </c>
      <c r="I159" s="102" t="str">
        <f>VLOOKUP(H159,Presupuesto!$B$11:$C$565,2,0)</f>
        <v>EQUIPOS VARIOS DE OFICINA</v>
      </c>
      <c r="J159" s="102" t="str">
        <f t="shared" si="15"/>
        <v>Posgrado</v>
      </c>
      <c r="K159" s="119" t="s">
        <v>719</v>
      </c>
    </row>
    <row r="161" spans="3:11" ht="15.75" thickBot="1">
      <c r="C161" s="422"/>
      <c r="D161" s="422"/>
      <c r="E161" s="422"/>
      <c r="F161" s="422"/>
      <c r="G161" s="411"/>
      <c r="H161" s="422"/>
      <c r="I161" s="422"/>
      <c r="J161" s="422"/>
      <c r="K161" s="422"/>
    </row>
    <row r="162" spans="3:11" ht="15.75" thickBot="1">
      <c r="C162" s="29" t="s">
        <v>1308</v>
      </c>
      <c r="D162" s="30">
        <f>SUM(F169:F178)</f>
        <v>0</v>
      </c>
      <c r="E162" s="171"/>
      <c r="F162" s="171"/>
      <c r="G162" s="77"/>
      <c r="H162" s="171"/>
      <c r="I162" s="171"/>
      <c r="J162" s="422"/>
      <c r="K162" s="422"/>
    </row>
    <row r="163" spans="3:11">
      <c r="C163" s="69"/>
      <c r="D163" s="31"/>
      <c r="E163" s="90"/>
      <c r="F163" s="90"/>
      <c r="G163" s="90"/>
      <c r="H163" s="74"/>
      <c r="I163" s="74"/>
      <c r="J163" s="74"/>
      <c r="K163" s="108"/>
    </row>
    <row r="164" spans="3:11">
      <c r="C164" s="69"/>
      <c r="D164" s="31"/>
      <c r="E164" s="90"/>
      <c r="F164" s="90"/>
      <c r="G164" s="90"/>
      <c r="H164" s="74"/>
      <c r="I164" s="74"/>
      <c r="J164" s="74"/>
      <c r="K164" s="108"/>
    </row>
    <row r="165" spans="3:11" ht="15.75">
      <c r="C165" s="190" t="s">
        <v>1309</v>
      </c>
      <c r="D165" s="342"/>
      <c r="E165" s="90"/>
      <c r="F165" s="90"/>
      <c r="G165" s="90"/>
      <c r="H165" s="74"/>
      <c r="I165" s="74"/>
      <c r="J165" s="74"/>
      <c r="K165" s="108"/>
    </row>
    <row r="166" spans="3:11" ht="18.75">
      <c r="C166" s="197" t="e">
        <f>IFERROR(VLOOKUP(D165,'1. Desarrollo e Innov. Curricu.'!$F:$G,2,FALSE),IFERROR(VLOOKUP(D165,'2. Investigación Científica'!$E:$F,2,FALSE),IFERROR(VLOOKUP(D165,'3. Vinculación Univ. Sociedad'!$F:$G,2,FALSE),IFERROR(VLOOKUP(D165,'4. Docencia y Profesorado Univ.'!$F:$G,2,FALSE),IFERROR(VLOOKUP(D165,'5. Estudiantes y Graduados'!$E:$F,2,FALSE),IFERROR(VLOOKUP(D165,'11. Gestion Administrativa'!$F:$G,2,FALSE),IFERROR(VLOOKUP(D165,'13. Gestión Académica'!$F:$G,2,FALSE),IFERROR(VLOOKUP(D165,'8. Asegura. de la Calid. y M'!$F:$G,2,FALSE),IFERROR(VLOOKUP(D165,'6. Gestión del Conocimiento'!$F:$G,2,FALSE),IFERROR(VLOOKUP(D165,'15. Gobernabilidad y Proceso...'!$E:$F,2,FALSE),IFERROR(VLOOKUP(D165,'12. Gestión del Talento Humano'!$F:$G,2,FALSE),IFERROR(VLOOKUP(D165,'14. Internacional... de la E.S.'!$E:$F,2,FALSE),IFERROR(VLOOKUP(D165,'10. Posgrado'!$E:$F,2,FALSE),IFERROR(VLOOKUP(D165,'17. Gestión TIC'!$F:$G,2,FALSE),IFERROR(VLOOKUP(D165,'16. Desa. del Sistema Educ.Sup.'!$E:$F,2,FALSE),IFERROR(VLOOKUP(D165,'9. Cultura de Inno. Insti...'!$F:$G,2,FALSE),VLOOKUP(D165,'7. Lo Esencial de la Reforma U.'!$F:$G,2,0)))))))))))))))))</f>
        <v>#N/A</v>
      </c>
      <c r="D166" s="31"/>
      <c r="E166" s="90"/>
      <c r="F166" s="90"/>
      <c r="G166" s="90"/>
      <c r="H166" s="74"/>
      <c r="I166" s="74"/>
      <c r="J166" s="74"/>
      <c r="K166" s="108"/>
    </row>
    <row r="167" spans="3:11" ht="15.75" thickBot="1">
      <c r="C167" s="69"/>
      <c r="D167" s="31"/>
      <c r="E167" s="90"/>
      <c r="F167" s="90"/>
      <c r="G167" s="90"/>
      <c r="H167" s="74"/>
      <c r="I167" s="74"/>
      <c r="J167" s="74"/>
      <c r="K167" s="108"/>
    </row>
    <row r="168" spans="3:11" ht="30.75" thickBot="1">
      <c r="C168" s="121" t="s">
        <v>1310</v>
      </c>
      <c r="D168" s="123" t="s">
        <v>99</v>
      </c>
      <c r="E168" s="123" t="s">
        <v>1312</v>
      </c>
      <c r="F168" s="122" t="s">
        <v>1313</v>
      </c>
      <c r="G168" s="128" t="s">
        <v>1314</v>
      </c>
      <c r="H168" s="123" t="s">
        <v>1315</v>
      </c>
      <c r="I168" s="123" t="s">
        <v>711</v>
      </c>
      <c r="J168" s="123" t="s">
        <v>1316</v>
      </c>
      <c r="K168" s="123" t="s">
        <v>1317</v>
      </c>
    </row>
    <row r="169" spans="3:11">
      <c r="C169" s="91" t="s">
        <v>105</v>
      </c>
      <c r="D169" s="153"/>
      <c r="E169" s="92">
        <v>2800</v>
      </c>
      <c r="F169" s="93">
        <f>D169*E169</f>
        <v>0</v>
      </c>
      <c r="G169" s="155"/>
      <c r="H169" s="94" t="s">
        <v>470</v>
      </c>
      <c r="I169" s="94" t="str">
        <f>VLOOKUP(H169,Presupuesto!$B$11:$C$565,2,0)</f>
        <v>MUEBLES VARIOS DE OFICINA</v>
      </c>
      <c r="J169" s="205" t="s">
        <v>72</v>
      </c>
      <c r="K169" s="94" t="s">
        <v>733</v>
      </c>
    </row>
    <row r="170" spans="3:11">
      <c r="C170" s="95" t="s">
        <v>106</v>
      </c>
      <c r="D170" s="146"/>
      <c r="E170" s="96">
        <v>2400</v>
      </c>
      <c r="F170" s="93">
        <f>D170*E170</f>
        <v>0</v>
      </c>
      <c r="G170" s="155"/>
      <c r="H170" s="97" t="s">
        <v>470</v>
      </c>
      <c r="I170" s="94" t="str">
        <f>VLOOKUP(H170,Presupuesto!$B$11:$C$565,2,0)</f>
        <v>MUEBLES VARIOS DE OFICINA</v>
      </c>
      <c r="J170" s="94" t="str">
        <f>$J$169</f>
        <v>Posgrado</v>
      </c>
      <c r="K170" s="94" t="s">
        <v>720</v>
      </c>
    </row>
    <row r="171" spans="3:11">
      <c r="C171" s="95" t="s">
        <v>107</v>
      </c>
      <c r="D171" s="146"/>
      <c r="E171" s="96">
        <v>1000</v>
      </c>
      <c r="F171" s="93">
        <f t="shared" ref="F171:F178" si="16">D171*E171</f>
        <v>0</v>
      </c>
      <c r="G171" s="155"/>
      <c r="H171" s="97" t="s">
        <v>470</v>
      </c>
      <c r="I171" s="94" t="str">
        <f>VLOOKUP(H171,Presupuesto!$B$11:$C$565,2,0)</f>
        <v>MUEBLES VARIOS DE OFICINA</v>
      </c>
      <c r="J171" s="94" t="str">
        <f t="shared" ref="J171:J178" si="17">$J$169</f>
        <v>Posgrado</v>
      </c>
      <c r="K171" s="94" t="s">
        <v>721</v>
      </c>
    </row>
    <row r="172" spans="3:11">
      <c r="C172" s="95" t="s">
        <v>108</v>
      </c>
      <c r="D172" s="146"/>
      <c r="E172" s="96">
        <v>6000</v>
      </c>
      <c r="F172" s="93">
        <f t="shared" si="16"/>
        <v>0</v>
      </c>
      <c r="G172" s="155"/>
      <c r="H172" s="97" t="s">
        <v>470</v>
      </c>
      <c r="I172" s="94" t="str">
        <f>VLOOKUP(H172,Presupuesto!$B$11:$C$565,2,0)</f>
        <v>MUEBLES VARIOS DE OFICINA</v>
      </c>
      <c r="J172" s="94" t="str">
        <f t="shared" si="17"/>
        <v>Posgrado</v>
      </c>
      <c r="K172" s="94" t="s">
        <v>721</v>
      </c>
    </row>
    <row r="173" spans="3:11">
      <c r="C173" s="95" t="s">
        <v>109</v>
      </c>
      <c r="D173" s="146"/>
      <c r="E173" s="96">
        <v>3000</v>
      </c>
      <c r="F173" s="93">
        <f t="shared" si="16"/>
        <v>0</v>
      </c>
      <c r="G173" s="155"/>
      <c r="H173" s="97" t="s">
        <v>470</v>
      </c>
      <c r="I173" s="94" t="str">
        <f>VLOOKUP(H173,Presupuesto!$B$11:$C$565,2,0)</f>
        <v>MUEBLES VARIOS DE OFICINA</v>
      </c>
      <c r="J173" s="94" t="str">
        <f t="shared" si="17"/>
        <v>Posgrado</v>
      </c>
      <c r="K173" s="94" t="s">
        <v>721</v>
      </c>
    </row>
    <row r="174" spans="3:11">
      <c r="C174" s="95" t="s">
        <v>110</v>
      </c>
      <c r="D174" s="146"/>
      <c r="E174" s="96">
        <v>10000</v>
      </c>
      <c r="F174" s="93">
        <f t="shared" si="16"/>
        <v>0</v>
      </c>
      <c r="G174" s="155"/>
      <c r="H174" s="97" t="s">
        <v>470</v>
      </c>
      <c r="I174" s="94" t="str">
        <f>VLOOKUP(H174,Presupuesto!$B$11:$C$565,2,0)</f>
        <v>MUEBLES VARIOS DE OFICINA</v>
      </c>
      <c r="J174" s="94" t="str">
        <f t="shared" si="17"/>
        <v>Posgrado</v>
      </c>
      <c r="K174" s="94" t="s">
        <v>721</v>
      </c>
    </row>
    <row r="175" spans="3:11">
      <c r="C175" s="95" t="s">
        <v>111</v>
      </c>
      <c r="D175" s="146"/>
      <c r="E175" s="96">
        <v>8000</v>
      </c>
      <c r="F175" s="93">
        <f t="shared" si="16"/>
        <v>0</v>
      </c>
      <c r="G175" s="155"/>
      <c r="H175" s="97" t="s">
        <v>472</v>
      </c>
      <c r="I175" s="94" t="str">
        <f>VLOOKUP(H175,Presupuesto!$B$11:$C$565,2,0)</f>
        <v>EQUIPOS VARIOS DE OFICINA</v>
      </c>
      <c r="J175" s="94" t="str">
        <f t="shared" si="17"/>
        <v>Posgrado</v>
      </c>
      <c r="K175" s="94" t="s">
        <v>721</v>
      </c>
    </row>
    <row r="176" spans="3:11">
      <c r="C176" s="95" t="s">
        <v>112</v>
      </c>
      <c r="D176" s="146"/>
      <c r="E176" s="96">
        <v>2000</v>
      </c>
      <c r="F176" s="93">
        <f t="shared" si="16"/>
        <v>0</v>
      </c>
      <c r="G176" s="155"/>
      <c r="H176" s="97" t="s">
        <v>472</v>
      </c>
      <c r="I176" s="94" t="str">
        <f>VLOOKUP(H176,Presupuesto!$B$11:$C$565,2,0)</f>
        <v>EQUIPOS VARIOS DE OFICINA</v>
      </c>
      <c r="J176" s="94" t="str">
        <f t="shared" si="17"/>
        <v>Posgrado</v>
      </c>
      <c r="K176" s="94" t="s">
        <v>732</v>
      </c>
    </row>
    <row r="177" spans="3:11">
      <c r="C177" s="95" t="s">
        <v>113</v>
      </c>
      <c r="D177" s="146"/>
      <c r="E177" s="96">
        <v>5000</v>
      </c>
      <c r="F177" s="93">
        <f t="shared" si="16"/>
        <v>0</v>
      </c>
      <c r="G177" s="155"/>
      <c r="H177" s="97" t="s">
        <v>472</v>
      </c>
      <c r="I177" s="94" t="str">
        <f>VLOOKUP(H177,Presupuesto!$B$11:$C$565,2,0)</f>
        <v>EQUIPOS VARIOS DE OFICINA</v>
      </c>
      <c r="J177" s="94" t="str">
        <f t="shared" si="17"/>
        <v>Posgrado</v>
      </c>
      <c r="K177" s="94" t="s">
        <v>727</v>
      </c>
    </row>
    <row r="178" spans="3:11" ht="15.75" thickBot="1">
      <c r="C178" s="98" t="s">
        <v>114</v>
      </c>
      <c r="D178" s="154"/>
      <c r="E178" s="100">
        <v>100000</v>
      </c>
      <c r="F178" s="101">
        <f t="shared" si="16"/>
        <v>0</v>
      </c>
      <c r="G178" s="156"/>
      <c r="H178" s="102" t="s">
        <v>472</v>
      </c>
      <c r="I178" s="102" t="str">
        <f>VLOOKUP(H178,Presupuesto!$B$11:$C$565,2,0)</f>
        <v>EQUIPOS VARIOS DE OFICINA</v>
      </c>
      <c r="J178" s="102" t="str">
        <f t="shared" si="17"/>
        <v>Posgrado</v>
      </c>
      <c r="K178" s="119" t="s">
        <v>719</v>
      </c>
    </row>
    <row r="180" spans="3:11" ht="15.75" thickBot="1">
      <c r="C180" s="314"/>
      <c r="D180" s="315"/>
      <c r="E180" s="316"/>
      <c r="F180" s="316"/>
      <c r="G180" s="317"/>
      <c r="H180" s="316"/>
      <c r="I180" s="316"/>
      <c r="J180" s="150"/>
      <c r="K180" s="150"/>
    </row>
    <row r="181" spans="3:11" ht="15.75" thickBot="1">
      <c r="C181" s="29" t="s">
        <v>1308</v>
      </c>
      <c r="D181" s="30">
        <f>SUM(F188:F197)</f>
        <v>0</v>
      </c>
      <c r="E181" s="171"/>
      <c r="F181" s="171"/>
      <c r="G181" s="77"/>
      <c r="H181" s="171"/>
      <c r="I181" s="171"/>
      <c r="J181" s="422"/>
      <c r="K181" s="422"/>
    </row>
    <row r="182" spans="3:11">
      <c r="C182" s="69"/>
      <c r="D182" s="31"/>
      <c r="E182" s="90"/>
      <c r="F182" s="90"/>
      <c r="G182" s="90"/>
      <c r="H182" s="74"/>
      <c r="I182" s="74"/>
      <c r="J182" s="74"/>
      <c r="K182" s="108"/>
    </row>
    <row r="183" spans="3:11">
      <c r="C183" s="69"/>
      <c r="D183" s="31"/>
      <c r="E183" s="90"/>
      <c r="F183" s="90"/>
      <c r="G183" s="90"/>
      <c r="H183" s="74"/>
      <c r="I183" s="74"/>
      <c r="J183" s="74"/>
      <c r="K183" s="108"/>
    </row>
    <row r="184" spans="3:11" ht="15.75">
      <c r="C184" s="190" t="s">
        <v>1309</v>
      </c>
      <c r="D184" s="342"/>
      <c r="E184" s="90"/>
      <c r="F184" s="90"/>
      <c r="G184" s="90"/>
      <c r="H184" s="74"/>
      <c r="I184" s="74"/>
      <c r="J184" s="74"/>
      <c r="K184" s="108"/>
    </row>
    <row r="185" spans="3:11" ht="18.75">
      <c r="C185" s="197" t="e">
        <f>IFERROR(VLOOKUP(D184,'1. Desarrollo e Innov. Curricu.'!$F:$G,2,FALSE),IFERROR(VLOOKUP(D184,'2. Investigación Científica'!$E:$F,2,FALSE),IFERROR(VLOOKUP(D184,'3. Vinculación Univ. Sociedad'!$F:$G,2,FALSE),IFERROR(VLOOKUP(D184,'4. Docencia y Profesorado Univ.'!$F:$G,2,FALSE),IFERROR(VLOOKUP(D184,'5. Estudiantes y Graduados'!$E:$F,2,FALSE),IFERROR(VLOOKUP(D184,'11. Gestion Administrativa'!$F:$G,2,FALSE),IFERROR(VLOOKUP(D184,'13. Gestión Académica'!$F:$G,2,FALSE),IFERROR(VLOOKUP(D184,'8. Asegura. de la Calid. y M'!$F:$G,2,FALSE),IFERROR(VLOOKUP(D184,'6. Gestión del Conocimiento'!$F:$G,2,FALSE),IFERROR(VLOOKUP(D184,'15. Gobernabilidad y Proceso...'!$E:$F,2,FALSE),IFERROR(VLOOKUP(D184,'12. Gestión del Talento Humano'!$F:$G,2,FALSE),IFERROR(VLOOKUP(D184,'14. Internacional... de la E.S.'!$E:$F,2,FALSE),IFERROR(VLOOKUP(D184,'10. Posgrado'!$E:$F,2,FALSE),IFERROR(VLOOKUP(D184,'17. Gestión TIC'!$F:$G,2,FALSE),IFERROR(VLOOKUP(D184,'16. Desa. del Sistema Educ.Sup.'!$E:$F,2,FALSE),IFERROR(VLOOKUP(D184,'9. Cultura de Inno. Insti...'!$F:$G,2,FALSE),VLOOKUP(D184,'7. Lo Esencial de la Reforma U.'!$F:$G,2,0)))))))))))))))))</f>
        <v>#N/A</v>
      </c>
      <c r="D185" s="31"/>
      <c r="E185" s="90"/>
      <c r="F185" s="90"/>
      <c r="G185" s="90"/>
      <c r="H185" s="74"/>
      <c r="I185" s="74"/>
      <c r="J185" s="74"/>
      <c r="K185" s="108"/>
    </row>
    <row r="186" spans="3:11" ht="15.75" thickBot="1">
      <c r="C186" s="69"/>
      <c r="D186" s="31"/>
      <c r="E186" s="90"/>
      <c r="F186" s="90"/>
      <c r="G186" s="90"/>
      <c r="H186" s="74"/>
      <c r="I186" s="74"/>
      <c r="J186" s="74"/>
      <c r="K186" s="108"/>
    </row>
    <row r="187" spans="3:11" ht="30.75" thickBot="1">
      <c r="C187" s="121" t="s">
        <v>1310</v>
      </c>
      <c r="D187" s="123" t="s">
        <v>99</v>
      </c>
      <c r="E187" s="123" t="s">
        <v>1312</v>
      </c>
      <c r="F187" s="122" t="s">
        <v>1313</v>
      </c>
      <c r="G187" s="128" t="s">
        <v>1314</v>
      </c>
      <c r="H187" s="123" t="s">
        <v>1315</v>
      </c>
      <c r="I187" s="123" t="s">
        <v>711</v>
      </c>
      <c r="J187" s="123" t="s">
        <v>1316</v>
      </c>
      <c r="K187" s="123" t="s">
        <v>1317</v>
      </c>
    </row>
    <row r="188" spans="3:11">
      <c r="C188" s="91" t="s">
        <v>105</v>
      </c>
      <c r="D188" s="153"/>
      <c r="E188" s="92">
        <v>2800</v>
      </c>
      <c r="F188" s="93">
        <f>D188*E188</f>
        <v>0</v>
      </c>
      <c r="G188" s="155"/>
      <c r="H188" s="94" t="s">
        <v>470</v>
      </c>
      <c r="I188" s="94" t="str">
        <f>VLOOKUP(H188,Presupuesto!$B$11:$C$565,2,0)</f>
        <v>MUEBLES VARIOS DE OFICINA</v>
      </c>
      <c r="J188" s="205" t="s">
        <v>72</v>
      </c>
      <c r="K188" s="94" t="s">
        <v>733</v>
      </c>
    </row>
    <row r="189" spans="3:11">
      <c r="C189" s="95" t="s">
        <v>106</v>
      </c>
      <c r="D189" s="146"/>
      <c r="E189" s="96">
        <v>2400</v>
      </c>
      <c r="F189" s="93">
        <f>D189*E189</f>
        <v>0</v>
      </c>
      <c r="G189" s="155"/>
      <c r="H189" s="97" t="s">
        <v>470</v>
      </c>
      <c r="I189" s="94" t="str">
        <f>VLOOKUP(H189,Presupuesto!$B$11:$C$565,2,0)</f>
        <v>MUEBLES VARIOS DE OFICINA</v>
      </c>
      <c r="J189" s="94" t="str">
        <f>$J$188</f>
        <v>Posgrado</v>
      </c>
      <c r="K189" s="94" t="s">
        <v>720</v>
      </c>
    </row>
    <row r="190" spans="3:11">
      <c r="C190" s="95" t="s">
        <v>107</v>
      </c>
      <c r="D190" s="146"/>
      <c r="E190" s="96">
        <v>1000</v>
      </c>
      <c r="F190" s="93">
        <f t="shared" ref="F190:F197" si="18">D190*E190</f>
        <v>0</v>
      </c>
      <c r="G190" s="155"/>
      <c r="H190" s="97" t="s">
        <v>470</v>
      </c>
      <c r="I190" s="94" t="str">
        <f>VLOOKUP(H190,Presupuesto!$B$11:$C$565,2,0)</f>
        <v>MUEBLES VARIOS DE OFICINA</v>
      </c>
      <c r="J190" s="94" t="str">
        <f t="shared" ref="J190:J197" si="19">$J$188</f>
        <v>Posgrado</v>
      </c>
      <c r="K190" s="94" t="s">
        <v>721</v>
      </c>
    </row>
    <row r="191" spans="3:11">
      <c r="C191" s="95" t="s">
        <v>108</v>
      </c>
      <c r="D191" s="146"/>
      <c r="E191" s="96">
        <v>6000</v>
      </c>
      <c r="F191" s="93">
        <f t="shared" si="18"/>
        <v>0</v>
      </c>
      <c r="G191" s="155"/>
      <c r="H191" s="97" t="s">
        <v>470</v>
      </c>
      <c r="I191" s="94" t="str">
        <f>VLOOKUP(H191,Presupuesto!$B$11:$C$565,2,0)</f>
        <v>MUEBLES VARIOS DE OFICINA</v>
      </c>
      <c r="J191" s="94" t="str">
        <f t="shared" si="19"/>
        <v>Posgrado</v>
      </c>
      <c r="K191" s="94" t="s">
        <v>721</v>
      </c>
    </row>
    <row r="192" spans="3:11">
      <c r="C192" s="95" t="s">
        <v>109</v>
      </c>
      <c r="D192" s="146"/>
      <c r="E192" s="96">
        <v>3000</v>
      </c>
      <c r="F192" s="93">
        <f t="shared" si="18"/>
        <v>0</v>
      </c>
      <c r="G192" s="155"/>
      <c r="H192" s="97" t="s">
        <v>470</v>
      </c>
      <c r="I192" s="94" t="str">
        <f>VLOOKUP(H192,Presupuesto!$B$11:$C$565,2,0)</f>
        <v>MUEBLES VARIOS DE OFICINA</v>
      </c>
      <c r="J192" s="94" t="str">
        <f t="shared" si="19"/>
        <v>Posgrado</v>
      </c>
      <c r="K192" s="94" t="s">
        <v>721</v>
      </c>
    </row>
    <row r="193" spans="3:11">
      <c r="C193" s="95" t="s">
        <v>110</v>
      </c>
      <c r="D193" s="146"/>
      <c r="E193" s="96">
        <v>10000</v>
      </c>
      <c r="F193" s="93">
        <f t="shared" si="18"/>
        <v>0</v>
      </c>
      <c r="G193" s="155"/>
      <c r="H193" s="97" t="s">
        <v>470</v>
      </c>
      <c r="I193" s="94" t="str">
        <f>VLOOKUP(H193,Presupuesto!$B$11:$C$565,2,0)</f>
        <v>MUEBLES VARIOS DE OFICINA</v>
      </c>
      <c r="J193" s="94" t="str">
        <f t="shared" si="19"/>
        <v>Posgrado</v>
      </c>
      <c r="K193" s="94" t="s">
        <v>721</v>
      </c>
    </row>
    <row r="194" spans="3:11">
      <c r="C194" s="95" t="s">
        <v>111</v>
      </c>
      <c r="D194" s="146"/>
      <c r="E194" s="96">
        <v>8000</v>
      </c>
      <c r="F194" s="93">
        <f t="shared" si="18"/>
        <v>0</v>
      </c>
      <c r="G194" s="155"/>
      <c r="H194" s="97" t="s">
        <v>472</v>
      </c>
      <c r="I194" s="94" t="str">
        <f>VLOOKUP(H194,Presupuesto!$B$11:$C$565,2,0)</f>
        <v>EQUIPOS VARIOS DE OFICINA</v>
      </c>
      <c r="J194" s="94" t="str">
        <f t="shared" si="19"/>
        <v>Posgrado</v>
      </c>
      <c r="K194" s="94" t="s">
        <v>721</v>
      </c>
    </row>
    <row r="195" spans="3:11">
      <c r="C195" s="95" t="s">
        <v>112</v>
      </c>
      <c r="D195" s="146"/>
      <c r="E195" s="96">
        <v>2000</v>
      </c>
      <c r="F195" s="93">
        <f t="shared" si="18"/>
        <v>0</v>
      </c>
      <c r="G195" s="155"/>
      <c r="H195" s="97" t="s">
        <v>472</v>
      </c>
      <c r="I195" s="94" t="str">
        <f>VLOOKUP(H195,Presupuesto!$B$11:$C$565,2,0)</f>
        <v>EQUIPOS VARIOS DE OFICINA</v>
      </c>
      <c r="J195" s="94" t="str">
        <f t="shared" si="19"/>
        <v>Posgrado</v>
      </c>
      <c r="K195" s="94" t="s">
        <v>732</v>
      </c>
    </row>
    <row r="196" spans="3:11">
      <c r="C196" s="95" t="s">
        <v>113</v>
      </c>
      <c r="D196" s="146"/>
      <c r="E196" s="96">
        <v>5000</v>
      </c>
      <c r="F196" s="93">
        <f t="shared" si="18"/>
        <v>0</v>
      </c>
      <c r="G196" s="155"/>
      <c r="H196" s="97" t="s">
        <v>472</v>
      </c>
      <c r="I196" s="94" t="str">
        <f>VLOOKUP(H196,Presupuesto!$B$11:$C$565,2,0)</f>
        <v>EQUIPOS VARIOS DE OFICINA</v>
      </c>
      <c r="J196" s="94" t="str">
        <f t="shared" si="19"/>
        <v>Posgrado</v>
      </c>
      <c r="K196" s="94" t="s">
        <v>727</v>
      </c>
    </row>
    <row r="197" spans="3:11" ht="15.75" thickBot="1">
      <c r="C197" s="98" t="s">
        <v>114</v>
      </c>
      <c r="D197" s="154"/>
      <c r="E197" s="100">
        <v>100000</v>
      </c>
      <c r="F197" s="101">
        <f t="shared" si="18"/>
        <v>0</v>
      </c>
      <c r="G197" s="156"/>
      <c r="H197" s="102" t="s">
        <v>472</v>
      </c>
      <c r="I197" s="102" t="str">
        <f>VLOOKUP(H197,Presupuesto!$B$11:$C$565,2,0)</f>
        <v>EQUIPOS VARIOS DE OFICINA</v>
      </c>
      <c r="J197" s="102" t="str">
        <f t="shared" si="19"/>
        <v>Posgrado</v>
      </c>
      <c r="K197" s="119" t="s">
        <v>719</v>
      </c>
    </row>
    <row r="199" spans="3:11" ht="15.75" thickBot="1">
      <c r="C199" s="422"/>
      <c r="D199" s="422"/>
      <c r="E199" s="422"/>
      <c r="F199" s="422"/>
      <c r="G199" s="411"/>
      <c r="H199" s="422"/>
      <c r="I199" s="422"/>
      <c r="J199" s="422"/>
      <c r="K199" s="422"/>
    </row>
    <row r="200" spans="3:11" ht="15.75" thickBot="1">
      <c r="C200" s="29" t="s">
        <v>1308</v>
      </c>
      <c r="D200" s="30">
        <f>SUM(F207:F216)</f>
        <v>0</v>
      </c>
      <c r="E200" s="171"/>
      <c r="F200" s="171"/>
      <c r="G200" s="77"/>
      <c r="H200" s="171"/>
      <c r="I200" s="171"/>
      <c r="J200" s="422"/>
      <c r="K200" s="422"/>
    </row>
    <row r="201" spans="3:11">
      <c r="C201" s="69"/>
      <c r="D201" s="31"/>
      <c r="E201" s="90"/>
      <c r="F201" s="90"/>
      <c r="G201" s="90"/>
      <c r="H201" s="74"/>
      <c r="I201" s="74"/>
      <c r="J201" s="74"/>
      <c r="K201" s="108"/>
    </row>
    <row r="202" spans="3:11">
      <c r="C202" s="69"/>
      <c r="D202" s="31"/>
      <c r="E202" s="90"/>
      <c r="F202" s="90"/>
      <c r="G202" s="90"/>
      <c r="H202" s="74"/>
      <c r="I202" s="74"/>
      <c r="J202" s="74"/>
      <c r="K202" s="108"/>
    </row>
    <row r="203" spans="3:11" ht="15.75">
      <c r="C203" s="190" t="s">
        <v>1309</v>
      </c>
      <c r="D203" s="342"/>
      <c r="E203" s="90"/>
      <c r="F203" s="90"/>
      <c r="G203" s="90"/>
      <c r="H203" s="74"/>
      <c r="I203" s="74"/>
      <c r="J203" s="74"/>
      <c r="K203" s="108"/>
    </row>
    <row r="204" spans="3:11" ht="18.75">
      <c r="C204" s="197" t="e">
        <f>IFERROR(VLOOKUP(D203,'1. Desarrollo e Innov. Curricu.'!$F:$G,2,FALSE),IFERROR(VLOOKUP(D203,'2. Investigación Científica'!$E:$F,2,FALSE),IFERROR(VLOOKUP(D203,'3. Vinculación Univ. Sociedad'!$F:$G,2,FALSE),IFERROR(VLOOKUP(D203,'4. Docencia y Profesorado Univ.'!$F:$G,2,FALSE),IFERROR(VLOOKUP(D203,'5. Estudiantes y Graduados'!$E:$F,2,FALSE),IFERROR(VLOOKUP(D203,'11. Gestion Administrativa'!$F:$G,2,FALSE),IFERROR(VLOOKUP(D203,'13. Gestión Académica'!$F:$G,2,FALSE),IFERROR(VLOOKUP(D203,'8. Asegura. de la Calid. y M'!$F:$G,2,FALSE),IFERROR(VLOOKUP(D203,'6. Gestión del Conocimiento'!$F:$G,2,FALSE),IFERROR(VLOOKUP(D203,'15. Gobernabilidad y Proceso...'!$E:$F,2,FALSE),IFERROR(VLOOKUP(D203,'12. Gestión del Talento Humano'!$F:$G,2,FALSE),IFERROR(VLOOKUP(D203,'14. Internacional... de la E.S.'!$E:$F,2,FALSE),IFERROR(VLOOKUP(D203,'10. Posgrado'!$E:$F,2,FALSE),IFERROR(VLOOKUP(D203,'17. Gestión TIC'!$F:$G,2,FALSE),IFERROR(VLOOKUP(D203,'16. Desa. del Sistema Educ.Sup.'!$E:$F,2,FALSE),IFERROR(VLOOKUP(D203,'9. Cultura de Inno. Insti...'!$F:$G,2,FALSE),VLOOKUP(D203,'7. Lo Esencial de la Reforma U.'!$F:$G,2,0)))))))))))))))))</f>
        <v>#N/A</v>
      </c>
      <c r="D204" s="31"/>
      <c r="E204" s="90"/>
      <c r="F204" s="90"/>
      <c r="G204" s="90"/>
      <c r="H204" s="74"/>
      <c r="I204" s="74"/>
      <c r="J204" s="74"/>
      <c r="K204" s="108"/>
    </row>
    <row r="205" spans="3:11" ht="15.75" thickBot="1">
      <c r="C205" s="69"/>
      <c r="D205" s="31"/>
      <c r="E205" s="90"/>
      <c r="F205" s="90"/>
      <c r="G205" s="90"/>
      <c r="H205" s="74"/>
      <c r="I205" s="74"/>
      <c r="J205" s="74"/>
      <c r="K205" s="108"/>
    </row>
    <row r="206" spans="3:11" ht="30.75" thickBot="1">
      <c r="C206" s="121" t="s">
        <v>1310</v>
      </c>
      <c r="D206" s="123" t="s">
        <v>99</v>
      </c>
      <c r="E206" s="123" t="s">
        <v>1312</v>
      </c>
      <c r="F206" s="122" t="s">
        <v>1313</v>
      </c>
      <c r="G206" s="128" t="s">
        <v>1314</v>
      </c>
      <c r="H206" s="123" t="s">
        <v>1315</v>
      </c>
      <c r="I206" s="123" t="s">
        <v>711</v>
      </c>
      <c r="J206" s="123" t="s">
        <v>1316</v>
      </c>
      <c r="K206" s="123" t="s">
        <v>1317</v>
      </c>
    </row>
    <row r="207" spans="3:11">
      <c r="C207" s="91" t="s">
        <v>105</v>
      </c>
      <c r="D207" s="153"/>
      <c r="E207" s="92">
        <v>2800</v>
      </c>
      <c r="F207" s="93">
        <f>D207*E207</f>
        <v>0</v>
      </c>
      <c r="G207" s="155"/>
      <c r="H207" s="94" t="s">
        <v>470</v>
      </c>
      <c r="I207" s="94" t="str">
        <f>VLOOKUP(H207,Presupuesto!$B$11:$C$565,2,0)</f>
        <v>MUEBLES VARIOS DE OFICINA</v>
      </c>
      <c r="J207" s="205" t="s">
        <v>72</v>
      </c>
      <c r="K207" s="94" t="s">
        <v>733</v>
      </c>
    </row>
    <row r="208" spans="3:11">
      <c r="C208" s="95" t="s">
        <v>106</v>
      </c>
      <c r="D208" s="146"/>
      <c r="E208" s="96">
        <v>2400</v>
      </c>
      <c r="F208" s="93">
        <f>D208*E208</f>
        <v>0</v>
      </c>
      <c r="G208" s="155"/>
      <c r="H208" s="97" t="s">
        <v>470</v>
      </c>
      <c r="I208" s="94" t="str">
        <f>VLOOKUP(H208,Presupuesto!$B$11:$C$565,2,0)</f>
        <v>MUEBLES VARIOS DE OFICINA</v>
      </c>
      <c r="J208" s="94" t="str">
        <f>$J$207</f>
        <v>Posgrado</v>
      </c>
      <c r="K208" s="94" t="s">
        <v>720</v>
      </c>
    </row>
    <row r="209" spans="3:11">
      <c r="C209" s="95" t="s">
        <v>107</v>
      </c>
      <c r="D209" s="146"/>
      <c r="E209" s="96">
        <v>1000</v>
      </c>
      <c r="F209" s="93">
        <f t="shared" ref="F209:F216" si="20">D209*E209</f>
        <v>0</v>
      </c>
      <c r="G209" s="155"/>
      <c r="H209" s="97" t="s">
        <v>470</v>
      </c>
      <c r="I209" s="94" t="str">
        <f>VLOOKUP(H209,Presupuesto!$B$11:$C$565,2,0)</f>
        <v>MUEBLES VARIOS DE OFICINA</v>
      </c>
      <c r="J209" s="94" t="str">
        <f t="shared" ref="J209:J216" si="21">$J$207</f>
        <v>Posgrado</v>
      </c>
      <c r="K209" s="94" t="s">
        <v>721</v>
      </c>
    </row>
    <row r="210" spans="3:11">
      <c r="C210" s="95" t="s">
        <v>108</v>
      </c>
      <c r="D210" s="146"/>
      <c r="E210" s="96">
        <v>6000</v>
      </c>
      <c r="F210" s="93">
        <f t="shared" si="20"/>
        <v>0</v>
      </c>
      <c r="G210" s="155"/>
      <c r="H210" s="97" t="s">
        <v>470</v>
      </c>
      <c r="I210" s="94" t="str">
        <f>VLOOKUP(H210,Presupuesto!$B$11:$C$565,2,0)</f>
        <v>MUEBLES VARIOS DE OFICINA</v>
      </c>
      <c r="J210" s="94" t="str">
        <f t="shared" si="21"/>
        <v>Posgrado</v>
      </c>
      <c r="K210" s="94" t="s">
        <v>721</v>
      </c>
    </row>
    <row r="211" spans="3:11">
      <c r="C211" s="95" t="s">
        <v>109</v>
      </c>
      <c r="D211" s="146"/>
      <c r="E211" s="96">
        <v>3000</v>
      </c>
      <c r="F211" s="93">
        <f t="shared" si="20"/>
        <v>0</v>
      </c>
      <c r="G211" s="155"/>
      <c r="H211" s="97" t="s">
        <v>470</v>
      </c>
      <c r="I211" s="94" t="str">
        <f>VLOOKUP(H211,Presupuesto!$B$11:$C$565,2,0)</f>
        <v>MUEBLES VARIOS DE OFICINA</v>
      </c>
      <c r="J211" s="94" t="str">
        <f t="shared" si="21"/>
        <v>Posgrado</v>
      </c>
      <c r="K211" s="94" t="s">
        <v>721</v>
      </c>
    </row>
    <row r="212" spans="3:11">
      <c r="C212" s="95" t="s">
        <v>110</v>
      </c>
      <c r="D212" s="146"/>
      <c r="E212" s="96">
        <v>10000</v>
      </c>
      <c r="F212" s="93">
        <f t="shared" si="20"/>
        <v>0</v>
      </c>
      <c r="G212" s="155"/>
      <c r="H212" s="97" t="s">
        <v>470</v>
      </c>
      <c r="I212" s="94" t="str">
        <f>VLOOKUP(H212,Presupuesto!$B$11:$C$565,2,0)</f>
        <v>MUEBLES VARIOS DE OFICINA</v>
      </c>
      <c r="J212" s="94" t="str">
        <f t="shared" si="21"/>
        <v>Posgrado</v>
      </c>
      <c r="K212" s="94" t="s">
        <v>721</v>
      </c>
    </row>
    <row r="213" spans="3:11">
      <c r="C213" s="95" t="s">
        <v>111</v>
      </c>
      <c r="D213" s="146"/>
      <c r="E213" s="96">
        <v>8000</v>
      </c>
      <c r="F213" s="93">
        <f t="shared" si="20"/>
        <v>0</v>
      </c>
      <c r="G213" s="155"/>
      <c r="H213" s="97" t="s">
        <v>472</v>
      </c>
      <c r="I213" s="94" t="str">
        <f>VLOOKUP(H213,Presupuesto!$B$11:$C$565,2,0)</f>
        <v>EQUIPOS VARIOS DE OFICINA</v>
      </c>
      <c r="J213" s="94" t="str">
        <f t="shared" si="21"/>
        <v>Posgrado</v>
      </c>
      <c r="K213" s="94" t="s">
        <v>721</v>
      </c>
    </row>
    <row r="214" spans="3:11">
      <c r="C214" s="95" t="s">
        <v>112</v>
      </c>
      <c r="D214" s="146"/>
      <c r="E214" s="96">
        <v>2000</v>
      </c>
      <c r="F214" s="93">
        <f t="shared" si="20"/>
        <v>0</v>
      </c>
      <c r="G214" s="155"/>
      <c r="H214" s="97" t="s">
        <v>472</v>
      </c>
      <c r="I214" s="94" t="str">
        <f>VLOOKUP(H214,Presupuesto!$B$11:$C$565,2,0)</f>
        <v>EQUIPOS VARIOS DE OFICINA</v>
      </c>
      <c r="J214" s="94" t="str">
        <f t="shared" si="21"/>
        <v>Posgrado</v>
      </c>
      <c r="K214" s="94" t="s">
        <v>732</v>
      </c>
    </row>
    <row r="215" spans="3:11">
      <c r="C215" s="95" t="s">
        <v>113</v>
      </c>
      <c r="D215" s="146"/>
      <c r="E215" s="96">
        <v>5000</v>
      </c>
      <c r="F215" s="93">
        <f t="shared" si="20"/>
        <v>0</v>
      </c>
      <c r="G215" s="155"/>
      <c r="H215" s="97" t="s">
        <v>472</v>
      </c>
      <c r="I215" s="94" t="str">
        <f>VLOOKUP(H215,Presupuesto!$B$11:$C$565,2,0)</f>
        <v>EQUIPOS VARIOS DE OFICINA</v>
      </c>
      <c r="J215" s="94" t="str">
        <f t="shared" si="21"/>
        <v>Posgrado</v>
      </c>
      <c r="K215" s="94" t="s">
        <v>727</v>
      </c>
    </row>
    <row r="216" spans="3:11" ht="15.75" thickBot="1">
      <c r="C216" s="98" t="s">
        <v>114</v>
      </c>
      <c r="D216" s="154"/>
      <c r="E216" s="100">
        <v>100000</v>
      </c>
      <c r="F216" s="101">
        <f t="shared" si="20"/>
        <v>0</v>
      </c>
      <c r="G216" s="156"/>
      <c r="H216" s="102" t="s">
        <v>472</v>
      </c>
      <c r="I216" s="102" t="str">
        <f>VLOOKUP(H216,Presupuesto!$B$11:$C$565,2,0)</f>
        <v>EQUIPOS VARIOS DE OFICINA</v>
      </c>
      <c r="J216" s="102" t="str">
        <f t="shared" si="21"/>
        <v>Posgrado</v>
      </c>
      <c r="K216" s="119" t="s">
        <v>719</v>
      </c>
    </row>
    <row r="218" spans="3:11" ht="15.75" thickBot="1">
      <c r="C218" s="314"/>
      <c r="D218" s="315"/>
      <c r="E218" s="316"/>
      <c r="F218" s="316"/>
      <c r="G218" s="317"/>
      <c r="H218" s="316"/>
      <c r="I218" s="316"/>
      <c r="J218" s="150"/>
      <c r="K218" s="150"/>
    </row>
    <row r="219" spans="3:11" ht="15.75" thickBot="1">
      <c r="C219" s="29" t="s">
        <v>1308</v>
      </c>
      <c r="D219" s="30">
        <f>SUM(F226:F235)</f>
        <v>0</v>
      </c>
      <c r="E219" s="171"/>
      <c r="F219" s="171"/>
      <c r="G219" s="77"/>
      <c r="H219" s="171"/>
      <c r="I219" s="171"/>
      <c r="J219" s="422"/>
      <c r="K219" s="422"/>
    </row>
    <row r="220" spans="3:11">
      <c r="C220" s="69"/>
      <c r="D220" s="31"/>
      <c r="E220" s="90"/>
      <c r="F220" s="90"/>
      <c r="G220" s="90"/>
      <c r="H220" s="74"/>
      <c r="I220" s="74"/>
      <c r="J220" s="74"/>
      <c r="K220" s="108"/>
    </row>
    <row r="221" spans="3:11">
      <c r="C221" s="69"/>
      <c r="D221" s="31"/>
      <c r="E221" s="90"/>
      <c r="F221" s="90"/>
      <c r="G221" s="90"/>
      <c r="H221" s="74"/>
      <c r="I221" s="74"/>
      <c r="J221" s="74"/>
      <c r="K221" s="108"/>
    </row>
    <row r="222" spans="3:11" ht="15.75">
      <c r="C222" s="190" t="s">
        <v>1309</v>
      </c>
      <c r="D222" s="342"/>
      <c r="E222" s="90"/>
      <c r="F222" s="90"/>
      <c r="G222" s="90"/>
      <c r="H222" s="74"/>
      <c r="I222" s="74"/>
      <c r="J222" s="74"/>
      <c r="K222" s="108"/>
    </row>
    <row r="223" spans="3:11" ht="18.75">
      <c r="C223" s="197" t="e">
        <f>IFERROR(VLOOKUP(D222,'1. Desarrollo e Innov. Curricu.'!$F:$G,2,FALSE),IFERROR(VLOOKUP(D222,'2. Investigación Científica'!$E:$F,2,FALSE),IFERROR(VLOOKUP(D222,'3. Vinculación Univ. Sociedad'!$F:$G,2,FALSE),IFERROR(VLOOKUP(D222,'4. Docencia y Profesorado Univ.'!$F:$G,2,FALSE),IFERROR(VLOOKUP(D222,'5. Estudiantes y Graduados'!$E:$F,2,FALSE),IFERROR(VLOOKUP(D222,'11. Gestion Administrativa'!$F:$G,2,FALSE),IFERROR(VLOOKUP(D222,'13. Gestión Académica'!$F:$G,2,FALSE),IFERROR(VLOOKUP(D222,'8. Asegura. de la Calid. y M'!$F:$G,2,FALSE),IFERROR(VLOOKUP(D222,'6. Gestión del Conocimiento'!$F:$G,2,FALSE),IFERROR(VLOOKUP(D222,'15. Gobernabilidad y Proceso...'!$E:$F,2,FALSE),IFERROR(VLOOKUP(D222,'12. Gestión del Talento Humano'!$F:$G,2,FALSE),IFERROR(VLOOKUP(D222,'14. Internacional... de la E.S.'!$E:$F,2,FALSE),IFERROR(VLOOKUP(D222,'10. Posgrado'!$E:$F,2,FALSE),IFERROR(VLOOKUP(D222,'17. Gestión TIC'!$F:$G,2,FALSE),IFERROR(VLOOKUP(D222,'16. Desa. del Sistema Educ.Sup.'!$E:$F,2,FALSE),IFERROR(VLOOKUP(D222,'9. Cultura de Inno. Insti...'!$F:$G,2,FALSE),VLOOKUP(D222,'7. Lo Esencial de la Reforma U.'!$F:$G,2,0)))))))))))))))))</f>
        <v>#N/A</v>
      </c>
      <c r="D223" s="31"/>
      <c r="E223" s="90"/>
      <c r="F223" s="90"/>
      <c r="G223" s="90"/>
      <c r="H223" s="74"/>
      <c r="I223" s="74"/>
      <c r="J223" s="74"/>
      <c r="K223" s="108"/>
    </row>
    <row r="224" spans="3:11" ht="15.75" thickBot="1">
      <c r="C224" s="69"/>
      <c r="D224" s="31"/>
      <c r="E224" s="90"/>
      <c r="F224" s="90"/>
      <c r="G224" s="90"/>
      <c r="H224" s="74"/>
      <c r="I224" s="74"/>
      <c r="J224" s="74"/>
      <c r="K224" s="108"/>
    </row>
    <row r="225" spans="3:11" ht="30.75" thickBot="1">
      <c r="C225" s="121" t="s">
        <v>1310</v>
      </c>
      <c r="D225" s="123" t="s">
        <v>99</v>
      </c>
      <c r="E225" s="123" t="s">
        <v>1312</v>
      </c>
      <c r="F225" s="122" t="s">
        <v>1313</v>
      </c>
      <c r="G225" s="128" t="s">
        <v>1314</v>
      </c>
      <c r="H225" s="123" t="s">
        <v>1315</v>
      </c>
      <c r="I225" s="123" t="s">
        <v>711</v>
      </c>
      <c r="J225" s="123" t="s">
        <v>1316</v>
      </c>
      <c r="K225" s="123" t="s">
        <v>1317</v>
      </c>
    </row>
    <row r="226" spans="3:11">
      <c r="C226" s="91" t="s">
        <v>105</v>
      </c>
      <c r="D226" s="153"/>
      <c r="E226" s="92">
        <v>2800</v>
      </c>
      <c r="F226" s="93">
        <f>D226*E226</f>
        <v>0</v>
      </c>
      <c r="G226" s="155"/>
      <c r="H226" s="94" t="s">
        <v>470</v>
      </c>
      <c r="I226" s="94" t="str">
        <f>VLOOKUP(H226,Presupuesto!$B$11:$C$565,2,0)</f>
        <v>MUEBLES VARIOS DE OFICINA</v>
      </c>
      <c r="J226" s="205" t="s">
        <v>81</v>
      </c>
      <c r="K226" s="94" t="s">
        <v>733</v>
      </c>
    </row>
    <row r="227" spans="3:11">
      <c r="C227" s="95" t="s">
        <v>106</v>
      </c>
      <c r="D227" s="146"/>
      <c r="E227" s="96">
        <v>2400</v>
      </c>
      <c r="F227" s="93">
        <f>D227*E227</f>
        <v>0</v>
      </c>
      <c r="G227" s="155"/>
      <c r="H227" s="97" t="s">
        <v>470</v>
      </c>
      <c r="I227" s="94" t="str">
        <f>VLOOKUP(H227,Presupuesto!$B$11:$C$565,2,0)</f>
        <v>MUEBLES VARIOS DE OFICINA</v>
      </c>
      <c r="J227" s="94" t="str">
        <f>$J$226</f>
        <v>Desarrollo del Sistema de Educación Superior</v>
      </c>
      <c r="K227" s="94" t="s">
        <v>720</v>
      </c>
    </row>
    <row r="228" spans="3:11">
      <c r="C228" s="95" t="s">
        <v>107</v>
      </c>
      <c r="D228" s="146"/>
      <c r="E228" s="96">
        <v>1000</v>
      </c>
      <c r="F228" s="93">
        <f t="shared" ref="F228:F235" si="22">D228*E228</f>
        <v>0</v>
      </c>
      <c r="G228" s="155"/>
      <c r="H228" s="97" t="s">
        <v>470</v>
      </c>
      <c r="I228" s="94" t="str">
        <f>VLOOKUP(H228,Presupuesto!$B$11:$C$565,2,0)</f>
        <v>MUEBLES VARIOS DE OFICINA</v>
      </c>
      <c r="J228" s="94" t="str">
        <f t="shared" ref="J228:J235" si="23">$J$226</f>
        <v>Desarrollo del Sistema de Educación Superior</v>
      </c>
      <c r="K228" s="94" t="s">
        <v>721</v>
      </c>
    </row>
    <row r="229" spans="3:11">
      <c r="C229" s="95" t="s">
        <v>108</v>
      </c>
      <c r="D229" s="146"/>
      <c r="E229" s="96">
        <v>6000</v>
      </c>
      <c r="F229" s="93">
        <f t="shared" si="22"/>
        <v>0</v>
      </c>
      <c r="G229" s="155"/>
      <c r="H229" s="97" t="s">
        <v>470</v>
      </c>
      <c r="I229" s="94" t="str">
        <f>VLOOKUP(H229,Presupuesto!$B$11:$C$565,2,0)</f>
        <v>MUEBLES VARIOS DE OFICINA</v>
      </c>
      <c r="J229" s="94" t="str">
        <f t="shared" si="23"/>
        <v>Desarrollo del Sistema de Educación Superior</v>
      </c>
      <c r="K229" s="94" t="s">
        <v>721</v>
      </c>
    </row>
    <row r="230" spans="3:11">
      <c r="C230" s="95" t="s">
        <v>109</v>
      </c>
      <c r="D230" s="146"/>
      <c r="E230" s="96">
        <v>3000</v>
      </c>
      <c r="F230" s="93">
        <f t="shared" si="22"/>
        <v>0</v>
      </c>
      <c r="G230" s="155"/>
      <c r="H230" s="97" t="s">
        <v>470</v>
      </c>
      <c r="I230" s="94" t="str">
        <f>VLOOKUP(H230,Presupuesto!$B$11:$C$565,2,0)</f>
        <v>MUEBLES VARIOS DE OFICINA</v>
      </c>
      <c r="J230" s="94" t="str">
        <f t="shared" si="23"/>
        <v>Desarrollo del Sistema de Educación Superior</v>
      </c>
      <c r="K230" s="94" t="s">
        <v>721</v>
      </c>
    </row>
    <row r="231" spans="3:11">
      <c r="C231" s="95" t="s">
        <v>110</v>
      </c>
      <c r="D231" s="146"/>
      <c r="E231" s="96">
        <v>10000</v>
      </c>
      <c r="F231" s="93">
        <f t="shared" si="22"/>
        <v>0</v>
      </c>
      <c r="G231" s="155"/>
      <c r="H231" s="97" t="s">
        <v>470</v>
      </c>
      <c r="I231" s="94" t="str">
        <f>VLOOKUP(H231,Presupuesto!$B$11:$C$565,2,0)</f>
        <v>MUEBLES VARIOS DE OFICINA</v>
      </c>
      <c r="J231" s="94" t="str">
        <f t="shared" si="23"/>
        <v>Desarrollo del Sistema de Educación Superior</v>
      </c>
      <c r="K231" s="94" t="s">
        <v>721</v>
      </c>
    </row>
    <row r="232" spans="3:11">
      <c r="C232" s="95" t="s">
        <v>111</v>
      </c>
      <c r="D232" s="146"/>
      <c r="E232" s="96">
        <v>8000</v>
      </c>
      <c r="F232" s="93">
        <f t="shared" si="22"/>
        <v>0</v>
      </c>
      <c r="G232" s="155"/>
      <c r="H232" s="97" t="s">
        <v>472</v>
      </c>
      <c r="I232" s="94" t="str">
        <f>VLOOKUP(H232,Presupuesto!$B$11:$C$565,2,0)</f>
        <v>EQUIPOS VARIOS DE OFICINA</v>
      </c>
      <c r="J232" s="94" t="str">
        <f t="shared" si="23"/>
        <v>Desarrollo del Sistema de Educación Superior</v>
      </c>
      <c r="K232" s="94" t="s">
        <v>721</v>
      </c>
    </row>
    <row r="233" spans="3:11">
      <c r="C233" s="95" t="s">
        <v>112</v>
      </c>
      <c r="D233" s="146"/>
      <c r="E233" s="96">
        <v>2000</v>
      </c>
      <c r="F233" s="93">
        <f t="shared" si="22"/>
        <v>0</v>
      </c>
      <c r="G233" s="155"/>
      <c r="H233" s="97" t="s">
        <v>472</v>
      </c>
      <c r="I233" s="94" t="str">
        <f>VLOOKUP(H233,Presupuesto!$B$11:$C$565,2,0)</f>
        <v>EQUIPOS VARIOS DE OFICINA</v>
      </c>
      <c r="J233" s="94" t="str">
        <f t="shared" si="23"/>
        <v>Desarrollo del Sistema de Educación Superior</v>
      </c>
      <c r="K233" s="94" t="s">
        <v>732</v>
      </c>
    </row>
    <row r="234" spans="3:11">
      <c r="C234" s="95" t="s">
        <v>113</v>
      </c>
      <c r="D234" s="146"/>
      <c r="E234" s="96">
        <v>5000</v>
      </c>
      <c r="F234" s="93">
        <f t="shared" si="22"/>
        <v>0</v>
      </c>
      <c r="G234" s="155"/>
      <c r="H234" s="97" t="s">
        <v>472</v>
      </c>
      <c r="I234" s="94" t="str">
        <f>VLOOKUP(H234,Presupuesto!$B$11:$C$565,2,0)</f>
        <v>EQUIPOS VARIOS DE OFICINA</v>
      </c>
      <c r="J234" s="94" t="str">
        <f t="shared" si="23"/>
        <v>Desarrollo del Sistema de Educación Superior</v>
      </c>
      <c r="K234" s="94" t="s">
        <v>727</v>
      </c>
    </row>
    <row r="235" spans="3:11" ht="15.75" thickBot="1">
      <c r="C235" s="98" t="s">
        <v>114</v>
      </c>
      <c r="D235" s="154"/>
      <c r="E235" s="100">
        <v>100000</v>
      </c>
      <c r="F235" s="101">
        <f t="shared" si="22"/>
        <v>0</v>
      </c>
      <c r="G235" s="156"/>
      <c r="H235" s="102" t="s">
        <v>472</v>
      </c>
      <c r="I235" s="102" t="str">
        <f>VLOOKUP(H235,Presupuesto!$B$11:$C$565,2,0)</f>
        <v>EQUIPOS VARIOS DE OFICINA</v>
      </c>
      <c r="J235" s="102" t="str">
        <f t="shared" si="23"/>
        <v>Desarrollo del Sistema de Educación Superior</v>
      </c>
      <c r="K235" s="119" t="s">
        <v>719</v>
      </c>
    </row>
  </sheetData>
  <autoFilter ref="F11:F160">
    <filterColumn colId="0">
      <filters blank="1">
        <filter val="12,000"/>
        <filter val="16,000"/>
        <filter val="2,800"/>
        <filter val="Costo Total"/>
      </filters>
    </filterColumn>
  </autoFilter>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filterMode="1">
    <tabColor rgb="FFFFFF00"/>
  </sheetPr>
  <dimension ref="A1:UI283"/>
  <sheetViews>
    <sheetView showGridLines="0" topLeftCell="C6" workbookViewId="0">
      <selection activeCell="C22" sqref="C22"/>
    </sheetView>
  </sheetViews>
  <sheetFormatPr baseColWidth="10" defaultColWidth="11.5703125" defaultRowHeight="15"/>
  <cols>
    <col min="1" max="1" width="5.7109375" style="84" customWidth="1"/>
    <col min="2" max="2" width="5.28515625" style="84" customWidth="1"/>
    <col min="3" max="3" width="46.85546875" style="84" bestFit="1" customWidth="1"/>
    <col min="4" max="4" width="23.7109375" style="84" bestFit="1" customWidth="1"/>
    <col min="5" max="6" width="13.85546875" style="84" customWidth="1"/>
    <col min="7" max="7" width="13.85546875" style="75" customWidth="1"/>
    <col min="8" max="8" width="16.42578125" style="84" customWidth="1"/>
    <col min="9" max="9" width="58.42578125" style="84" customWidth="1"/>
    <col min="10" max="10" width="22.42578125" style="84" bestFit="1" customWidth="1"/>
    <col min="11" max="11" width="11.5703125" style="84"/>
    <col min="12" max="12" width="15" style="84" customWidth="1"/>
    <col min="13"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413" t="s">
        <v>1265</v>
      </c>
      <c r="AI2" s="413" t="s">
        <v>1266</v>
      </c>
      <c r="AJ2" s="413" t="s">
        <v>1267</v>
      </c>
      <c r="AK2" s="413" t="s">
        <v>1268</v>
      </c>
      <c r="AL2" s="413" t="s">
        <v>1269</v>
      </c>
      <c r="AM2" s="413" t="s">
        <v>1270</v>
      </c>
      <c r="AN2" s="413" t="s">
        <v>1271</v>
      </c>
      <c r="AO2" s="413" t="s">
        <v>1272</v>
      </c>
      <c r="AP2" s="413" t="s">
        <v>1273</v>
      </c>
      <c r="AQ2" s="413" t="s">
        <v>1274</v>
      </c>
      <c r="AR2" s="413" t="s">
        <v>1275</v>
      </c>
      <c r="AS2" s="413" t="s">
        <v>1276</v>
      </c>
      <c r="AT2" s="413" t="s">
        <v>1277</v>
      </c>
      <c r="AU2" s="413" t="s">
        <v>1278</v>
      </c>
      <c r="AV2" s="413" t="s">
        <v>1279</v>
      </c>
      <c r="AW2" s="413" t="s">
        <v>1280</v>
      </c>
      <c r="AX2" s="413" t="s">
        <v>1281</v>
      </c>
      <c r="AY2" s="413" t="s">
        <v>1282</v>
      </c>
      <c r="AZ2" s="413" t="s">
        <v>1283</v>
      </c>
      <c r="BA2" s="413" t="s">
        <v>1284</v>
      </c>
      <c r="BB2" s="413" t="s">
        <v>1285</v>
      </c>
      <c r="BC2" s="413" t="s">
        <v>1286</v>
      </c>
      <c r="BD2" s="413" t="s">
        <v>1287</v>
      </c>
      <c r="BE2" s="413" t="s">
        <v>1288</v>
      </c>
      <c r="BF2" s="413" t="s">
        <v>1289</v>
      </c>
      <c r="BG2" s="413" t="s">
        <v>1290</v>
      </c>
      <c r="BH2" s="413" t="s">
        <v>1291</v>
      </c>
      <c r="BI2" s="413" t="s">
        <v>1292</v>
      </c>
      <c r="BJ2" s="413" t="s">
        <v>1293</v>
      </c>
      <c r="BK2" s="413" t="s">
        <v>1294</v>
      </c>
      <c r="BL2" s="413" t="s">
        <v>1295</v>
      </c>
      <c r="BM2" s="413" t="s">
        <v>1296</v>
      </c>
      <c r="BN2" s="413" t="s">
        <v>1297</v>
      </c>
      <c r="BO2" s="413" t="s">
        <v>1298</v>
      </c>
      <c r="BP2" s="413" t="s">
        <v>1299</v>
      </c>
      <c r="BQ2" s="413" t="s">
        <v>1300</v>
      </c>
      <c r="BR2" s="413" t="s">
        <v>1301</v>
      </c>
      <c r="BS2" s="413" t="s">
        <v>1302</v>
      </c>
      <c r="BT2" s="413" t="s">
        <v>1303</v>
      </c>
      <c r="BU2" s="413" t="s">
        <v>1304</v>
      </c>
      <c r="BV2" s="423"/>
      <c r="BW2" s="423"/>
      <c r="BX2" s="423"/>
      <c r="BY2" s="423"/>
      <c r="BZ2" s="423"/>
      <c r="CA2" s="423"/>
      <c r="CB2" s="423" t="s">
        <v>117</v>
      </c>
      <c r="CC2" s="423" t="s">
        <v>118</v>
      </c>
      <c r="CD2" s="423" t="s">
        <v>119</v>
      </c>
      <c r="CE2" s="423" t="s">
        <v>120</v>
      </c>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22"/>
      <c r="E3" s="422"/>
      <c r="F3" s="422"/>
      <c r="G3" s="411"/>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14">
        <v>2500</v>
      </c>
      <c r="AI3" s="414">
        <v>1900</v>
      </c>
      <c r="AJ3" s="414">
        <v>1650</v>
      </c>
      <c r="AK3" s="414">
        <v>1580</v>
      </c>
      <c r="AL3" s="414">
        <v>2250</v>
      </c>
      <c r="AM3" s="414">
        <v>1650</v>
      </c>
      <c r="AN3" s="414">
        <v>1400</v>
      </c>
      <c r="AO3" s="415">
        <v>1340</v>
      </c>
      <c r="AP3" s="415">
        <v>2000</v>
      </c>
      <c r="AQ3" s="415">
        <v>1400</v>
      </c>
      <c r="AR3" s="415">
        <v>1150</v>
      </c>
      <c r="AS3" s="415">
        <v>1100</v>
      </c>
      <c r="AT3" s="415">
        <v>1750</v>
      </c>
      <c r="AU3" s="415">
        <v>1150</v>
      </c>
      <c r="AV3" s="415">
        <v>900</v>
      </c>
      <c r="AW3" s="415">
        <v>860</v>
      </c>
      <c r="AX3" s="415">
        <v>1200</v>
      </c>
      <c r="AY3" s="416">
        <v>900</v>
      </c>
      <c r="AZ3" s="416">
        <v>650</v>
      </c>
      <c r="BA3" s="416">
        <v>620</v>
      </c>
      <c r="BB3" s="414">
        <f>+'Cuadro Resumen'!C213</f>
        <v>5605.2314999999999</v>
      </c>
      <c r="BC3" s="414">
        <f>+'Cuadro Resumen'!D213</f>
        <v>5165.6055000000006</v>
      </c>
      <c r="BD3" s="414">
        <f>+'Cuadro Resumen'!E213</f>
        <v>6594.39</v>
      </c>
      <c r="BE3" s="414">
        <f>+'Cuadro Resumen'!F213</f>
        <v>6154.7640000000001</v>
      </c>
      <c r="BF3" s="414">
        <f>+'Cuadro Resumen'!C214</f>
        <v>4945.7925000000005</v>
      </c>
      <c r="BG3" s="414">
        <f>+'Cuadro Resumen'!D214</f>
        <v>4506.1665000000003</v>
      </c>
      <c r="BH3" s="414">
        <f>+'Cuadro Resumen'!E214</f>
        <v>5934.951</v>
      </c>
      <c r="BI3" s="414">
        <f>+'Cuadro Resumen'!F214</f>
        <v>5495.3249999999998</v>
      </c>
      <c r="BJ3" s="415">
        <f>+'Cuadro Resumen'!C215</f>
        <v>4286.3535000000002</v>
      </c>
      <c r="BK3" s="415">
        <f>+'Cuadro Resumen'!D215</f>
        <v>3956.634</v>
      </c>
      <c r="BL3" s="415">
        <f>+'Cuadro Resumen'!E215</f>
        <v>5275.5120000000006</v>
      </c>
      <c r="BM3" s="415">
        <f>+'Cuadro Resumen'!F215</f>
        <v>4835.8860000000004</v>
      </c>
      <c r="BN3" s="415">
        <f>+'Cuadro Resumen'!C216</f>
        <v>3626.9145000000003</v>
      </c>
      <c r="BO3" s="415">
        <f>+'Cuadro Resumen'!D216</f>
        <v>3297.1950000000002</v>
      </c>
      <c r="BP3" s="415">
        <f>+'Cuadro Resumen'!E216</f>
        <v>4616.0730000000003</v>
      </c>
      <c r="BQ3" s="415">
        <f>+'Cuadro Resumen'!F216</f>
        <v>4286.3535000000002</v>
      </c>
      <c r="BR3" s="415">
        <f>+'Cuadro Resumen'!C217</f>
        <v>3187.2885000000001</v>
      </c>
      <c r="BS3" s="415">
        <f>+'Cuadro Resumen'!D217</f>
        <v>2967.4755</v>
      </c>
      <c r="BT3" s="415">
        <f>+'Cuadro Resumen'!E217</f>
        <v>4066.5405000000001</v>
      </c>
      <c r="BU3" s="415">
        <f>+'Cuadro Resumen'!F217</f>
        <v>3736.8210000000004</v>
      </c>
      <c r="BV3" s="422"/>
      <c r="BW3" s="422"/>
      <c r="BX3" s="422"/>
      <c r="BY3" s="422"/>
      <c r="BZ3" s="422"/>
      <c r="CA3" s="422"/>
      <c r="CB3" s="422">
        <v>35000</v>
      </c>
      <c r="CC3" s="422">
        <v>15000</v>
      </c>
      <c r="CD3" s="422">
        <v>35000</v>
      </c>
      <c r="CE3" s="422">
        <v>15000</v>
      </c>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4" spans="1:555" ht="15.75" thickBot="1">
      <c r="A4" s="422"/>
      <c r="B4" s="422"/>
      <c r="C4" s="422"/>
      <c r="D4" s="422"/>
      <c r="E4" s="422"/>
      <c r="F4" s="422"/>
      <c r="G4" s="411"/>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row>
    <row r="5" spans="1:555" ht="53.25" thickBot="1">
      <c r="A5" s="422"/>
      <c r="B5" s="422"/>
      <c r="C5" s="85" t="s">
        <v>1336</v>
      </c>
      <c r="D5" s="187">
        <f>SUMIF(C:C,$C$10,D:D)</f>
        <v>233500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8" spans="1:555">
      <c r="A8" s="422"/>
      <c r="B8" s="422"/>
      <c r="C8" s="103"/>
      <c r="D8" s="103"/>
      <c r="E8" s="103"/>
      <c r="F8" s="103"/>
      <c r="G8" s="76"/>
      <c r="H8" s="103"/>
      <c r="I8" s="103"/>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03"/>
      <c r="D9" s="103"/>
      <c r="E9" s="103"/>
      <c r="F9" s="103"/>
      <c r="G9" s="76"/>
      <c r="H9" s="103"/>
      <c r="I9" s="103"/>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90"/>
      <c r="C10" s="29" t="s">
        <v>1308</v>
      </c>
      <c r="D10" s="104">
        <f>SUM(F17:F30)</f>
        <v>233500</v>
      </c>
      <c r="E10" s="422"/>
      <c r="F10" s="69"/>
      <c r="G10" s="77"/>
      <c r="H10" s="69"/>
      <c r="I10" s="69"/>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90"/>
      <c r="C11" s="69"/>
      <c r="D11" s="31"/>
      <c r="E11" s="90"/>
      <c r="F11" s="90"/>
      <c r="G11" s="90"/>
      <c r="H11" s="74"/>
      <c r="I11" s="74"/>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90"/>
      <c r="C12" s="69"/>
      <c r="D12" s="31"/>
      <c r="E12" s="90"/>
      <c r="F12" s="90"/>
      <c r="G12" s="90"/>
      <c r="H12" s="74"/>
      <c r="I12" s="74"/>
      <c r="J12" s="74"/>
      <c r="K12" s="10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90"/>
      <c r="C13" s="190" t="s">
        <v>1309</v>
      </c>
      <c r="D13" s="446">
        <v>17.11</v>
      </c>
      <c r="E13" s="90"/>
      <c r="F13" s="90"/>
      <c r="G13" s="90"/>
      <c r="H13" s="74"/>
      <c r="I13" s="74"/>
      <c r="J13" s="74"/>
      <c r="K13" s="10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90"/>
      <c r="C14" s="197" t="str">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Gestinar la adquisicion de 31 aparatos tecnologicos, para optimizar la labores de la Direccion de Docencia.</v>
      </c>
      <c r="D14" s="31"/>
      <c r="E14" s="90"/>
      <c r="F14" s="90"/>
      <c r="G14" s="90"/>
      <c r="H14" s="74"/>
      <c r="I14" s="74"/>
      <c r="J14" s="74"/>
      <c r="K14" s="10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c r="A15" s="422"/>
      <c r="B15" s="90"/>
      <c r="C15" s="422"/>
      <c r="D15" s="422"/>
      <c r="E15" s="422"/>
      <c r="F15" s="90"/>
      <c r="G15" s="74"/>
      <c r="H15" s="74"/>
      <c r="I15" s="74"/>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2.25" customHeight="1" thickBot="1">
      <c r="A16" s="422"/>
      <c r="B16" s="90"/>
      <c r="C16" s="144" t="s">
        <v>1310</v>
      </c>
      <c r="D16" s="144" t="s">
        <v>99</v>
      </c>
      <c r="E16" s="144" t="s">
        <v>1312</v>
      </c>
      <c r="F16" s="145" t="s">
        <v>1313</v>
      </c>
      <c r="G16" s="145" t="s">
        <v>1314</v>
      </c>
      <c r="H16" s="144" t="s">
        <v>1315</v>
      </c>
      <c r="I16" s="144" t="s">
        <v>711</v>
      </c>
      <c r="J16" s="144" t="s">
        <v>1316</v>
      </c>
      <c r="K16" s="144" t="s">
        <v>1317</v>
      </c>
      <c r="L16" s="144" t="s">
        <v>1337</v>
      </c>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2:12" ht="15.75" thickBot="1">
      <c r="B17" s="90"/>
      <c r="C17" s="285" t="s">
        <v>120</v>
      </c>
      <c r="D17" s="153">
        <v>5</v>
      </c>
      <c r="E17" s="92">
        <v>19000</v>
      </c>
      <c r="F17" s="93">
        <f>D17*E17</f>
        <v>95000</v>
      </c>
      <c r="G17" s="159" t="s">
        <v>703</v>
      </c>
      <c r="H17" s="94" t="s">
        <v>488</v>
      </c>
      <c r="I17" s="94" t="str">
        <f>VLOOKUP(H17,Presupuesto!$B$11:$C$565,2,0)</f>
        <v>EQUIPO DE COMPUTACION</v>
      </c>
      <c r="J17" s="205" t="s">
        <v>82</v>
      </c>
      <c r="K17" s="94" t="s">
        <v>719</v>
      </c>
      <c r="L17" s="94"/>
    </row>
    <row r="18" spans="2:12">
      <c r="B18" s="90"/>
      <c r="C18" s="285" t="s">
        <v>118</v>
      </c>
      <c r="D18" s="146">
        <v>2</v>
      </c>
      <c r="E18" s="92">
        <v>15500</v>
      </c>
      <c r="F18" s="93">
        <f>D18*E18</f>
        <v>31000</v>
      </c>
      <c r="G18" s="159" t="s">
        <v>703</v>
      </c>
      <c r="H18" s="97" t="s">
        <v>488</v>
      </c>
      <c r="I18" s="97" t="str">
        <f>VLOOKUP(H18,Presupuesto!$B$11:$C$565,2,0)</f>
        <v>EQUIPO DE COMPUTACION</v>
      </c>
      <c r="J18" s="94" t="str">
        <f t="shared" ref="J18:J29" si="0">$J$17</f>
        <v>Gestión Tecnologías de Información y Comunicación</v>
      </c>
      <c r="K18" s="94" t="s">
        <v>720</v>
      </c>
      <c r="L18" s="94"/>
    </row>
    <row r="19" spans="2:12">
      <c r="B19" s="90"/>
      <c r="C19" s="95" t="s">
        <v>122</v>
      </c>
      <c r="D19" s="146">
        <v>1</v>
      </c>
      <c r="E19" s="96">
        <v>28000</v>
      </c>
      <c r="F19" s="93">
        <f t="shared" ref="F19:F30" si="1">D19*E19</f>
        <v>28000</v>
      </c>
      <c r="G19" s="159" t="s">
        <v>703</v>
      </c>
      <c r="H19" s="97" t="s">
        <v>471</v>
      </c>
      <c r="I19" s="97" t="str">
        <f>VLOOKUP(H19,Presupuesto!$B$11:$C$565,2,0)</f>
        <v>EQUIPOS VARIOS DE OFICINA</v>
      </c>
      <c r="J19" s="94" t="str">
        <f t="shared" si="0"/>
        <v>Gestión Tecnologías de Información y Comunicación</v>
      </c>
      <c r="K19" s="94" t="s">
        <v>721</v>
      </c>
      <c r="L19" s="94"/>
    </row>
    <row r="20" spans="2:12">
      <c r="B20" s="90"/>
      <c r="C20" s="95" t="s">
        <v>123</v>
      </c>
      <c r="D20" s="146">
        <v>1</v>
      </c>
      <c r="E20" s="96">
        <v>12000</v>
      </c>
      <c r="F20" s="93">
        <f>D20*E20</f>
        <v>12000</v>
      </c>
      <c r="G20" s="159" t="s">
        <v>703</v>
      </c>
      <c r="H20" s="97" t="s">
        <v>488</v>
      </c>
      <c r="I20" s="97" t="str">
        <f>VLOOKUP(H20,Presupuesto!$B$11:$C$565,2,0)</f>
        <v>EQUIPO DE COMPUTACION</v>
      </c>
      <c r="J20" s="94" t="str">
        <f t="shared" si="0"/>
        <v>Gestión Tecnologías de Información y Comunicación</v>
      </c>
      <c r="K20" s="94" t="s">
        <v>721</v>
      </c>
      <c r="L20" s="94"/>
    </row>
    <row r="21" spans="2:12">
      <c r="B21" s="90"/>
      <c r="C21" s="95" t="s">
        <v>124</v>
      </c>
      <c r="D21" s="146">
        <v>1</v>
      </c>
      <c r="E21" s="96">
        <v>23500</v>
      </c>
      <c r="F21" s="93">
        <f t="shared" si="1"/>
        <v>23500</v>
      </c>
      <c r="G21" s="159" t="s">
        <v>703</v>
      </c>
      <c r="H21" s="97" t="s">
        <v>488</v>
      </c>
      <c r="I21" s="97" t="str">
        <f>VLOOKUP(H21,Presupuesto!$B$11:$C$565,2,0)</f>
        <v>EQUIPO DE COMPUTACION</v>
      </c>
      <c r="J21" s="94" t="str">
        <f t="shared" si="0"/>
        <v>Gestión Tecnologías de Información y Comunicación</v>
      </c>
      <c r="K21" s="94" t="s">
        <v>721</v>
      </c>
      <c r="L21" s="94"/>
    </row>
    <row r="22" spans="2:12">
      <c r="B22" s="90"/>
      <c r="C22" s="95" t="s">
        <v>125</v>
      </c>
      <c r="D22" s="146">
        <v>2</v>
      </c>
      <c r="E22" s="96">
        <v>13000</v>
      </c>
      <c r="F22" s="93">
        <f t="shared" si="1"/>
        <v>26000</v>
      </c>
      <c r="G22" s="159" t="s">
        <v>703</v>
      </c>
      <c r="H22" s="97" t="s">
        <v>488</v>
      </c>
      <c r="I22" s="97" t="str">
        <f>VLOOKUP(H22,Presupuesto!$B$11:$C$565,2,0)</f>
        <v>EQUIPO DE COMPUTACION</v>
      </c>
      <c r="J22" s="94" t="str">
        <f t="shared" si="0"/>
        <v>Gestión Tecnologías de Información y Comunicación</v>
      </c>
      <c r="K22" s="94" t="s">
        <v>721</v>
      </c>
      <c r="L22" s="94"/>
    </row>
    <row r="23" spans="2:12">
      <c r="B23" s="90"/>
      <c r="C23" s="95" t="s">
        <v>126</v>
      </c>
      <c r="D23" s="146">
        <v>1</v>
      </c>
      <c r="E23" s="96">
        <v>15000</v>
      </c>
      <c r="F23" s="93">
        <f t="shared" si="1"/>
        <v>15000</v>
      </c>
      <c r="G23" s="159" t="s">
        <v>703</v>
      </c>
      <c r="H23" s="97" t="s">
        <v>488</v>
      </c>
      <c r="I23" s="97" t="str">
        <f>VLOOKUP(H23,Presupuesto!$B$11:$C$565,2,0)</f>
        <v>EQUIPO DE COMPUTACION</v>
      </c>
      <c r="J23" s="94" t="str">
        <f t="shared" si="0"/>
        <v>Gestión Tecnologías de Información y Comunicación</v>
      </c>
      <c r="K23" s="94" t="s">
        <v>721</v>
      </c>
      <c r="L23" s="94"/>
    </row>
    <row r="24" spans="2:12" hidden="1">
      <c r="B24" s="90"/>
      <c r="C24" s="95" t="s">
        <v>127</v>
      </c>
      <c r="D24" s="146"/>
      <c r="E24" s="96">
        <v>10000</v>
      </c>
      <c r="F24" s="93">
        <f t="shared" si="1"/>
        <v>0</v>
      </c>
      <c r="G24" s="159"/>
      <c r="H24" s="97" t="s">
        <v>479</v>
      </c>
      <c r="I24" s="97" t="str">
        <f>VLOOKUP(H24,Presupuesto!$B$11:$C$565,2,0)</f>
        <v>EQUIPO DE TRANSPORTE TRACCION Y ELEVACION</v>
      </c>
      <c r="J24" s="94" t="str">
        <f t="shared" si="0"/>
        <v>Gestión Tecnologías de Información y Comunicación</v>
      </c>
      <c r="K24" s="94" t="s">
        <v>732</v>
      </c>
      <c r="L24" s="94"/>
    </row>
    <row r="25" spans="2:12" hidden="1">
      <c r="B25" s="422"/>
      <c r="C25" s="95" t="s">
        <v>128</v>
      </c>
      <c r="D25" s="146"/>
      <c r="E25" s="96">
        <v>10000</v>
      </c>
      <c r="F25" s="93">
        <f t="shared" si="1"/>
        <v>0</v>
      </c>
      <c r="G25" s="159"/>
      <c r="H25" s="97" t="s">
        <v>507</v>
      </c>
      <c r="I25" s="97" t="str">
        <f>VLOOKUP(H25,Presupuesto!$B$11:$C$565,2,0)</f>
        <v>APLICACIONES INFORMATICAS</v>
      </c>
      <c r="J25" s="94" t="str">
        <f t="shared" si="0"/>
        <v>Gestión Tecnologías de Información y Comunicación</v>
      </c>
      <c r="K25" s="94" t="s">
        <v>727</v>
      </c>
      <c r="L25" s="94"/>
    </row>
    <row r="26" spans="2:12" hidden="1">
      <c r="B26" s="422"/>
      <c r="C26" s="105" t="s">
        <v>129</v>
      </c>
      <c r="D26" s="146"/>
      <c r="E26" s="96">
        <v>2000</v>
      </c>
      <c r="F26" s="93">
        <f t="shared" si="1"/>
        <v>0</v>
      </c>
      <c r="G26" s="159"/>
      <c r="H26" s="106" t="s">
        <v>488</v>
      </c>
      <c r="I26" s="106" t="str">
        <f>VLOOKUP(H26,Presupuesto!$B$11:$C$565,2,0)</f>
        <v>EQUIPO DE COMPUTACION</v>
      </c>
      <c r="J26" s="94" t="str">
        <f t="shared" si="0"/>
        <v>Gestión Tecnologías de Información y Comunicación</v>
      </c>
      <c r="K26" s="94" t="s">
        <v>721</v>
      </c>
      <c r="L26" s="94"/>
    </row>
    <row r="27" spans="2:12" hidden="1">
      <c r="B27" s="422"/>
      <c r="C27" s="105" t="s">
        <v>130</v>
      </c>
      <c r="D27" s="146"/>
      <c r="E27" s="96">
        <v>1500</v>
      </c>
      <c r="F27" s="93">
        <f t="shared" si="1"/>
        <v>0</v>
      </c>
      <c r="G27" s="159"/>
      <c r="H27" s="106" t="s">
        <v>453</v>
      </c>
      <c r="I27" s="106" t="str">
        <f>VLOOKUP(H27,Presupuesto!$B$11:$C$565,2,0)</f>
        <v>UTILES Y MATERIALES ELECTRICOS</v>
      </c>
      <c r="J27" s="94" t="str">
        <f t="shared" si="0"/>
        <v>Gestión Tecnologías de Información y Comunicación</v>
      </c>
      <c r="K27" s="94" t="s">
        <v>721</v>
      </c>
      <c r="L27" s="94"/>
    </row>
    <row r="28" spans="2:12" hidden="1">
      <c r="B28" s="422"/>
      <c r="C28" s="105" t="s">
        <v>131</v>
      </c>
      <c r="D28" s="146"/>
      <c r="E28" s="96">
        <v>1500</v>
      </c>
      <c r="F28" s="93">
        <f t="shared" si="1"/>
        <v>0</v>
      </c>
      <c r="G28" s="159"/>
      <c r="H28" s="106" t="s">
        <v>488</v>
      </c>
      <c r="I28" s="106" t="str">
        <f>VLOOKUP(H28,Presupuesto!$B$11:$C$565,2,0)</f>
        <v>EQUIPO DE COMPUTACION</v>
      </c>
      <c r="J28" s="94" t="str">
        <f t="shared" si="0"/>
        <v>Gestión Tecnologías de Información y Comunicación</v>
      </c>
      <c r="K28" s="94" t="s">
        <v>721</v>
      </c>
      <c r="L28" s="94"/>
    </row>
    <row r="29" spans="2:12">
      <c r="B29" s="422"/>
      <c r="C29" s="105" t="s">
        <v>132</v>
      </c>
      <c r="D29" s="146">
        <v>10</v>
      </c>
      <c r="E29" s="96">
        <v>300</v>
      </c>
      <c r="F29" s="93">
        <f t="shared" si="1"/>
        <v>3000</v>
      </c>
      <c r="G29" s="159" t="s">
        <v>703</v>
      </c>
      <c r="H29" s="106" t="s">
        <v>458</v>
      </c>
      <c r="I29" s="106" t="str">
        <f>VLOOKUP(H29,Presupuesto!$B$11:$C$565,2,0)</f>
        <v>OTROS RESPUESTOS Y ACCESORIOS MENORES</v>
      </c>
      <c r="J29" s="94" t="str">
        <f t="shared" si="0"/>
        <v>Gestión Tecnologías de Información y Comunicación</v>
      </c>
      <c r="K29" s="94" t="s">
        <v>721</v>
      </c>
      <c r="L29" s="94"/>
    </row>
    <row r="30" spans="2:12" ht="15.75" hidden="1" thickBot="1">
      <c r="B30" s="90"/>
      <c r="C30" s="98" t="s">
        <v>133</v>
      </c>
      <c r="D30" s="154"/>
      <c r="E30" s="100">
        <v>20</v>
      </c>
      <c r="F30" s="101">
        <f t="shared" si="1"/>
        <v>0</v>
      </c>
      <c r="G30" s="156"/>
      <c r="H30" s="102" t="s">
        <v>458</v>
      </c>
      <c r="I30" s="102" t="str">
        <f>VLOOKUP(H30,Presupuesto!$B$11:$C$565,2,0)</f>
        <v>OTROS RESPUESTOS Y ACCESORIOS MENORES</v>
      </c>
      <c r="J30" s="102" t="str">
        <f>$J$17</f>
        <v>Gestión Tecnologías de Información y Comunicación</v>
      </c>
      <c r="K30" s="119" t="s">
        <v>719</v>
      </c>
      <c r="L30" s="119"/>
    </row>
    <row r="31" spans="2:12">
      <c r="B31" s="90"/>
      <c r="C31" s="422"/>
      <c r="D31" s="422"/>
      <c r="E31" s="422"/>
      <c r="F31" s="90"/>
      <c r="G31" s="74"/>
      <c r="H31" s="74"/>
      <c r="I31" s="74"/>
      <c r="J31" s="422"/>
      <c r="K31" s="422"/>
      <c r="L31" s="422"/>
    </row>
    <row r="32" spans="2:12" ht="15.75" thickBot="1">
      <c r="B32" s="422"/>
      <c r="C32" s="422"/>
      <c r="D32" s="422"/>
      <c r="E32" s="422"/>
      <c r="F32" s="422"/>
      <c r="G32" s="411"/>
      <c r="H32" s="422"/>
      <c r="I32" s="422"/>
      <c r="J32" s="422"/>
      <c r="K32" s="422"/>
      <c r="L32" s="422"/>
    </row>
    <row r="33" spans="3:12" ht="15.75" thickBot="1">
      <c r="C33" s="29" t="s">
        <v>1308</v>
      </c>
      <c r="D33" s="104">
        <f>SUM(F40:F53)</f>
        <v>0</v>
      </c>
      <c r="E33" s="422"/>
      <c r="F33" s="69"/>
      <c r="G33" s="77"/>
      <c r="H33" s="69"/>
      <c r="I33" s="69"/>
      <c r="J33" s="422"/>
      <c r="K33" s="422"/>
      <c r="L33" s="422"/>
    </row>
    <row r="34" spans="3:12">
      <c r="C34" s="69"/>
      <c r="D34" s="31"/>
      <c r="E34" s="90"/>
      <c r="F34" s="90"/>
      <c r="G34" s="90"/>
      <c r="H34" s="74"/>
      <c r="I34" s="74"/>
      <c r="J34" s="74"/>
      <c r="K34" s="108"/>
      <c r="L34" s="422"/>
    </row>
    <row r="35" spans="3:12">
      <c r="C35" s="69"/>
      <c r="D35" s="31"/>
      <c r="E35" s="90"/>
      <c r="F35" s="90"/>
      <c r="G35" s="90"/>
      <c r="H35" s="74"/>
      <c r="I35" s="74"/>
      <c r="J35" s="74"/>
      <c r="K35" s="108"/>
      <c r="L35" s="422"/>
    </row>
    <row r="36" spans="3:12" ht="15.75">
      <c r="C36" s="190" t="s">
        <v>1309</v>
      </c>
      <c r="D36" s="342"/>
      <c r="E36" s="90"/>
      <c r="F36" s="90"/>
      <c r="G36" s="90"/>
      <c r="H36" s="74"/>
      <c r="I36" s="74"/>
      <c r="J36" s="74"/>
      <c r="K36" s="108"/>
      <c r="L36" s="422"/>
    </row>
    <row r="37" spans="3:12" ht="18.75">
      <c r="C37" s="197" t="e">
        <f>IFERROR(VLOOKUP(D36,'1. Desarrollo e Innov. Curricu.'!$F:$G,2,FALSE),IFERROR(VLOOKUP(D36,'2. Investigación Científica'!$E:$F,2,FALSE),IFERROR(VLOOKUP(D36,'3. Vinculación Univ. Sociedad'!$F:$G,2,FALSE),IFERROR(VLOOKUP(D36,'4. Docencia y Profesorado Univ.'!$F:$G,2,FALSE),IFERROR(VLOOKUP(D36,'5. Estudiantes y Graduados'!$E:$F,2,FALSE),IFERROR(VLOOKUP(D36,'11. Gestion Administrativa'!$F:$G,2,FALSE),IFERROR(VLOOKUP(D36,'13. Gestión Académica'!$F:$G,2,FALSE),IFERROR(VLOOKUP(D36,'8. Asegura. de la Calid. y M'!$F:$G,2,FALSE),IFERROR(VLOOKUP(D36,'6. Gestión del Conocimiento'!$F:$G,2,FALSE),IFERROR(VLOOKUP(D36,'15. Gobernabilidad y Proceso...'!$E:$F,2,FALSE),IFERROR(VLOOKUP(D36,'12. Gestión del Talento Humano'!$F:$G,2,FALSE),IFERROR(VLOOKUP(D36,'14. Internacional... de la E.S.'!$E:$F,2,FALSE),IFERROR(VLOOKUP(D36,'10. Posgrado'!$E:$F,2,FALSE),IFERROR(VLOOKUP(D36,'16. Desa. del Sistema Educ.Sup.'!$E:$F,2,FALSE),IFERROR(VLOOKUP(D36,'9. Cultura de Inno. Insti...'!$F:$G,2,FALSE),VLOOKUP(D36,'7. Lo Esencial de la Reforma U.'!$F:$G,2,0))))))))))))))))</f>
        <v>#N/A</v>
      </c>
      <c r="D37" s="31"/>
      <c r="E37" s="90"/>
      <c r="F37" s="90"/>
      <c r="G37" s="90"/>
      <c r="H37" s="74"/>
      <c r="I37" s="74"/>
      <c r="J37" s="74"/>
      <c r="K37" s="108"/>
      <c r="L37" s="422"/>
    </row>
    <row r="38" spans="3:12">
      <c r="C38" s="422"/>
      <c r="D38" s="422"/>
      <c r="E38" s="422"/>
      <c r="F38" s="90"/>
      <c r="G38" s="74"/>
      <c r="H38" s="74"/>
      <c r="I38" s="74"/>
      <c r="J38" s="422"/>
      <c r="K38" s="422"/>
      <c r="L38" s="422"/>
    </row>
    <row r="39" spans="3:12" ht="30">
      <c r="C39" s="144" t="s">
        <v>1310</v>
      </c>
      <c r="D39" s="144" t="s">
        <v>99</v>
      </c>
      <c r="E39" s="144" t="s">
        <v>1312</v>
      </c>
      <c r="F39" s="145" t="s">
        <v>1313</v>
      </c>
      <c r="G39" s="145" t="s">
        <v>1314</v>
      </c>
      <c r="H39" s="144" t="s">
        <v>1315</v>
      </c>
      <c r="I39" s="144" t="s">
        <v>711</v>
      </c>
      <c r="J39" s="144" t="s">
        <v>1316</v>
      </c>
      <c r="K39" s="144" t="s">
        <v>1317</v>
      </c>
      <c r="L39" s="144" t="s">
        <v>1337</v>
      </c>
    </row>
    <row r="40" spans="3:12" hidden="1">
      <c r="C40" s="285" t="s">
        <v>120</v>
      </c>
      <c r="D40" s="153"/>
      <c r="E40" s="92">
        <f>HLOOKUP($C40,$CB$2:$CE$3,2,0)</f>
        <v>15000</v>
      </c>
      <c r="F40" s="93">
        <f>D40*E40</f>
        <v>0</v>
      </c>
      <c r="G40" s="159"/>
      <c r="H40" s="94" t="s">
        <v>488</v>
      </c>
      <c r="I40" s="94" t="str">
        <f>VLOOKUP(H40,Presupuesto!$B$11:$C$565,2,0)</f>
        <v>EQUIPO DE COMPUTACION</v>
      </c>
      <c r="J40" s="205" t="s">
        <v>72</v>
      </c>
      <c r="K40" s="94" t="s">
        <v>719</v>
      </c>
      <c r="L40" s="94"/>
    </row>
    <row r="41" spans="3:12" hidden="1">
      <c r="C41" s="285" t="s">
        <v>117</v>
      </c>
      <c r="D41" s="146"/>
      <c r="E41" s="92">
        <f>HLOOKUP($C41,$CB$2:$CE$3,2,0)</f>
        <v>35000</v>
      </c>
      <c r="F41" s="93">
        <f>D41*E41</f>
        <v>0</v>
      </c>
      <c r="G41" s="159"/>
      <c r="H41" s="97" t="s">
        <v>488</v>
      </c>
      <c r="I41" s="97" t="str">
        <f>VLOOKUP(H41,Presupuesto!$B$11:$C$565,2,0)</f>
        <v>EQUIPO DE COMPUTACION</v>
      </c>
      <c r="J41" s="94" t="str">
        <f>$J$40</f>
        <v>Posgrado</v>
      </c>
      <c r="K41" s="94" t="s">
        <v>720</v>
      </c>
      <c r="L41" s="94"/>
    </row>
    <row r="42" spans="3:12" hidden="1">
      <c r="C42" s="95" t="s">
        <v>122</v>
      </c>
      <c r="D42" s="146"/>
      <c r="E42" s="96">
        <v>4000</v>
      </c>
      <c r="F42" s="93">
        <v>0</v>
      </c>
      <c r="G42" s="159"/>
      <c r="H42" s="97" t="s">
        <v>471</v>
      </c>
      <c r="I42" s="97" t="str">
        <f>VLOOKUP(H42,Presupuesto!$B$11:$C$565,2,0)</f>
        <v>EQUIPOS VARIOS DE OFICINA</v>
      </c>
      <c r="J42" s="94" t="str">
        <f t="shared" ref="J42:J53" si="2">$J$40</f>
        <v>Posgrado</v>
      </c>
      <c r="K42" s="94" t="s">
        <v>721</v>
      </c>
      <c r="L42" s="94"/>
    </row>
    <row r="43" spans="3:12" hidden="1">
      <c r="C43" s="95" t="s">
        <v>123</v>
      </c>
      <c r="D43" s="146"/>
      <c r="E43" s="96">
        <v>8000</v>
      </c>
      <c r="F43" s="93">
        <f t="shared" ref="F43:F53" si="3">D43*E43</f>
        <v>0</v>
      </c>
      <c r="G43" s="159"/>
      <c r="H43" s="97" t="s">
        <v>488</v>
      </c>
      <c r="I43" s="97" t="str">
        <f>VLOOKUP(H43,Presupuesto!$B$11:$C$565,2,0)</f>
        <v>EQUIPO DE COMPUTACION</v>
      </c>
      <c r="J43" s="94" t="str">
        <f t="shared" si="2"/>
        <v>Posgrado</v>
      </c>
      <c r="K43" s="94" t="s">
        <v>721</v>
      </c>
      <c r="L43" s="94"/>
    </row>
    <row r="44" spans="3:12" hidden="1">
      <c r="C44" s="95" t="s">
        <v>124</v>
      </c>
      <c r="D44" s="146"/>
      <c r="E44" s="96">
        <v>5000</v>
      </c>
      <c r="F44" s="93">
        <f t="shared" si="3"/>
        <v>0</v>
      </c>
      <c r="G44" s="159"/>
      <c r="H44" s="97" t="s">
        <v>488</v>
      </c>
      <c r="I44" s="97" t="str">
        <f>VLOOKUP(H44,Presupuesto!$B$11:$C$565,2,0)</f>
        <v>EQUIPO DE COMPUTACION</v>
      </c>
      <c r="J44" s="94" t="str">
        <f t="shared" si="2"/>
        <v>Posgrado</v>
      </c>
      <c r="K44" s="94" t="s">
        <v>721</v>
      </c>
      <c r="L44" s="94"/>
    </row>
    <row r="45" spans="3:12" hidden="1">
      <c r="C45" s="95" t="s">
        <v>125</v>
      </c>
      <c r="D45" s="146"/>
      <c r="E45" s="96">
        <v>13000</v>
      </c>
      <c r="F45" s="93">
        <f t="shared" si="3"/>
        <v>0</v>
      </c>
      <c r="G45" s="159"/>
      <c r="H45" s="97" t="s">
        <v>479</v>
      </c>
      <c r="I45" s="97" t="str">
        <f>VLOOKUP(H45,Presupuesto!$B$11:$C$565,2,0)</f>
        <v>EQUIPO DE TRANSPORTE TRACCION Y ELEVACION</v>
      </c>
      <c r="J45" s="94" t="str">
        <f t="shared" si="2"/>
        <v>Posgrado</v>
      </c>
      <c r="K45" s="94" t="s">
        <v>721</v>
      </c>
      <c r="L45" s="94"/>
    </row>
    <row r="46" spans="3:12" hidden="1">
      <c r="C46" s="95" t="s">
        <v>126</v>
      </c>
      <c r="D46" s="146"/>
      <c r="E46" s="96">
        <v>15000</v>
      </c>
      <c r="F46" s="93">
        <f t="shared" si="3"/>
        <v>0</v>
      </c>
      <c r="G46" s="159"/>
      <c r="H46" s="97" t="s">
        <v>479</v>
      </c>
      <c r="I46" s="97" t="str">
        <f>VLOOKUP(H46,Presupuesto!$B$11:$C$565,2,0)</f>
        <v>EQUIPO DE TRANSPORTE TRACCION Y ELEVACION</v>
      </c>
      <c r="J46" s="94" t="str">
        <f t="shared" si="2"/>
        <v>Posgrado</v>
      </c>
      <c r="K46" s="94" t="s">
        <v>721</v>
      </c>
      <c r="L46" s="94"/>
    </row>
    <row r="47" spans="3:12" hidden="1">
      <c r="C47" s="95" t="s">
        <v>127</v>
      </c>
      <c r="D47" s="146"/>
      <c r="E47" s="96">
        <v>10000</v>
      </c>
      <c r="F47" s="93">
        <f t="shared" si="3"/>
        <v>0</v>
      </c>
      <c r="G47" s="159"/>
      <c r="H47" s="97" t="s">
        <v>479</v>
      </c>
      <c r="I47" s="97" t="str">
        <f>VLOOKUP(H47,Presupuesto!$B$11:$C$565,2,0)</f>
        <v>EQUIPO DE TRANSPORTE TRACCION Y ELEVACION</v>
      </c>
      <c r="J47" s="94" t="str">
        <f t="shared" si="2"/>
        <v>Posgrado</v>
      </c>
      <c r="K47" s="94" t="s">
        <v>732</v>
      </c>
      <c r="L47" s="94"/>
    </row>
    <row r="48" spans="3:12" hidden="1">
      <c r="C48" s="95" t="s">
        <v>128</v>
      </c>
      <c r="D48" s="146"/>
      <c r="E48" s="96">
        <v>10000</v>
      </c>
      <c r="F48" s="93">
        <f t="shared" si="3"/>
        <v>0</v>
      </c>
      <c r="G48" s="159"/>
      <c r="H48" s="97" t="s">
        <v>507</v>
      </c>
      <c r="I48" s="97" t="str">
        <f>VLOOKUP(H48,Presupuesto!$B$11:$C$565,2,0)</f>
        <v>APLICACIONES INFORMATICAS</v>
      </c>
      <c r="J48" s="94" t="str">
        <f t="shared" si="2"/>
        <v>Posgrado</v>
      </c>
      <c r="K48" s="94" t="s">
        <v>727</v>
      </c>
      <c r="L48" s="94"/>
    </row>
    <row r="49" spans="3:12" hidden="1">
      <c r="C49" s="105" t="s">
        <v>129</v>
      </c>
      <c r="D49" s="146"/>
      <c r="E49" s="96">
        <v>2000</v>
      </c>
      <c r="F49" s="93">
        <f t="shared" si="3"/>
        <v>0</v>
      </c>
      <c r="G49" s="159"/>
      <c r="H49" s="106" t="s">
        <v>488</v>
      </c>
      <c r="I49" s="106" t="str">
        <f>VLOOKUP(H49,Presupuesto!$B$11:$C$565,2,0)</f>
        <v>EQUIPO DE COMPUTACION</v>
      </c>
      <c r="J49" s="94" t="str">
        <f t="shared" si="2"/>
        <v>Posgrado</v>
      </c>
      <c r="K49" s="94" t="s">
        <v>721</v>
      </c>
      <c r="L49" s="94"/>
    </row>
    <row r="50" spans="3:12" hidden="1">
      <c r="C50" s="105" t="s">
        <v>130</v>
      </c>
      <c r="D50" s="146"/>
      <c r="E50" s="96">
        <v>1500</v>
      </c>
      <c r="F50" s="93">
        <f t="shared" si="3"/>
        <v>0</v>
      </c>
      <c r="G50" s="159"/>
      <c r="H50" s="106" t="s">
        <v>453</v>
      </c>
      <c r="I50" s="106" t="str">
        <f>VLOOKUP(H50,Presupuesto!$B$11:$C$565,2,0)</f>
        <v>UTILES Y MATERIALES ELECTRICOS</v>
      </c>
      <c r="J50" s="94" t="str">
        <f t="shared" si="2"/>
        <v>Posgrado</v>
      </c>
      <c r="K50" s="94" t="s">
        <v>721</v>
      </c>
      <c r="L50" s="94"/>
    </row>
    <row r="51" spans="3:12" hidden="1">
      <c r="C51" s="105" t="s">
        <v>131</v>
      </c>
      <c r="D51" s="146"/>
      <c r="E51" s="96">
        <v>1500</v>
      </c>
      <c r="F51" s="93">
        <f t="shared" si="3"/>
        <v>0</v>
      </c>
      <c r="G51" s="159"/>
      <c r="H51" s="106" t="s">
        <v>488</v>
      </c>
      <c r="I51" s="106" t="str">
        <f>VLOOKUP(H51,Presupuesto!$B$11:$C$565,2,0)</f>
        <v>EQUIPO DE COMPUTACION</v>
      </c>
      <c r="J51" s="94" t="str">
        <f t="shared" si="2"/>
        <v>Posgrado</v>
      </c>
      <c r="K51" s="94" t="s">
        <v>721</v>
      </c>
      <c r="L51" s="94"/>
    </row>
    <row r="52" spans="3:12" hidden="1">
      <c r="C52" s="105" t="s">
        <v>132</v>
      </c>
      <c r="D52" s="146"/>
      <c r="E52" s="96">
        <v>500</v>
      </c>
      <c r="F52" s="93">
        <f t="shared" si="3"/>
        <v>0</v>
      </c>
      <c r="G52" s="159"/>
      <c r="H52" s="106" t="s">
        <v>458</v>
      </c>
      <c r="I52" s="106" t="str">
        <f>VLOOKUP(H52,Presupuesto!$B$11:$C$565,2,0)</f>
        <v>OTROS RESPUESTOS Y ACCESORIOS MENORES</v>
      </c>
      <c r="J52" s="94" t="str">
        <f t="shared" si="2"/>
        <v>Posgrado</v>
      </c>
      <c r="K52" s="94" t="s">
        <v>721</v>
      </c>
      <c r="L52" s="94"/>
    </row>
    <row r="53" spans="3:12" ht="15.75" hidden="1" thickBot="1">
      <c r="C53" s="98" t="s">
        <v>133</v>
      </c>
      <c r="D53" s="154"/>
      <c r="E53" s="100">
        <v>20</v>
      </c>
      <c r="F53" s="101">
        <f t="shared" si="3"/>
        <v>0</v>
      </c>
      <c r="G53" s="156"/>
      <c r="H53" s="102" t="s">
        <v>458</v>
      </c>
      <c r="I53" s="102" t="str">
        <f>VLOOKUP(H53,Presupuesto!$B$11:$C$565,2,0)</f>
        <v>OTROS RESPUESTOS Y ACCESORIOS MENORES</v>
      </c>
      <c r="J53" s="102" t="str">
        <f t="shared" si="2"/>
        <v>Posgrado</v>
      </c>
      <c r="K53" s="119" t="s">
        <v>719</v>
      </c>
      <c r="L53" s="119"/>
    </row>
    <row r="55" spans="3:12" ht="15.75" thickBot="1">
      <c r="C55" s="422"/>
      <c r="D55" s="422"/>
      <c r="E55" s="422"/>
      <c r="F55" s="422"/>
      <c r="G55" s="411"/>
      <c r="H55" s="422"/>
      <c r="I55" s="422"/>
      <c r="J55" s="422"/>
      <c r="K55" s="422"/>
      <c r="L55" s="422"/>
    </row>
    <row r="56" spans="3:12" ht="15.75" thickBot="1">
      <c r="C56" s="29" t="s">
        <v>1308</v>
      </c>
      <c r="D56" s="104">
        <f>SUM(F63:F76)</f>
        <v>0</v>
      </c>
      <c r="E56" s="422"/>
      <c r="F56" s="69"/>
      <c r="G56" s="77"/>
      <c r="H56" s="69"/>
      <c r="I56" s="69"/>
      <c r="J56" s="422"/>
      <c r="K56" s="422"/>
      <c r="L56" s="422"/>
    </row>
    <row r="57" spans="3:12">
      <c r="C57" s="69"/>
      <c r="D57" s="31"/>
      <c r="E57" s="90"/>
      <c r="F57" s="90"/>
      <c r="G57" s="90"/>
      <c r="H57" s="74"/>
      <c r="I57" s="74"/>
      <c r="J57" s="74"/>
      <c r="K57" s="108"/>
      <c r="L57" s="422"/>
    </row>
    <row r="58" spans="3:12">
      <c r="C58" s="69"/>
      <c r="D58" s="31"/>
      <c r="E58" s="90"/>
      <c r="F58" s="90"/>
      <c r="G58" s="90"/>
      <c r="H58" s="74"/>
      <c r="I58" s="74"/>
      <c r="J58" s="74"/>
      <c r="K58" s="108"/>
      <c r="L58" s="422"/>
    </row>
    <row r="59" spans="3:12" ht="15.75">
      <c r="C59" s="190" t="s">
        <v>1309</v>
      </c>
      <c r="D59" s="342"/>
      <c r="E59" s="90"/>
      <c r="F59" s="90"/>
      <c r="G59" s="90"/>
      <c r="H59" s="74"/>
      <c r="I59" s="74"/>
      <c r="J59" s="74"/>
      <c r="K59" s="108"/>
      <c r="L59" s="422"/>
    </row>
    <row r="60" spans="3:12" ht="18.75">
      <c r="C60" s="197" t="e">
        <f>IFERROR(VLOOKUP(D59,'1. Desarrollo e Innov. Curricu.'!$F:$G,2,FALSE),IFERROR(VLOOKUP(D59,'2. Investigación Científica'!$E:$F,2,FALSE),IFERROR(VLOOKUP(D59,'3. Vinculación Univ. Sociedad'!$F:$G,2,FALSE),IFERROR(VLOOKUP(D59,'4. Docencia y Profesorado Univ.'!$F:$G,2,FALSE),IFERROR(VLOOKUP(D59,'5. Estudiantes y Graduados'!$E:$F,2,FALSE),IFERROR(VLOOKUP(D59,'11. Gestion Administrativa'!$F:$G,2,FALSE),IFERROR(VLOOKUP(D59,'13. Gestión Académica'!$F:$G,2,FALSE),IFERROR(VLOOKUP(D59,'8. Asegura. de la Calid. y M'!$F:$G,2,FALSE),IFERROR(VLOOKUP(D59,'6. Gestión del Conocimiento'!$F:$G,2,FALSE),IFERROR(VLOOKUP(D59,'15. Gobernabilidad y Proceso...'!$E:$F,2,FALSE),IFERROR(VLOOKUP(D59,'12. Gestión del Talento Humano'!$F:$G,2,FALSE),IFERROR(VLOOKUP(D59,'14. Internacional... de la E.S.'!$E:$F,2,FALSE),IFERROR(VLOOKUP(D59,'10. Posgrado'!$E:$F,2,FALSE),IFERROR(VLOOKUP(D59,'16. Desa. del Sistema Educ.Sup.'!$E:$F,2,FALSE),IFERROR(VLOOKUP(D59,'9. Cultura de Inno. Insti...'!$F:$G,2,FALSE),VLOOKUP(D59,'7. Lo Esencial de la Reforma U.'!$F:$G,2,0))))))))))))))))</f>
        <v>#N/A</v>
      </c>
      <c r="D60" s="31"/>
      <c r="E60" s="90"/>
      <c r="F60" s="90"/>
      <c r="G60" s="90"/>
      <c r="H60" s="74"/>
      <c r="I60" s="74"/>
      <c r="J60" s="74"/>
      <c r="K60" s="108"/>
      <c r="L60" s="422"/>
    </row>
    <row r="61" spans="3:12">
      <c r="C61" s="422"/>
      <c r="D61" s="422"/>
      <c r="E61" s="422"/>
      <c r="F61" s="90"/>
      <c r="G61" s="74"/>
      <c r="H61" s="74"/>
      <c r="I61" s="74"/>
      <c r="J61" s="422"/>
      <c r="K61" s="422"/>
      <c r="L61" s="422"/>
    </row>
    <row r="62" spans="3:12" ht="30">
      <c r="C62" s="144" t="s">
        <v>1310</v>
      </c>
      <c r="D62" s="144" t="s">
        <v>99</v>
      </c>
      <c r="E62" s="144" t="s">
        <v>1312</v>
      </c>
      <c r="F62" s="145" t="s">
        <v>1313</v>
      </c>
      <c r="G62" s="145" t="s">
        <v>1314</v>
      </c>
      <c r="H62" s="144" t="s">
        <v>1315</v>
      </c>
      <c r="I62" s="144" t="s">
        <v>711</v>
      </c>
      <c r="J62" s="144" t="s">
        <v>1316</v>
      </c>
      <c r="K62" s="144" t="s">
        <v>1317</v>
      </c>
      <c r="L62" s="144" t="s">
        <v>1337</v>
      </c>
    </row>
    <row r="63" spans="3:12" hidden="1">
      <c r="C63" s="285" t="s">
        <v>120</v>
      </c>
      <c r="D63" s="153"/>
      <c r="E63" s="92">
        <f>HLOOKUP($C63,$CB$2:$CE$3,2,0)</f>
        <v>15000</v>
      </c>
      <c r="F63" s="93">
        <f>D63*E63</f>
        <v>0</v>
      </c>
      <c r="G63" s="159"/>
      <c r="H63" s="94" t="s">
        <v>488</v>
      </c>
      <c r="I63" s="94" t="str">
        <f>VLOOKUP(H63,Presupuesto!$B$11:$C$565,2,0)</f>
        <v>EQUIPO DE COMPUTACION</v>
      </c>
      <c r="J63" s="205" t="s">
        <v>72</v>
      </c>
      <c r="K63" s="94" t="s">
        <v>719</v>
      </c>
      <c r="L63" s="94"/>
    </row>
    <row r="64" spans="3:12" hidden="1">
      <c r="C64" s="285" t="s">
        <v>117</v>
      </c>
      <c r="D64" s="146"/>
      <c r="E64" s="92">
        <f>HLOOKUP($C64,$CB$2:$CE$3,2,0)</f>
        <v>35000</v>
      </c>
      <c r="F64" s="93">
        <f>D64*E64</f>
        <v>0</v>
      </c>
      <c r="G64" s="159"/>
      <c r="H64" s="97" t="s">
        <v>488</v>
      </c>
      <c r="I64" s="97" t="str">
        <f>VLOOKUP(H64,Presupuesto!$B$11:$C$565,2,0)</f>
        <v>EQUIPO DE COMPUTACION</v>
      </c>
      <c r="J64" s="94" t="str">
        <f>$J$63</f>
        <v>Posgrado</v>
      </c>
      <c r="K64" s="94" t="s">
        <v>720</v>
      </c>
      <c r="L64" s="94"/>
    </row>
    <row r="65" spans="3:12" hidden="1">
      <c r="C65" s="95" t="s">
        <v>122</v>
      </c>
      <c r="D65" s="146"/>
      <c r="E65" s="96">
        <v>4000</v>
      </c>
      <c r="F65" s="93">
        <f t="shared" ref="F65:F76" si="4">D65*E65</f>
        <v>0</v>
      </c>
      <c r="G65" s="159"/>
      <c r="H65" s="97" t="s">
        <v>471</v>
      </c>
      <c r="I65" s="97" t="str">
        <f>VLOOKUP(H65,Presupuesto!$B$11:$C$565,2,0)</f>
        <v>EQUIPOS VARIOS DE OFICINA</v>
      </c>
      <c r="J65" s="94" t="str">
        <f t="shared" ref="J65:J76" si="5">$J$63</f>
        <v>Posgrado</v>
      </c>
      <c r="K65" s="94" t="s">
        <v>721</v>
      </c>
      <c r="L65" s="94"/>
    </row>
    <row r="66" spans="3:12" hidden="1">
      <c r="C66" s="95" t="s">
        <v>123</v>
      </c>
      <c r="D66" s="146"/>
      <c r="E66" s="96">
        <v>8000</v>
      </c>
      <c r="F66" s="93">
        <f t="shared" si="4"/>
        <v>0</v>
      </c>
      <c r="G66" s="159"/>
      <c r="H66" s="97" t="s">
        <v>488</v>
      </c>
      <c r="I66" s="97" t="str">
        <f>VLOOKUP(H66,Presupuesto!$B$11:$C$565,2,0)</f>
        <v>EQUIPO DE COMPUTACION</v>
      </c>
      <c r="J66" s="94" t="str">
        <f t="shared" si="5"/>
        <v>Posgrado</v>
      </c>
      <c r="K66" s="94" t="s">
        <v>721</v>
      </c>
      <c r="L66" s="94"/>
    </row>
    <row r="67" spans="3:12" hidden="1">
      <c r="C67" s="95" t="s">
        <v>124</v>
      </c>
      <c r="D67" s="146"/>
      <c r="E67" s="96">
        <v>5000</v>
      </c>
      <c r="F67" s="93">
        <f t="shared" si="4"/>
        <v>0</v>
      </c>
      <c r="G67" s="159"/>
      <c r="H67" s="97" t="s">
        <v>488</v>
      </c>
      <c r="I67" s="97" t="str">
        <f>VLOOKUP(H67,Presupuesto!$B$11:$C$565,2,0)</f>
        <v>EQUIPO DE COMPUTACION</v>
      </c>
      <c r="J67" s="94" t="str">
        <f t="shared" si="5"/>
        <v>Posgrado</v>
      </c>
      <c r="K67" s="94" t="s">
        <v>721</v>
      </c>
      <c r="L67" s="94"/>
    </row>
    <row r="68" spans="3:12" hidden="1">
      <c r="C68" s="95" t="s">
        <v>125</v>
      </c>
      <c r="D68" s="146"/>
      <c r="E68" s="96">
        <v>13000</v>
      </c>
      <c r="F68" s="93">
        <f t="shared" si="4"/>
        <v>0</v>
      </c>
      <c r="G68" s="159"/>
      <c r="H68" s="97" t="s">
        <v>479</v>
      </c>
      <c r="I68" s="97" t="str">
        <f>VLOOKUP(H68,Presupuesto!$B$11:$C$565,2,0)</f>
        <v>EQUIPO DE TRANSPORTE TRACCION Y ELEVACION</v>
      </c>
      <c r="J68" s="94" t="str">
        <f t="shared" si="5"/>
        <v>Posgrado</v>
      </c>
      <c r="K68" s="94" t="s">
        <v>721</v>
      </c>
      <c r="L68" s="94"/>
    </row>
    <row r="69" spans="3:12" hidden="1">
      <c r="C69" s="95" t="s">
        <v>126</v>
      </c>
      <c r="D69" s="146"/>
      <c r="E69" s="96">
        <v>15000</v>
      </c>
      <c r="F69" s="93">
        <f t="shared" si="4"/>
        <v>0</v>
      </c>
      <c r="G69" s="159"/>
      <c r="H69" s="97" t="s">
        <v>479</v>
      </c>
      <c r="I69" s="97" t="str">
        <f>VLOOKUP(H69,Presupuesto!$B$11:$C$565,2,0)</f>
        <v>EQUIPO DE TRANSPORTE TRACCION Y ELEVACION</v>
      </c>
      <c r="J69" s="94" t="str">
        <f t="shared" si="5"/>
        <v>Posgrado</v>
      </c>
      <c r="K69" s="94" t="s">
        <v>721</v>
      </c>
      <c r="L69" s="94"/>
    </row>
    <row r="70" spans="3:12" hidden="1">
      <c r="C70" s="95" t="s">
        <v>127</v>
      </c>
      <c r="D70" s="146"/>
      <c r="E70" s="96">
        <v>10000</v>
      </c>
      <c r="F70" s="93">
        <f t="shared" si="4"/>
        <v>0</v>
      </c>
      <c r="G70" s="159"/>
      <c r="H70" s="97" t="s">
        <v>479</v>
      </c>
      <c r="I70" s="97" t="str">
        <f>VLOOKUP(H70,Presupuesto!$B$11:$C$565,2,0)</f>
        <v>EQUIPO DE TRANSPORTE TRACCION Y ELEVACION</v>
      </c>
      <c r="J70" s="94" t="str">
        <f t="shared" si="5"/>
        <v>Posgrado</v>
      </c>
      <c r="K70" s="94" t="s">
        <v>732</v>
      </c>
      <c r="L70" s="94"/>
    </row>
    <row r="71" spans="3:12" hidden="1">
      <c r="C71" s="95" t="s">
        <v>128</v>
      </c>
      <c r="D71" s="146"/>
      <c r="E71" s="96">
        <v>10000</v>
      </c>
      <c r="F71" s="93">
        <f t="shared" si="4"/>
        <v>0</v>
      </c>
      <c r="G71" s="159"/>
      <c r="H71" s="97" t="s">
        <v>507</v>
      </c>
      <c r="I71" s="97" t="str">
        <f>VLOOKUP(H71,Presupuesto!$B$11:$C$565,2,0)</f>
        <v>APLICACIONES INFORMATICAS</v>
      </c>
      <c r="J71" s="94" t="str">
        <f t="shared" si="5"/>
        <v>Posgrado</v>
      </c>
      <c r="K71" s="94" t="s">
        <v>727</v>
      </c>
      <c r="L71" s="94"/>
    </row>
    <row r="72" spans="3:12" hidden="1">
      <c r="C72" s="105" t="s">
        <v>129</v>
      </c>
      <c r="D72" s="146"/>
      <c r="E72" s="96">
        <v>2000</v>
      </c>
      <c r="F72" s="93">
        <f t="shared" si="4"/>
        <v>0</v>
      </c>
      <c r="G72" s="159"/>
      <c r="H72" s="106" t="s">
        <v>488</v>
      </c>
      <c r="I72" s="106" t="str">
        <f>VLOOKUP(H72,Presupuesto!$B$11:$C$565,2,0)</f>
        <v>EQUIPO DE COMPUTACION</v>
      </c>
      <c r="J72" s="94" t="str">
        <f t="shared" si="5"/>
        <v>Posgrado</v>
      </c>
      <c r="K72" s="94" t="s">
        <v>721</v>
      </c>
      <c r="L72" s="94"/>
    </row>
    <row r="73" spans="3:12" hidden="1">
      <c r="C73" s="105" t="s">
        <v>130</v>
      </c>
      <c r="D73" s="146"/>
      <c r="E73" s="96">
        <v>1500</v>
      </c>
      <c r="F73" s="93">
        <f t="shared" si="4"/>
        <v>0</v>
      </c>
      <c r="G73" s="159"/>
      <c r="H73" s="106" t="s">
        <v>453</v>
      </c>
      <c r="I73" s="106" t="str">
        <f>VLOOKUP(H73,Presupuesto!$B$11:$C$565,2,0)</f>
        <v>UTILES Y MATERIALES ELECTRICOS</v>
      </c>
      <c r="J73" s="94" t="str">
        <f t="shared" si="5"/>
        <v>Posgrado</v>
      </c>
      <c r="K73" s="94" t="s">
        <v>721</v>
      </c>
      <c r="L73" s="94"/>
    </row>
    <row r="74" spans="3:12" hidden="1">
      <c r="C74" s="105" t="s">
        <v>131</v>
      </c>
      <c r="D74" s="146"/>
      <c r="E74" s="96">
        <v>1500</v>
      </c>
      <c r="F74" s="93">
        <f t="shared" si="4"/>
        <v>0</v>
      </c>
      <c r="G74" s="159"/>
      <c r="H74" s="106" t="s">
        <v>488</v>
      </c>
      <c r="I74" s="106" t="str">
        <f>VLOOKUP(H74,Presupuesto!$B$11:$C$565,2,0)</f>
        <v>EQUIPO DE COMPUTACION</v>
      </c>
      <c r="J74" s="94" t="str">
        <f t="shared" si="5"/>
        <v>Posgrado</v>
      </c>
      <c r="K74" s="94" t="s">
        <v>721</v>
      </c>
      <c r="L74" s="94"/>
    </row>
    <row r="75" spans="3:12" hidden="1">
      <c r="C75" s="105" t="s">
        <v>132</v>
      </c>
      <c r="D75" s="146"/>
      <c r="E75" s="96">
        <v>500</v>
      </c>
      <c r="F75" s="93">
        <f t="shared" si="4"/>
        <v>0</v>
      </c>
      <c r="G75" s="159"/>
      <c r="H75" s="106" t="s">
        <v>458</v>
      </c>
      <c r="I75" s="106" t="str">
        <f>VLOOKUP(H75,Presupuesto!$B$11:$C$565,2,0)</f>
        <v>OTROS RESPUESTOS Y ACCESORIOS MENORES</v>
      </c>
      <c r="J75" s="94" t="str">
        <f t="shared" si="5"/>
        <v>Posgrado</v>
      </c>
      <c r="K75" s="94" t="s">
        <v>721</v>
      </c>
      <c r="L75" s="94"/>
    </row>
    <row r="76" spans="3:12" ht="15.75" hidden="1" thickBot="1">
      <c r="C76" s="98" t="s">
        <v>133</v>
      </c>
      <c r="D76" s="154"/>
      <c r="E76" s="100">
        <v>20</v>
      </c>
      <c r="F76" s="101">
        <f t="shared" si="4"/>
        <v>0</v>
      </c>
      <c r="G76" s="156"/>
      <c r="H76" s="102" t="s">
        <v>458</v>
      </c>
      <c r="I76" s="102" t="str">
        <f>VLOOKUP(H76,Presupuesto!$B$11:$C$565,2,0)</f>
        <v>OTROS RESPUESTOS Y ACCESORIOS MENORES</v>
      </c>
      <c r="J76" s="102" t="str">
        <f t="shared" si="5"/>
        <v>Posgrado</v>
      </c>
      <c r="K76" s="119" t="s">
        <v>719</v>
      </c>
      <c r="L76" s="119"/>
    </row>
    <row r="77" spans="3:12">
      <c r="C77" s="422"/>
      <c r="D77" s="422"/>
      <c r="E77" s="422"/>
      <c r="F77" s="90"/>
      <c r="G77" s="74"/>
      <c r="H77" s="74"/>
      <c r="I77" s="74"/>
      <c r="J77" s="422"/>
      <c r="K77" s="422"/>
      <c r="L77" s="422"/>
    </row>
    <row r="78" spans="3:12" ht="15.75" thickBot="1">
      <c r="C78" s="422"/>
      <c r="D78" s="422"/>
      <c r="E78" s="422"/>
      <c r="F78" s="422"/>
      <c r="G78" s="411"/>
      <c r="H78" s="422"/>
      <c r="I78" s="422"/>
      <c r="J78" s="422"/>
      <c r="K78" s="422"/>
      <c r="L78" s="422"/>
    </row>
    <row r="79" spans="3:12" ht="15.75" thickBot="1">
      <c r="C79" s="29" t="s">
        <v>1308</v>
      </c>
      <c r="D79" s="104">
        <f>SUM(F86:F99)</f>
        <v>0</v>
      </c>
      <c r="E79" s="422"/>
      <c r="F79" s="69"/>
      <c r="G79" s="77"/>
      <c r="H79" s="69"/>
      <c r="I79" s="69"/>
      <c r="J79" s="422"/>
      <c r="K79" s="422"/>
      <c r="L79" s="422"/>
    </row>
    <row r="80" spans="3:12">
      <c r="C80" s="69"/>
      <c r="D80" s="31"/>
      <c r="E80" s="90"/>
      <c r="F80" s="90"/>
      <c r="G80" s="90"/>
      <c r="H80" s="74"/>
      <c r="I80" s="74"/>
      <c r="J80" s="74"/>
      <c r="K80" s="108"/>
      <c r="L80" s="422"/>
    </row>
    <row r="81" spans="3:12">
      <c r="C81" s="69"/>
      <c r="D81" s="31"/>
      <c r="E81" s="90"/>
      <c r="F81" s="90"/>
      <c r="G81" s="90"/>
      <c r="H81" s="74"/>
      <c r="I81" s="74"/>
      <c r="J81" s="74"/>
      <c r="K81" s="108"/>
      <c r="L81" s="422"/>
    </row>
    <row r="82" spans="3:12" ht="15.75">
      <c r="C82" s="190" t="s">
        <v>1309</v>
      </c>
      <c r="D82" s="342"/>
      <c r="E82" s="90"/>
      <c r="F82" s="90"/>
      <c r="G82" s="90"/>
      <c r="H82" s="74"/>
      <c r="I82" s="74"/>
      <c r="J82" s="74"/>
      <c r="K82" s="108"/>
      <c r="L82" s="422"/>
    </row>
    <row r="83" spans="3:12" ht="18.75">
      <c r="C83" s="197" t="e">
        <f>IFERROR(VLOOKUP(D82,'1. Desarrollo e Innov. Curricu.'!$F:$G,2,FALSE),IFERROR(VLOOKUP(D82,'2. Investigación Científica'!$E:$F,2,FALSE),IFERROR(VLOOKUP(D82,'3. Vinculación Univ. Sociedad'!$F:$G,2,FALSE),IFERROR(VLOOKUP(D82,'4. Docencia y Profesorado Univ.'!$F:$G,2,FALSE),IFERROR(VLOOKUP(D82,'5. Estudiantes y Graduados'!$E:$F,2,FALSE),IFERROR(VLOOKUP(D82,'11. Gestion Administrativa'!$F:$G,2,FALSE),IFERROR(VLOOKUP(D82,'13. Gestión Académica'!$F:$G,2,FALSE),IFERROR(VLOOKUP(D82,'8. Asegura. de la Calid. y M'!$F:$G,2,FALSE),IFERROR(VLOOKUP(D82,'6. Gestión del Conocimiento'!$F:$G,2,FALSE),IFERROR(VLOOKUP(D82,'15. Gobernabilidad y Proceso...'!$E:$F,2,FALSE),IFERROR(VLOOKUP(D82,'12. Gestión del Talento Humano'!$F:$G,2,FALSE),IFERROR(VLOOKUP(D82,'14. Internacional... de la E.S.'!$E:$F,2,FALSE),IFERROR(VLOOKUP(D82,'10. Posgrado'!$E:$F,2,FALSE),IFERROR(VLOOKUP(D82,'16. Desa. del Sistema Educ.Sup.'!$E:$F,2,FALSE),IFERROR(VLOOKUP(D82,'9. Cultura de Inno. Insti...'!$F:$G,2,FALSE),VLOOKUP(D82,'7. Lo Esencial de la Reforma U.'!$F:$G,2,0))))))))))))))))</f>
        <v>#N/A</v>
      </c>
      <c r="D83" s="31"/>
      <c r="E83" s="90"/>
      <c r="F83" s="90"/>
      <c r="G83" s="90"/>
      <c r="H83" s="74"/>
      <c r="I83" s="74"/>
      <c r="J83" s="74"/>
      <c r="K83" s="108"/>
      <c r="L83" s="422"/>
    </row>
    <row r="84" spans="3:12">
      <c r="C84" s="422"/>
      <c r="D84" s="422"/>
      <c r="E84" s="422"/>
      <c r="F84" s="90"/>
      <c r="G84" s="74"/>
      <c r="H84" s="74"/>
      <c r="I84" s="74"/>
      <c r="J84" s="422"/>
      <c r="K84" s="422"/>
      <c r="L84" s="422"/>
    </row>
    <row r="85" spans="3:12" ht="30">
      <c r="C85" s="144" t="s">
        <v>1310</v>
      </c>
      <c r="D85" s="144" t="s">
        <v>99</v>
      </c>
      <c r="E85" s="144" t="s">
        <v>1312</v>
      </c>
      <c r="F85" s="145" t="s">
        <v>1313</v>
      </c>
      <c r="G85" s="145" t="s">
        <v>1314</v>
      </c>
      <c r="H85" s="144" t="s">
        <v>1315</v>
      </c>
      <c r="I85" s="144" t="s">
        <v>711</v>
      </c>
      <c r="J85" s="144" t="s">
        <v>1316</v>
      </c>
      <c r="K85" s="144" t="s">
        <v>1317</v>
      </c>
      <c r="L85" s="144" t="s">
        <v>1337</v>
      </c>
    </row>
    <row r="86" spans="3:12" hidden="1">
      <c r="C86" s="285" t="s">
        <v>120</v>
      </c>
      <c r="D86" s="153"/>
      <c r="E86" s="92">
        <f>HLOOKUP($C86,$CB$2:$CE$3,2,0)</f>
        <v>15000</v>
      </c>
      <c r="F86" s="93">
        <f>D86*E86</f>
        <v>0</v>
      </c>
      <c r="G86" s="159"/>
      <c r="H86" s="94" t="s">
        <v>488</v>
      </c>
      <c r="I86" s="94" t="str">
        <f>VLOOKUP(H86,Presupuesto!$B$11:$C$565,2,0)</f>
        <v>EQUIPO DE COMPUTACION</v>
      </c>
      <c r="J86" s="205" t="s">
        <v>72</v>
      </c>
      <c r="K86" s="94" t="s">
        <v>719</v>
      </c>
      <c r="L86" s="94"/>
    </row>
    <row r="87" spans="3:12" hidden="1">
      <c r="C87" s="285" t="s">
        <v>117</v>
      </c>
      <c r="D87" s="146"/>
      <c r="E87" s="92">
        <f>HLOOKUP($C87,$CB$2:$CE$3,2,0)</f>
        <v>35000</v>
      </c>
      <c r="F87" s="93">
        <f>D87*E87</f>
        <v>0</v>
      </c>
      <c r="G87" s="159"/>
      <c r="H87" s="97" t="s">
        <v>488</v>
      </c>
      <c r="I87" s="97" t="str">
        <f>VLOOKUP(H87,Presupuesto!$B$11:$C$565,2,0)</f>
        <v>EQUIPO DE COMPUTACION</v>
      </c>
      <c r="J87" s="94" t="str">
        <f>$J$86</f>
        <v>Posgrado</v>
      </c>
      <c r="K87" s="94" t="s">
        <v>720</v>
      </c>
      <c r="L87" s="94"/>
    </row>
    <row r="88" spans="3:12" hidden="1">
      <c r="C88" s="95" t="s">
        <v>122</v>
      </c>
      <c r="D88" s="146"/>
      <c r="E88" s="96">
        <v>4000</v>
      </c>
      <c r="F88" s="93">
        <f t="shared" ref="F88:F99" si="6">D88*E88</f>
        <v>0</v>
      </c>
      <c r="G88" s="159"/>
      <c r="H88" s="97" t="s">
        <v>471</v>
      </c>
      <c r="I88" s="97" t="str">
        <f>VLOOKUP(H88,Presupuesto!$B$11:$C$565,2,0)</f>
        <v>EQUIPOS VARIOS DE OFICINA</v>
      </c>
      <c r="J88" s="94" t="str">
        <f t="shared" ref="J88:J99" si="7">$J$86</f>
        <v>Posgrado</v>
      </c>
      <c r="K88" s="94" t="s">
        <v>721</v>
      </c>
      <c r="L88" s="94"/>
    </row>
    <row r="89" spans="3:12" hidden="1">
      <c r="C89" s="95" t="s">
        <v>123</v>
      </c>
      <c r="D89" s="146"/>
      <c r="E89" s="96">
        <v>8000</v>
      </c>
      <c r="F89" s="93">
        <f t="shared" si="6"/>
        <v>0</v>
      </c>
      <c r="G89" s="159"/>
      <c r="H89" s="97" t="s">
        <v>488</v>
      </c>
      <c r="I89" s="97" t="str">
        <f>VLOOKUP(H89,Presupuesto!$B$11:$C$565,2,0)</f>
        <v>EQUIPO DE COMPUTACION</v>
      </c>
      <c r="J89" s="94" t="str">
        <f t="shared" si="7"/>
        <v>Posgrado</v>
      </c>
      <c r="K89" s="94" t="s">
        <v>721</v>
      </c>
      <c r="L89" s="94"/>
    </row>
    <row r="90" spans="3:12" hidden="1">
      <c r="C90" s="95" t="s">
        <v>124</v>
      </c>
      <c r="D90" s="146"/>
      <c r="E90" s="96">
        <v>5000</v>
      </c>
      <c r="F90" s="93">
        <f t="shared" si="6"/>
        <v>0</v>
      </c>
      <c r="G90" s="159"/>
      <c r="H90" s="97" t="s">
        <v>488</v>
      </c>
      <c r="I90" s="97" t="str">
        <f>VLOOKUP(H90,Presupuesto!$B$11:$C$565,2,0)</f>
        <v>EQUIPO DE COMPUTACION</v>
      </c>
      <c r="J90" s="94" t="str">
        <f t="shared" si="7"/>
        <v>Posgrado</v>
      </c>
      <c r="K90" s="94" t="s">
        <v>721</v>
      </c>
      <c r="L90" s="94"/>
    </row>
    <row r="91" spans="3:12" hidden="1">
      <c r="C91" s="95" t="s">
        <v>125</v>
      </c>
      <c r="D91" s="146"/>
      <c r="E91" s="96">
        <v>13000</v>
      </c>
      <c r="F91" s="93">
        <f t="shared" si="6"/>
        <v>0</v>
      </c>
      <c r="G91" s="159"/>
      <c r="H91" s="97" t="s">
        <v>479</v>
      </c>
      <c r="I91" s="97" t="str">
        <f>VLOOKUP(H91,Presupuesto!$B$11:$C$565,2,0)</f>
        <v>EQUIPO DE TRANSPORTE TRACCION Y ELEVACION</v>
      </c>
      <c r="J91" s="94" t="str">
        <f t="shared" si="7"/>
        <v>Posgrado</v>
      </c>
      <c r="K91" s="94" t="s">
        <v>721</v>
      </c>
      <c r="L91" s="94"/>
    </row>
    <row r="92" spans="3:12" hidden="1">
      <c r="C92" s="95" t="s">
        <v>126</v>
      </c>
      <c r="D92" s="146"/>
      <c r="E92" s="96">
        <v>15000</v>
      </c>
      <c r="F92" s="93">
        <f t="shared" si="6"/>
        <v>0</v>
      </c>
      <c r="G92" s="159"/>
      <c r="H92" s="97" t="s">
        <v>479</v>
      </c>
      <c r="I92" s="97" t="str">
        <f>VLOOKUP(H92,Presupuesto!$B$11:$C$565,2,0)</f>
        <v>EQUIPO DE TRANSPORTE TRACCION Y ELEVACION</v>
      </c>
      <c r="J92" s="94" t="str">
        <f t="shared" si="7"/>
        <v>Posgrado</v>
      </c>
      <c r="K92" s="94" t="s">
        <v>721</v>
      </c>
      <c r="L92" s="94"/>
    </row>
    <row r="93" spans="3:12" hidden="1">
      <c r="C93" s="95" t="s">
        <v>127</v>
      </c>
      <c r="D93" s="146"/>
      <c r="E93" s="96">
        <v>10000</v>
      </c>
      <c r="F93" s="93">
        <f t="shared" si="6"/>
        <v>0</v>
      </c>
      <c r="G93" s="159"/>
      <c r="H93" s="97" t="s">
        <v>479</v>
      </c>
      <c r="I93" s="97" t="str">
        <f>VLOOKUP(H93,Presupuesto!$B$11:$C$565,2,0)</f>
        <v>EQUIPO DE TRANSPORTE TRACCION Y ELEVACION</v>
      </c>
      <c r="J93" s="94" t="str">
        <f t="shared" si="7"/>
        <v>Posgrado</v>
      </c>
      <c r="K93" s="94" t="s">
        <v>732</v>
      </c>
      <c r="L93" s="94"/>
    </row>
    <row r="94" spans="3:12" hidden="1">
      <c r="C94" s="95" t="s">
        <v>128</v>
      </c>
      <c r="D94" s="146"/>
      <c r="E94" s="96">
        <v>10000</v>
      </c>
      <c r="F94" s="93">
        <f t="shared" si="6"/>
        <v>0</v>
      </c>
      <c r="G94" s="159"/>
      <c r="H94" s="97" t="s">
        <v>507</v>
      </c>
      <c r="I94" s="97" t="str">
        <f>VLOOKUP(H94,Presupuesto!$B$11:$C$565,2,0)</f>
        <v>APLICACIONES INFORMATICAS</v>
      </c>
      <c r="J94" s="94" t="str">
        <f t="shared" si="7"/>
        <v>Posgrado</v>
      </c>
      <c r="K94" s="94" t="s">
        <v>727</v>
      </c>
      <c r="L94" s="94"/>
    </row>
    <row r="95" spans="3:12" hidden="1">
      <c r="C95" s="105" t="s">
        <v>129</v>
      </c>
      <c r="D95" s="146"/>
      <c r="E95" s="96">
        <v>2000</v>
      </c>
      <c r="F95" s="93">
        <f t="shared" si="6"/>
        <v>0</v>
      </c>
      <c r="G95" s="159"/>
      <c r="H95" s="106" t="s">
        <v>488</v>
      </c>
      <c r="I95" s="106" t="str">
        <f>VLOOKUP(H95,Presupuesto!$B$11:$C$565,2,0)</f>
        <v>EQUIPO DE COMPUTACION</v>
      </c>
      <c r="J95" s="94" t="str">
        <f t="shared" si="7"/>
        <v>Posgrado</v>
      </c>
      <c r="K95" s="94" t="s">
        <v>721</v>
      </c>
      <c r="L95" s="94"/>
    </row>
    <row r="96" spans="3:12" hidden="1">
      <c r="C96" s="105" t="s">
        <v>130</v>
      </c>
      <c r="D96" s="146"/>
      <c r="E96" s="96">
        <v>1500</v>
      </c>
      <c r="F96" s="93">
        <f t="shared" si="6"/>
        <v>0</v>
      </c>
      <c r="G96" s="159"/>
      <c r="H96" s="106" t="s">
        <v>453</v>
      </c>
      <c r="I96" s="106" t="str">
        <f>VLOOKUP(H96,Presupuesto!$B$11:$C$565,2,0)</f>
        <v>UTILES Y MATERIALES ELECTRICOS</v>
      </c>
      <c r="J96" s="94" t="str">
        <f t="shared" si="7"/>
        <v>Posgrado</v>
      </c>
      <c r="K96" s="94" t="s">
        <v>721</v>
      </c>
      <c r="L96" s="94"/>
    </row>
    <row r="97" spans="3:12" hidden="1">
      <c r="C97" s="105" t="s">
        <v>131</v>
      </c>
      <c r="D97" s="146"/>
      <c r="E97" s="96">
        <v>1500</v>
      </c>
      <c r="F97" s="93">
        <f t="shared" si="6"/>
        <v>0</v>
      </c>
      <c r="G97" s="159"/>
      <c r="H97" s="106" t="s">
        <v>488</v>
      </c>
      <c r="I97" s="106" t="str">
        <f>VLOOKUP(H97,Presupuesto!$B$11:$C$565,2,0)</f>
        <v>EQUIPO DE COMPUTACION</v>
      </c>
      <c r="J97" s="94" t="str">
        <f t="shared" si="7"/>
        <v>Posgrado</v>
      </c>
      <c r="K97" s="94" t="s">
        <v>721</v>
      </c>
      <c r="L97" s="94"/>
    </row>
    <row r="98" spans="3:12" hidden="1">
      <c r="C98" s="105" t="s">
        <v>132</v>
      </c>
      <c r="D98" s="146"/>
      <c r="E98" s="96">
        <v>500</v>
      </c>
      <c r="F98" s="93">
        <f t="shared" si="6"/>
        <v>0</v>
      </c>
      <c r="G98" s="159"/>
      <c r="H98" s="106" t="s">
        <v>458</v>
      </c>
      <c r="I98" s="106" t="str">
        <f>VLOOKUP(H98,Presupuesto!$B$11:$C$565,2,0)</f>
        <v>OTROS RESPUESTOS Y ACCESORIOS MENORES</v>
      </c>
      <c r="J98" s="94" t="str">
        <f t="shared" si="7"/>
        <v>Posgrado</v>
      </c>
      <c r="K98" s="94" t="s">
        <v>721</v>
      </c>
      <c r="L98" s="94"/>
    </row>
    <row r="99" spans="3:12" ht="15.75" hidden="1" thickBot="1">
      <c r="C99" s="98" t="s">
        <v>133</v>
      </c>
      <c r="D99" s="154"/>
      <c r="E99" s="100">
        <v>20</v>
      </c>
      <c r="F99" s="101">
        <f t="shared" si="6"/>
        <v>0</v>
      </c>
      <c r="G99" s="156"/>
      <c r="H99" s="102" t="s">
        <v>458</v>
      </c>
      <c r="I99" s="102" t="str">
        <f>VLOOKUP(H99,Presupuesto!$B$11:$C$565,2,0)</f>
        <v>OTROS RESPUESTOS Y ACCESORIOS MENORES</v>
      </c>
      <c r="J99" s="102" t="str">
        <f t="shared" si="7"/>
        <v>Posgrado</v>
      </c>
      <c r="K99" s="119" t="s">
        <v>719</v>
      </c>
      <c r="L99" s="119"/>
    </row>
    <row r="101" spans="3:12" ht="15.75" thickBot="1">
      <c r="C101" s="422"/>
      <c r="D101" s="422"/>
      <c r="E101" s="422"/>
      <c r="F101" s="422"/>
      <c r="G101" s="411"/>
      <c r="H101" s="422"/>
      <c r="I101" s="422"/>
      <c r="J101" s="422"/>
      <c r="K101" s="422"/>
      <c r="L101" s="422"/>
    </row>
    <row r="102" spans="3:12" ht="15.75" thickBot="1">
      <c r="C102" s="29" t="s">
        <v>1308</v>
      </c>
      <c r="D102" s="104">
        <f>SUM(F109:F122)</f>
        <v>0</v>
      </c>
      <c r="E102" s="422"/>
      <c r="F102" s="69"/>
      <c r="G102" s="77"/>
      <c r="H102" s="69"/>
      <c r="I102" s="69"/>
      <c r="J102" s="422"/>
      <c r="K102" s="422"/>
      <c r="L102" s="422"/>
    </row>
    <row r="103" spans="3:12">
      <c r="C103" s="69"/>
      <c r="D103" s="31"/>
      <c r="E103" s="90"/>
      <c r="F103" s="90"/>
      <c r="G103" s="90"/>
      <c r="H103" s="74"/>
      <c r="I103" s="74"/>
      <c r="J103" s="74"/>
      <c r="K103" s="108"/>
      <c r="L103" s="422"/>
    </row>
    <row r="104" spans="3:12">
      <c r="C104" s="69"/>
      <c r="D104" s="31"/>
      <c r="E104" s="90"/>
      <c r="F104" s="90"/>
      <c r="G104" s="90"/>
      <c r="H104" s="74"/>
      <c r="I104" s="74"/>
      <c r="J104" s="74"/>
      <c r="K104" s="108"/>
      <c r="L104" s="422"/>
    </row>
    <row r="105" spans="3:12" ht="15.75">
      <c r="C105" s="190" t="s">
        <v>1309</v>
      </c>
      <c r="D105" s="342"/>
      <c r="E105" s="90"/>
      <c r="F105" s="90"/>
      <c r="G105" s="90"/>
      <c r="H105" s="74"/>
      <c r="I105" s="74"/>
      <c r="J105" s="74"/>
      <c r="K105" s="108"/>
      <c r="L105" s="422"/>
    </row>
    <row r="106" spans="3:12" ht="18.75">
      <c r="C106" s="197" t="e">
        <f>IFERROR(VLOOKUP(D105,'1. Desarrollo e Innov. Curricu.'!$F:$G,2,FALSE),IFERROR(VLOOKUP(D105,'2. Investigación Científica'!$E:$F,2,FALSE),IFERROR(VLOOKUP(D105,'3. Vinculación Univ. Sociedad'!$F:$G,2,FALSE),IFERROR(VLOOKUP(D105,'4. Docencia y Profesorado Univ.'!$F:$G,2,FALSE),IFERROR(VLOOKUP(D105,'5. Estudiantes y Graduados'!$E:$F,2,FALSE),IFERROR(VLOOKUP(D105,'11. Gestion Administrativa'!$F:$G,2,FALSE),IFERROR(VLOOKUP(D105,'13. Gestión Académica'!$F:$G,2,FALSE),IFERROR(VLOOKUP(D105,'8. Asegura. de la Calid. y M'!$F:$G,2,FALSE),IFERROR(VLOOKUP(D105,'6. Gestión del Conocimiento'!$F:$G,2,FALSE),IFERROR(VLOOKUP(D105,'15. Gobernabilidad y Proceso...'!$E:$F,2,FALSE),IFERROR(VLOOKUP(D105,'12. Gestión del Talento Humano'!$F:$G,2,FALSE),IFERROR(VLOOKUP(D105,'14. Internacional... de la E.S.'!$E:$F,2,FALSE),IFERROR(VLOOKUP(D105,'10. Posgrado'!$E:$F,2,FALSE),IFERROR(VLOOKUP(D105,'16. Desa. del Sistema Educ.Sup.'!$E:$F,2,FALSE),IFERROR(VLOOKUP(D105,'9. Cultura de Inno. Insti...'!$F:$G,2,FALSE),VLOOKUP(D105,'7. Lo Esencial de la Reforma U.'!$F:$G,2,0))))))))))))))))</f>
        <v>#N/A</v>
      </c>
      <c r="D106" s="31"/>
      <c r="E106" s="90"/>
      <c r="F106" s="90"/>
      <c r="G106" s="90"/>
      <c r="H106" s="74"/>
      <c r="I106" s="74"/>
      <c r="J106" s="74"/>
      <c r="K106" s="108"/>
      <c r="L106" s="422"/>
    </row>
    <row r="107" spans="3:12">
      <c r="C107" s="422"/>
      <c r="D107" s="422"/>
      <c r="E107" s="422"/>
      <c r="F107" s="90"/>
      <c r="G107" s="74"/>
      <c r="H107" s="74"/>
      <c r="I107" s="74"/>
      <c r="J107" s="422"/>
      <c r="K107" s="422"/>
      <c r="L107" s="422"/>
    </row>
    <row r="108" spans="3:12" ht="30">
      <c r="C108" s="144" t="s">
        <v>1310</v>
      </c>
      <c r="D108" s="144" t="s">
        <v>99</v>
      </c>
      <c r="E108" s="144" t="s">
        <v>1312</v>
      </c>
      <c r="F108" s="145" t="s">
        <v>1313</v>
      </c>
      <c r="G108" s="145" t="s">
        <v>1314</v>
      </c>
      <c r="H108" s="144" t="s">
        <v>1315</v>
      </c>
      <c r="I108" s="144" t="s">
        <v>711</v>
      </c>
      <c r="J108" s="144" t="s">
        <v>1316</v>
      </c>
      <c r="K108" s="144" t="s">
        <v>1317</v>
      </c>
      <c r="L108" s="144" t="s">
        <v>1337</v>
      </c>
    </row>
    <row r="109" spans="3:12" hidden="1">
      <c r="C109" s="285" t="s">
        <v>120</v>
      </c>
      <c r="D109" s="153"/>
      <c r="E109" s="92">
        <f>HLOOKUP($C109,$CB$2:$CE$3,2,0)</f>
        <v>15000</v>
      </c>
      <c r="F109" s="93">
        <f>D109*E109</f>
        <v>0</v>
      </c>
      <c r="G109" s="159"/>
      <c r="H109" s="94" t="s">
        <v>488</v>
      </c>
      <c r="I109" s="94" t="str">
        <f>VLOOKUP(H109,Presupuesto!$B$11:$C$565,2,0)</f>
        <v>EQUIPO DE COMPUTACION</v>
      </c>
      <c r="J109" s="205" t="s">
        <v>82</v>
      </c>
      <c r="K109" s="94" t="s">
        <v>719</v>
      </c>
      <c r="L109" s="94"/>
    </row>
    <row r="110" spans="3:12" hidden="1">
      <c r="C110" s="285" t="s">
        <v>117</v>
      </c>
      <c r="D110" s="146"/>
      <c r="E110" s="92">
        <f>HLOOKUP($C110,$CB$2:$CE$3,2,0)</f>
        <v>35000</v>
      </c>
      <c r="F110" s="93">
        <f>D110*E110</f>
        <v>0</v>
      </c>
      <c r="G110" s="159"/>
      <c r="H110" s="97" t="s">
        <v>488</v>
      </c>
      <c r="I110" s="97" t="str">
        <f>VLOOKUP(H110,Presupuesto!$B$11:$C$565,2,0)</f>
        <v>EQUIPO DE COMPUTACION</v>
      </c>
      <c r="J110" s="94" t="str">
        <f>$J$109</f>
        <v>Gestión Tecnologías de Información y Comunicación</v>
      </c>
      <c r="K110" s="94" t="s">
        <v>720</v>
      </c>
      <c r="L110" s="94"/>
    </row>
    <row r="111" spans="3:12" hidden="1">
      <c r="C111" s="95" t="s">
        <v>122</v>
      </c>
      <c r="D111" s="146"/>
      <c r="E111" s="96">
        <v>4000</v>
      </c>
      <c r="F111" s="93">
        <f t="shared" ref="F111:F122" si="8">D111*E111</f>
        <v>0</v>
      </c>
      <c r="G111" s="159"/>
      <c r="H111" s="97" t="s">
        <v>471</v>
      </c>
      <c r="I111" s="97" t="str">
        <f>VLOOKUP(H111,Presupuesto!$B$11:$C$565,2,0)</f>
        <v>EQUIPOS VARIOS DE OFICINA</v>
      </c>
      <c r="J111" s="94" t="str">
        <f t="shared" ref="J111:J122" si="9">$J$109</f>
        <v>Gestión Tecnologías de Información y Comunicación</v>
      </c>
      <c r="K111" s="94" t="s">
        <v>721</v>
      </c>
      <c r="L111" s="94"/>
    </row>
    <row r="112" spans="3:12" hidden="1">
      <c r="C112" s="95" t="s">
        <v>123</v>
      </c>
      <c r="D112" s="146"/>
      <c r="E112" s="96">
        <v>8000</v>
      </c>
      <c r="F112" s="93">
        <f t="shared" si="8"/>
        <v>0</v>
      </c>
      <c r="G112" s="159"/>
      <c r="H112" s="97" t="s">
        <v>488</v>
      </c>
      <c r="I112" s="97" t="str">
        <f>VLOOKUP(H112,Presupuesto!$B$11:$C$565,2,0)</f>
        <v>EQUIPO DE COMPUTACION</v>
      </c>
      <c r="J112" s="94" t="str">
        <f t="shared" si="9"/>
        <v>Gestión Tecnologías de Información y Comunicación</v>
      </c>
      <c r="K112" s="94" t="s">
        <v>721</v>
      </c>
      <c r="L112" s="94"/>
    </row>
    <row r="113" spans="3:12" hidden="1">
      <c r="C113" s="95" t="s">
        <v>124</v>
      </c>
      <c r="D113" s="146"/>
      <c r="E113" s="96">
        <v>5000</v>
      </c>
      <c r="F113" s="93">
        <f t="shared" si="8"/>
        <v>0</v>
      </c>
      <c r="G113" s="159"/>
      <c r="H113" s="97" t="s">
        <v>488</v>
      </c>
      <c r="I113" s="97" t="str">
        <f>VLOOKUP(H113,Presupuesto!$B$11:$C$565,2,0)</f>
        <v>EQUIPO DE COMPUTACION</v>
      </c>
      <c r="J113" s="94" t="str">
        <f t="shared" si="9"/>
        <v>Gestión Tecnologías de Información y Comunicación</v>
      </c>
      <c r="K113" s="94" t="s">
        <v>721</v>
      </c>
      <c r="L113" s="94"/>
    </row>
    <row r="114" spans="3:12" hidden="1">
      <c r="C114" s="95" t="s">
        <v>125</v>
      </c>
      <c r="D114" s="146"/>
      <c r="E114" s="96">
        <v>13000</v>
      </c>
      <c r="F114" s="93">
        <f t="shared" si="8"/>
        <v>0</v>
      </c>
      <c r="G114" s="159"/>
      <c r="H114" s="97" t="s">
        <v>479</v>
      </c>
      <c r="I114" s="97" t="str">
        <f>VLOOKUP(H114,Presupuesto!$B$11:$C$565,2,0)</f>
        <v>EQUIPO DE TRANSPORTE TRACCION Y ELEVACION</v>
      </c>
      <c r="J114" s="94" t="str">
        <f t="shared" si="9"/>
        <v>Gestión Tecnologías de Información y Comunicación</v>
      </c>
      <c r="K114" s="94" t="s">
        <v>721</v>
      </c>
      <c r="L114" s="94"/>
    </row>
    <row r="115" spans="3:12" hidden="1">
      <c r="C115" s="95" t="s">
        <v>126</v>
      </c>
      <c r="D115" s="146"/>
      <c r="E115" s="96">
        <v>15000</v>
      </c>
      <c r="F115" s="93">
        <f t="shared" si="8"/>
        <v>0</v>
      </c>
      <c r="G115" s="159"/>
      <c r="H115" s="97" t="s">
        <v>479</v>
      </c>
      <c r="I115" s="97" t="str">
        <f>VLOOKUP(H115,Presupuesto!$B$11:$C$565,2,0)</f>
        <v>EQUIPO DE TRANSPORTE TRACCION Y ELEVACION</v>
      </c>
      <c r="J115" s="94" t="str">
        <f t="shared" si="9"/>
        <v>Gestión Tecnologías de Información y Comunicación</v>
      </c>
      <c r="K115" s="94" t="s">
        <v>721</v>
      </c>
      <c r="L115" s="94"/>
    </row>
    <row r="116" spans="3:12" hidden="1">
      <c r="C116" s="95" t="s">
        <v>127</v>
      </c>
      <c r="D116" s="146"/>
      <c r="E116" s="96">
        <v>10000</v>
      </c>
      <c r="F116" s="93">
        <f t="shared" si="8"/>
        <v>0</v>
      </c>
      <c r="G116" s="159"/>
      <c r="H116" s="97" t="s">
        <v>479</v>
      </c>
      <c r="I116" s="97" t="str">
        <f>VLOOKUP(H116,Presupuesto!$B$11:$C$565,2,0)</f>
        <v>EQUIPO DE TRANSPORTE TRACCION Y ELEVACION</v>
      </c>
      <c r="J116" s="94" t="str">
        <f t="shared" si="9"/>
        <v>Gestión Tecnologías de Información y Comunicación</v>
      </c>
      <c r="K116" s="94" t="s">
        <v>732</v>
      </c>
      <c r="L116" s="94"/>
    </row>
    <row r="117" spans="3:12" hidden="1">
      <c r="C117" s="95" t="s">
        <v>128</v>
      </c>
      <c r="D117" s="146"/>
      <c r="E117" s="96">
        <v>10000</v>
      </c>
      <c r="F117" s="93">
        <f t="shared" si="8"/>
        <v>0</v>
      </c>
      <c r="G117" s="159"/>
      <c r="H117" s="97" t="s">
        <v>507</v>
      </c>
      <c r="I117" s="97" t="str">
        <f>VLOOKUP(H117,Presupuesto!$B$11:$C$565,2,0)</f>
        <v>APLICACIONES INFORMATICAS</v>
      </c>
      <c r="J117" s="94" t="str">
        <f t="shared" si="9"/>
        <v>Gestión Tecnologías de Información y Comunicación</v>
      </c>
      <c r="K117" s="94" t="s">
        <v>727</v>
      </c>
      <c r="L117" s="94"/>
    </row>
    <row r="118" spans="3:12" hidden="1">
      <c r="C118" s="105" t="s">
        <v>129</v>
      </c>
      <c r="D118" s="146"/>
      <c r="E118" s="96">
        <v>2000</v>
      </c>
      <c r="F118" s="93">
        <f t="shared" si="8"/>
        <v>0</v>
      </c>
      <c r="G118" s="159"/>
      <c r="H118" s="106" t="s">
        <v>488</v>
      </c>
      <c r="I118" s="106" t="str">
        <f>VLOOKUP(H118,Presupuesto!$B$11:$C$565,2,0)</f>
        <v>EQUIPO DE COMPUTACION</v>
      </c>
      <c r="J118" s="94" t="str">
        <f t="shared" si="9"/>
        <v>Gestión Tecnologías de Información y Comunicación</v>
      </c>
      <c r="K118" s="94" t="s">
        <v>721</v>
      </c>
      <c r="L118" s="94"/>
    </row>
    <row r="119" spans="3:12" hidden="1">
      <c r="C119" s="105" t="s">
        <v>130</v>
      </c>
      <c r="D119" s="146"/>
      <c r="E119" s="96">
        <v>1500</v>
      </c>
      <c r="F119" s="93">
        <f t="shared" si="8"/>
        <v>0</v>
      </c>
      <c r="G119" s="159"/>
      <c r="H119" s="106" t="s">
        <v>453</v>
      </c>
      <c r="I119" s="106" t="str">
        <f>VLOOKUP(H119,Presupuesto!$B$11:$C$565,2,0)</f>
        <v>UTILES Y MATERIALES ELECTRICOS</v>
      </c>
      <c r="J119" s="94" t="str">
        <f t="shared" si="9"/>
        <v>Gestión Tecnologías de Información y Comunicación</v>
      </c>
      <c r="K119" s="94" t="s">
        <v>721</v>
      </c>
      <c r="L119" s="94"/>
    </row>
    <row r="120" spans="3:12" hidden="1">
      <c r="C120" s="105" t="s">
        <v>131</v>
      </c>
      <c r="D120" s="146"/>
      <c r="E120" s="96">
        <v>1500</v>
      </c>
      <c r="F120" s="93">
        <f t="shared" si="8"/>
        <v>0</v>
      </c>
      <c r="G120" s="159"/>
      <c r="H120" s="106" t="s">
        <v>488</v>
      </c>
      <c r="I120" s="106" t="str">
        <f>VLOOKUP(H120,Presupuesto!$B$11:$C$565,2,0)</f>
        <v>EQUIPO DE COMPUTACION</v>
      </c>
      <c r="J120" s="94" t="str">
        <f t="shared" si="9"/>
        <v>Gestión Tecnologías de Información y Comunicación</v>
      </c>
      <c r="K120" s="94" t="s">
        <v>721</v>
      </c>
      <c r="L120" s="94"/>
    </row>
    <row r="121" spans="3:12" hidden="1">
      <c r="C121" s="105" t="s">
        <v>132</v>
      </c>
      <c r="D121" s="146"/>
      <c r="E121" s="96">
        <v>500</v>
      </c>
      <c r="F121" s="93">
        <f t="shared" si="8"/>
        <v>0</v>
      </c>
      <c r="G121" s="159"/>
      <c r="H121" s="106" t="s">
        <v>458</v>
      </c>
      <c r="I121" s="106" t="str">
        <f>VLOOKUP(H121,Presupuesto!$B$11:$C$565,2,0)</f>
        <v>OTROS RESPUESTOS Y ACCESORIOS MENORES</v>
      </c>
      <c r="J121" s="94" t="str">
        <f t="shared" si="9"/>
        <v>Gestión Tecnologías de Información y Comunicación</v>
      </c>
      <c r="K121" s="94" t="s">
        <v>721</v>
      </c>
      <c r="L121" s="94"/>
    </row>
    <row r="122" spans="3:12" ht="15.75" hidden="1" thickBot="1">
      <c r="C122" s="98" t="s">
        <v>133</v>
      </c>
      <c r="D122" s="154"/>
      <c r="E122" s="100">
        <v>20</v>
      </c>
      <c r="F122" s="101">
        <f t="shared" si="8"/>
        <v>0</v>
      </c>
      <c r="G122" s="156"/>
      <c r="H122" s="102" t="s">
        <v>458</v>
      </c>
      <c r="I122" s="102" t="str">
        <f>VLOOKUP(H122,Presupuesto!$B$11:$C$565,2,0)</f>
        <v>OTROS RESPUESTOS Y ACCESORIOS MENORES</v>
      </c>
      <c r="J122" s="102" t="str">
        <f t="shared" si="9"/>
        <v>Gestión Tecnologías de Información y Comunicación</v>
      </c>
      <c r="K122" s="119" t="s">
        <v>719</v>
      </c>
      <c r="L122" s="119"/>
    </row>
    <row r="123" spans="3:12">
      <c r="C123" s="422"/>
      <c r="D123" s="422"/>
      <c r="E123" s="422"/>
      <c r="F123" s="90"/>
      <c r="G123" s="74"/>
      <c r="H123" s="74"/>
      <c r="I123" s="74"/>
      <c r="J123" s="422"/>
      <c r="K123" s="422"/>
      <c r="L123" s="422"/>
    </row>
    <row r="124" spans="3:12" ht="15.75" thickBot="1">
      <c r="C124" s="422"/>
      <c r="D124" s="422"/>
      <c r="E124" s="422"/>
      <c r="F124" s="422"/>
      <c r="G124" s="411"/>
      <c r="H124" s="422"/>
      <c r="I124" s="422"/>
      <c r="J124" s="422"/>
      <c r="K124" s="422"/>
      <c r="L124" s="422"/>
    </row>
    <row r="125" spans="3:12" ht="15.75" thickBot="1">
      <c r="C125" s="29" t="s">
        <v>1308</v>
      </c>
      <c r="D125" s="104">
        <f>SUM(F132:F145)</f>
        <v>0</v>
      </c>
      <c r="E125" s="422"/>
      <c r="F125" s="69"/>
      <c r="G125" s="77"/>
      <c r="H125" s="69"/>
      <c r="I125" s="69"/>
      <c r="J125" s="422"/>
      <c r="K125" s="422"/>
      <c r="L125" s="422"/>
    </row>
    <row r="126" spans="3:12">
      <c r="C126" s="69"/>
      <c r="D126" s="31"/>
      <c r="E126" s="90"/>
      <c r="F126" s="90"/>
      <c r="G126" s="90"/>
      <c r="H126" s="74"/>
      <c r="I126" s="74"/>
      <c r="J126" s="74"/>
      <c r="K126" s="108"/>
      <c r="L126" s="422"/>
    </row>
    <row r="127" spans="3:12">
      <c r="C127" s="69"/>
      <c r="D127" s="31"/>
      <c r="E127" s="90"/>
      <c r="F127" s="90"/>
      <c r="G127" s="90"/>
      <c r="H127" s="74"/>
      <c r="I127" s="74"/>
      <c r="J127" s="74"/>
      <c r="K127" s="108"/>
      <c r="L127" s="422"/>
    </row>
    <row r="128" spans="3:12" ht="15.75">
      <c r="C128" s="190" t="s">
        <v>1309</v>
      </c>
      <c r="D128" s="342"/>
      <c r="E128" s="90"/>
      <c r="F128" s="90"/>
      <c r="G128" s="90"/>
      <c r="H128" s="74"/>
      <c r="I128" s="74"/>
      <c r="J128" s="74"/>
      <c r="K128" s="108"/>
      <c r="L128" s="422"/>
    </row>
    <row r="129" spans="3:12" ht="18.75">
      <c r="C129" s="197" t="e">
        <f>IFERROR(VLOOKUP(D128,'1. Desarrollo e Innov. Curricu.'!$F:$G,2,FALSE),IFERROR(VLOOKUP(D128,'2. Investigación Científica'!$E:$F,2,FALSE),IFERROR(VLOOKUP(D128,'3. Vinculación Univ. Sociedad'!$F:$G,2,FALSE),IFERROR(VLOOKUP(D128,'4. Docencia y Profesorado Univ.'!$F:$G,2,FALSE),IFERROR(VLOOKUP(D128,'5. Estudiantes y Graduados'!$E:$F,2,FALSE),IFERROR(VLOOKUP(D128,'11. Gestion Administrativa'!$F:$G,2,FALSE),IFERROR(VLOOKUP(D128,'13. Gestión Académica'!$F:$G,2,FALSE),IFERROR(VLOOKUP(D128,'8. Asegura. de la Calid. y M'!$F:$G,2,FALSE),IFERROR(VLOOKUP(D128,'6. Gestión del Conocimiento'!$F:$G,2,FALSE),IFERROR(VLOOKUP(D128,'15. Gobernabilidad y Proceso...'!$E:$F,2,FALSE),IFERROR(VLOOKUP(D128,'12. Gestión del Talento Humano'!$F:$G,2,FALSE),IFERROR(VLOOKUP(D128,'14. Internacional... de la E.S.'!$E:$F,2,FALSE),IFERROR(VLOOKUP(D128,'10. Posgrado'!$E:$F,2,FALSE),IFERROR(VLOOKUP(D128,'16. Desa. del Sistema Educ.Sup.'!$E:$F,2,FALSE),IFERROR(VLOOKUP(D128,'9. Cultura de Inno. Insti...'!$F:$G,2,FALSE),VLOOKUP(D128,'7. Lo Esencial de la Reforma U.'!$F:$G,2,0))))))))))))))))</f>
        <v>#N/A</v>
      </c>
      <c r="D129" s="31"/>
      <c r="E129" s="90"/>
      <c r="F129" s="90"/>
      <c r="G129" s="90"/>
      <c r="H129" s="74"/>
      <c r="I129" s="74"/>
      <c r="J129" s="74"/>
      <c r="K129" s="108"/>
      <c r="L129" s="422"/>
    </row>
    <row r="130" spans="3:12">
      <c r="C130" s="422"/>
      <c r="D130" s="422"/>
      <c r="E130" s="422"/>
      <c r="F130" s="90"/>
      <c r="G130" s="74"/>
      <c r="H130" s="74"/>
      <c r="I130" s="74"/>
      <c r="J130" s="422"/>
      <c r="K130" s="422"/>
      <c r="L130" s="422"/>
    </row>
    <row r="131" spans="3:12" ht="30">
      <c r="C131" s="144" t="s">
        <v>1310</v>
      </c>
      <c r="D131" s="144" t="s">
        <v>99</v>
      </c>
      <c r="E131" s="144" t="s">
        <v>1312</v>
      </c>
      <c r="F131" s="145" t="s">
        <v>1313</v>
      </c>
      <c r="G131" s="145" t="s">
        <v>1314</v>
      </c>
      <c r="H131" s="144" t="s">
        <v>1315</v>
      </c>
      <c r="I131" s="144" t="s">
        <v>711</v>
      </c>
      <c r="J131" s="144" t="s">
        <v>1316</v>
      </c>
      <c r="K131" s="144" t="s">
        <v>1317</v>
      </c>
      <c r="L131" s="144" t="s">
        <v>1337</v>
      </c>
    </row>
    <row r="132" spans="3:12" hidden="1">
      <c r="C132" s="285" t="s">
        <v>120</v>
      </c>
      <c r="D132" s="153"/>
      <c r="E132" s="92">
        <f>HLOOKUP($C132,$CB$2:$CE$3,2,0)</f>
        <v>15000</v>
      </c>
      <c r="F132" s="93">
        <f>D132*E132</f>
        <v>0</v>
      </c>
      <c r="G132" s="159"/>
      <c r="H132" s="94" t="s">
        <v>488</v>
      </c>
      <c r="I132" s="94" t="str">
        <f>VLOOKUP(H132,Presupuesto!$B$11:$C$565,2,0)</f>
        <v>EQUIPO DE COMPUTACION</v>
      </c>
      <c r="J132" s="205" t="s">
        <v>72</v>
      </c>
      <c r="K132" s="94" t="s">
        <v>719</v>
      </c>
      <c r="L132" s="94"/>
    </row>
    <row r="133" spans="3:12" hidden="1">
      <c r="C133" s="285" t="s">
        <v>117</v>
      </c>
      <c r="D133" s="146"/>
      <c r="E133" s="92">
        <f>HLOOKUP($C133,$CB$2:$CE$3,2,0)</f>
        <v>35000</v>
      </c>
      <c r="F133" s="93">
        <f>D133*E133</f>
        <v>0</v>
      </c>
      <c r="G133" s="159"/>
      <c r="H133" s="97" t="s">
        <v>488</v>
      </c>
      <c r="I133" s="97" t="str">
        <f>VLOOKUP(H133,Presupuesto!$B$11:$C$565,2,0)</f>
        <v>EQUIPO DE COMPUTACION</v>
      </c>
      <c r="J133" s="94" t="str">
        <f>$J$132</f>
        <v>Posgrado</v>
      </c>
      <c r="K133" s="94" t="s">
        <v>720</v>
      </c>
      <c r="L133" s="94"/>
    </row>
    <row r="134" spans="3:12" hidden="1">
      <c r="C134" s="95" t="s">
        <v>122</v>
      </c>
      <c r="D134" s="146"/>
      <c r="E134" s="96">
        <v>4000</v>
      </c>
      <c r="F134" s="93">
        <f t="shared" ref="F134:F145" si="10">D134*E134</f>
        <v>0</v>
      </c>
      <c r="G134" s="159"/>
      <c r="H134" s="97" t="s">
        <v>471</v>
      </c>
      <c r="I134" s="97" t="str">
        <f>VLOOKUP(H134,Presupuesto!$B$11:$C$565,2,0)</f>
        <v>EQUIPOS VARIOS DE OFICINA</v>
      </c>
      <c r="J134" s="94" t="str">
        <f t="shared" ref="J134:J144" si="11">$J$132</f>
        <v>Posgrado</v>
      </c>
      <c r="K134" s="94" t="s">
        <v>721</v>
      </c>
      <c r="L134" s="94"/>
    </row>
    <row r="135" spans="3:12" hidden="1">
      <c r="C135" s="95" t="s">
        <v>123</v>
      </c>
      <c r="D135" s="146"/>
      <c r="E135" s="96">
        <v>8000</v>
      </c>
      <c r="F135" s="93">
        <f t="shared" si="10"/>
        <v>0</v>
      </c>
      <c r="G135" s="159"/>
      <c r="H135" s="97" t="s">
        <v>488</v>
      </c>
      <c r="I135" s="97" t="str">
        <f>VLOOKUP(H135,Presupuesto!$B$11:$C$565,2,0)</f>
        <v>EQUIPO DE COMPUTACION</v>
      </c>
      <c r="J135" s="94" t="str">
        <f t="shared" si="11"/>
        <v>Posgrado</v>
      </c>
      <c r="K135" s="94" t="s">
        <v>721</v>
      </c>
      <c r="L135" s="94"/>
    </row>
    <row r="136" spans="3:12" hidden="1">
      <c r="C136" s="95" t="s">
        <v>124</v>
      </c>
      <c r="D136" s="146"/>
      <c r="E136" s="96">
        <v>5000</v>
      </c>
      <c r="F136" s="93">
        <f t="shared" si="10"/>
        <v>0</v>
      </c>
      <c r="G136" s="159"/>
      <c r="H136" s="97" t="s">
        <v>488</v>
      </c>
      <c r="I136" s="97" t="str">
        <f>VLOOKUP(H136,Presupuesto!$B$11:$C$565,2,0)</f>
        <v>EQUIPO DE COMPUTACION</v>
      </c>
      <c r="J136" s="94" t="str">
        <f t="shared" si="11"/>
        <v>Posgrado</v>
      </c>
      <c r="K136" s="94" t="s">
        <v>721</v>
      </c>
      <c r="L136" s="94"/>
    </row>
    <row r="137" spans="3:12" hidden="1">
      <c r="C137" s="95" t="s">
        <v>125</v>
      </c>
      <c r="D137" s="146"/>
      <c r="E137" s="96">
        <v>13000</v>
      </c>
      <c r="F137" s="93">
        <f t="shared" si="10"/>
        <v>0</v>
      </c>
      <c r="G137" s="159"/>
      <c r="H137" s="97" t="s">
        <v>479</v>
      </c>
      <c r="I137" s="97" t="str">
        <f>VLOOKUP(H137,Presupuesto!$B$11:$C$565,2,0)</f>
        <v>EQUIPO DE TRANSPORTE TRACCION Y ELEVACION</v>
      </c>
      <c r="J137" s="94" t="str">
        <f t="shared" si="11"/>
        <v>Posgrado</v>
      </c>
      <c r="K137" s="94" t="s">
        <v>721</v>
      </c>
      <c r="L137" s="94"/>
    </row>
    <row r="138" spans="3:12" hidden="1">
      <c r="C138" s="95" t="s">
        <v>126</v>
      </c>
      <c r="D138" s="146"/>
      <c r="E138" s="96">
        <v>15000</v>
      </c>
      <c r="F138" s="93">
        <f t="shared" si="10"/>
        <v>0</v>
      </c>
      <c r="G138" s="159"/>
      <c r="H138" s="97" t="s">
        <v>479</v>
      </c>
      <c r="I138" s="97" t="str">
        <f>VLOOKUP(H138,Presupuesto!$B$11:$C$565,2,0)</f>
        <v>EQUIPO DE TRANSPORTE TRACCION Y ELEVACION</v>
      </c>
      <c r="J138" s="94" t="str">
        <f t="shared" si="11"/>
        <v>Posgrado</v>
      </c>
      <c r="K138" s="94" t="s">
        <v>721</v>
      </c>
      <c r="L138" s="94"/>
    </row>
    <row r="139" spans="3:12" hidden="1">
      <c r="C139" s="95" t="s">
        <v>127</v>
      </c>
      <c r="D139" s="146"/>
      <c r="E139" s="96">
        <v>10000</v>
      </c>
      <c r="F139" s="93">
        <f t="shared" si="10"/>
        <v>0</v>
      </c>
      <c r="G139" s="159"/>
      <c r="H139" s="97" t="s">
        <v>479</v>
      </c>
      <c r="I139" s="97" t="str">
        <f>VLOOKUP(H139,Presupuesto!$B$11:$C$565,2,0)</f>
        <v>EQUIPO DE TRANSPORTE TRACCION Y ELEVACION</v>
      </c>
      <c r="J139" s="94" t="str">
        <f t="shared" si="11"/>
        <v>Posgrado</v>
      </c>
      <c r="K139" s="94" t="s">
        <v>732</v>
      </c>
      <c r="L139" s="94"/>
    </row>
    <row r="140" spans="3:12" hidden="1">
      <c r="C140" s="95" t="s">
        <v>128</v>
      </c>
      <c r="D140" s="146"/>
      <c r="E140" s="96">
        <v>10000</v>
      </c>
      <c r="F140" s="93">
        <f t="shared" si="10"/>
        <v>0</v>
      </c>
      <c r="G140" s="159"/>
      <c r="H140" s="97" t="s">
        <v>507</v>
      </c>
      <c r="I140" s="97" t="str">
        <f>VLOOKUP(H140,Presupuesto!$B$11:$C$565,2,0)</f>
        <v>APLICACIONES INFORMATICAS</v>
      </c>
      <c r="J140" s="94" t="str">
        <f t="shared" si="11"/>
        <v>Posgrado</v>
      </c>
      <c r="K140" s="94" t="s">
        <v>727</v>
      </c>
      <c r="L140" s="94"/>
    </row>
    <row r="141" spans="3:12" hidden="1">
      <c r="C141" s="105" t="s">
        <v>129</v>
      </c>
      <c r="D141" s="146"/>
      <c r="E141" s="96">
        <v>2000</v>
      </c>
      <c r="F141" s="93">
        <f t="shared" si="10"/>
        <v>0</v>
      </c>
      <c r="G141" s="159"/>
      <c r="H141" s="106" t="s">
        <v>488</v>
      </c>
      <c r="I141" s="106" t="str">
        <f>VLOOKUP(H141,Presupuesto!$B$11:$C$565,2,0)</f>
        <v>EQUIPO DE COMPUTACION</v>
      </c>
      <c r="J141" s="94" t="str">
        <f t="shared" si="11"/>
        <v>Posgrado</v>
      </c>
      <c r="K141" s="94" t="s">
        <v>721</v>
      </c>
      <c r="L141" s="94"/>
    </row>
    <row r="142" spans="3:12" hidden="1">
      <c r="C142" s="105" t="s">
        <v>130</v>
      </c>
      <c r="D142" s="146"/>
      <c r="E142" s="96">
        <v>1500</v>
      </c>
      <c r="F142" s="93">
        <f t="shared" si="10"/>
        <v>0</v>
      </c>
      <c r="G142" s="159"/>
      <c r="H142" s="106" t="s">
        <v>453</v>
      </c>
      <c r="I142" s="106" t="str">
        <f>VLOOKUP(H142,Presupuesto!$B$11:$C$565,2,0)</f>
        <v>UTILES Y MATERIALES ELECTRICOS</v>
      </c>
      <c r="J142" s="94" t="str">
        <f t="shared" si="11"/>
        <v>Posgrado</v>
      </c>
      <c r="K142" s="94" t="s">
        <v>721</v>
      </c>
      <c r="L142" s="94"/>
    </row>
    <row r="143" spans="3:12" hidden="1">
      <c r="C143" s="105" t="s">
        <v>131</v>
      </c>
      <c r="D143" s="146"/>
      <c r="E143" s="96">
        <v>1500</v>
      </c>
      <c r="F143" s="93">
        <f t="shared" si="10"/>
        <v>0</v>
      </c>
      <c r="G143" s="159"/>
      <c r="H143" s="106" t="s">
        <v>488</v>
      </c>
      <c r="I143" s="106" t="str">
        <f>VLOOKUP(H143,Presupuesto!$B$11:$C$565,2,0)</f>
        <v>EQUIPO DE COMPUTACION</v>
      </c>
      <c r="J143" s="94" t="str">
        <f t="shared" si="11"/>
        <v>Posgrado</v>
      </c>
      <c r="K143" s="94" t="s">
        <v>721</v>
      </c>
      <c r="L143" s="94"/>
    </row>
    <row r="144" spans="3:12" hidden="1">
      <c r="C144" s="105" t="s">
        <v>132</v>
      </c>
      <c r="D144" s="146"/>
      <c r="E144" s="96">
        <v>500</v>
      </c>
      <c r="F144" s="93">
        <f t="shared" si="10"/>
        <v>0</v>
      </c>
      <c r="G144" s="159"/>
      <c r="H144" s="106" t="s">
        <v>458</v>
      </c>
      <c r="I144" s="106" t="str">
        <f>VLOOKUP(H144,Presupuesto!$B$11:$C$565,2,0)</f>
        <v>OTROS RESPUESTOS Y ACCESORIOS MENORES</v>
      </c>
      <c r="J144" s="94" t="str">
        <f t="shared" si="11"/>
        <v>Posgrado</v>
      </c>
      <c r="K144" s="94" t="s">
        <v>721</v>
      </c>
      <c r="L144" s="94"/>
    </row>
    <row r="145" spans="3:12" ht="15.75" hidden="1" thickBot="1">
      <c r="C145" s="98" t="s">
        <v>133</v>
      </c>
      <c r="D145" s="154"/>
      <c r="E145" s="100">
        <v>20</v>
      </c>
      <c r="F145" s="101">
        <f t="shared" si="10"/>
        <v>0</v>
      </c>
      <c r="G145" s="156"/>
      <c r="H145" s="102" t="s">
        <v>458</v>
      </c>
      <c r="I145" s="102" t="str">
        <f>VLOOKUP(H145,Presupuesto!$B$11:$C$565,2,0)</f>
        <v>OTROS RESPUESTOS Y ACCESORIOS MENORES</v>
      </c>
      <c r="J145" s="102" t="str">
        <f>$J$132</f>
        <v>Posgrado</v>
      </c>
      <c r="K145" s="119" t="s">
        <v>719</v>
      </c>
      <c r="L145" s="119"/>
    </row>
    <row r="147" spans="3:12" ht="15.75" thickBot="1">
      <c r="C147" s="422"/>
      <c r="D147" s="422"/>
      <c r="E147" s="422"/>
      <c r="F147" s="422"/>
      <c r="G147" s="411"/>
      <c r="H147" s="422"/>
      <c r="I147" s="422"/>
      <c r="J147" s="422"/>
      <c r="K147" s="422"/>
      <c r="L147" s="422"/>
    </row>
    <row r="148" spans="3:12" ht="15.75" thickBot="1">
      <c r="C148" s="29" t="s">
        <v>1308</v>
      </c>
      <c r="D148" s="104">
        <f>SUM(F155:F168)</f>
        <v>0</v>
      </c>
      <c r="E148" s="422"/>
      <c r="F148" s="69"/>
      <c r="G148" s="77"/>
      <c r="H148" s="69"/>
      <c r="I148" s="69"/>
      <c r="J148" s="422"/>
      <c r="K148" s="422"/>
      <c r="L148" s="422"/>
    </row>
    <row r="149" spans="3:12">
      <c r="C149" s="69"/>
      <c r="D149" s="31"/>
      <c r="E149" s="90"/>
      <c r="F149" s="90"/>
      <c r="G149" s="90"/>
      <c r="H149" s="74"/>
      <c r="I149" s="74"/>
      <c r="J149" s="74"/>
      <c r="K149" s="108"/>
      <c r="L149" s="422"/>
    </row>
    <row r="150" spans="3:12">
      <c r="C150" s="69"/>
      <c r="D150" s="31"/>
      <c r="E150" s="90"/>
      <c r="F150" s="90"/>
      <c r="G150" s="90"/>
      <c r="H150" s="74"/>
      <c r="I150" s="74"/>
      <c r="J150" s="74"/>
      <c r="K150" s="108"/>
      <c r="L150" s="422"/>
    </row>
    <row r="151" spans="3:12" ht="15.75">
      <c r="C151" s="190" t="s">
        <v>1309</v>
      </c>
      <c r="D151" s="342"/>
      <c r="E151" s="90"/>
      <c r="F151" s="90"/>
      <c r="G151" s="90"/>
      <c r="H151" s="74"/>
      <c r="I151" s="74"/>
      <c r="J151" s="74"/>
      <c r="K151" s="108"/>
      <c r="L151" s="422"/>
    </row>
    <row r="152" spans="3:12" ht="18.75">
      <c r="C152" s="197" t="e">
        <f>IFERROR(VLOOKUP(D151,'1. Desarrollo e Innov. Curricu.'!$F:$G,2,FALSE),IFERROR(VLOOKUP(D151,'2. Investigación Científica'!$E:$F,2,FALSE),IFERROR(VLOOKUP(D151,'3. Vinculación Univ. Sociedad'!$F:$G,2,FALSE),IFERROR(VLOOKUP(D151,'4. Docencia y Profesorado Univ.'!$F:$G,2,FALSE),IFERROR(VLOOKUP(D151,'5. Estudiantes y Graduados'!$E:$F,2,FALSE),IFERROR(VLOOKUP(D151,'11. Gestion Administrativa'!$F:$G,2,FALSE),IFERROR(VLOOKUP(D151,'13. Gestión Académica'!$F:$G,2,FALSE),IFERROR(VLOOKUP(D151,'8. Asegura. de la Calid. y M'!$F:$G,2,FALSE),IFERROR(VLOOKUP(D151,'6. Gestión del Conocimiento'!$F:$G,2,FALSE),IFERROR(VLOOKUP(D151,'15. Gobernabilidad y Proceso...'!$E:$F,2,FALSE),IFERROR(VLOOKUP(D151,'12. Gestión del Talento Humano'!$F:$G,2,FALSE),IFERROR(VLOOKUP(D151,'14. Internacional... de la E.S.'!$E:$F,2,FALSE),IFERROR(VLOOKUP(D151,'10. Posgrado'!$E:$F,2,FALSE),IFERROR(VLOOKUP(D151,'16. Desa. del Sistema Educ.Sup.'!$E:$F,2,FALSE),IFERROR(VLOOKUP(D151,'9. Cultura de Inno. Insti...'!$F:$G,2,FALSE),VLOOKUP(D151,'7. Lo Esencial de la Reforma U.'!$F:$G,2,0))))))))))))))))</f>
        <v>#N/A</v>
      </c>
      <c r="D152" s="31"/>
      <c r="E152" s="90"/>
      <c r="F152" s="90"/>
      <c r="G152" s="90"/>
      <c r="H152" s="74"/>
      <c r="I152" s="74"/>
      <c r="J152" s="74"/>
      <c r="K152" s="108"/>
      <c r="L152" s="422"/>
    </row>
    <row r="153" spans="3:12">
      <c r="C153" s="422"/>
      <c r="D153" s="422"/>
      <c r="E153" s="422"/>
      <c r="F153" s="90"/>
      <c r="G153" s="74"/>
      <c r="H153" s="74"/>
      <c r="I153" s="74"/>
      <c r="J153" s="422"/>
      <c r="K153" s="422"/>
      <c r="L153" s="422"/>
    </row>
    <row r="154" spans="3:12" ht="30.75" thickBot="1">
      <c r="C154" s="144" t="s">
        <v>1310</v>
      </c>
      <c r="D154" s="144" t="s">
        <v>99</v>
      </c>
      <c r="E154" s="144" t="s">
        <v>1312</v>
      </c>
      <c r="F154" s="145" t="s">
        <v>1313</v>
      </c>
      <c r="G154" s="145" t="s">
        <v>1314</v>
      </c>
      <c r="H154" s="144" t="s">
        <v>1315</v>
      </c>
      <c r="I154" s="144" t="s">
        <v>711</v>
      </c>
      <c r="J154" s="144" t="s">
        <v>1316</v>
      </c>
      <c r="K154" s="144" t="s">
        <v>1317</v>
      </c>
      <c r="L154" s="144" t="s">
        <v>1337</v>
      </c>
    </row>
    <row r="155" spans="3:12" ht="15.75" thickBot="1">
      <c r="C155" s="285" t="s">
        <v>120</v>
      </c>
      <c r="D155" s="153"/>
      <c r="E155" s="92">
        <f>HLOOKUP($C155,$CB$2:$CE$3,2,0)</f>
        <v>15000</v>
      </c>
      <c r="F155" s="93">
        <f>D155*E155</f>
        <v>0</v>
      </c>
      <c r="G155" s="159"/>
      <c r="H155" s="94" t="s">
        <v>488</v>
      </c>
      <c r="I155" s="94" t="str">
        <f>VLOOKUP(H155,Presupuesto!$B$11:$C$565,2,0)</f>
        <v>EQUIPO DE COMPUTACION</v>
      </c>
      <c r="J155" s="205" t="s">
        <v>72</v>
      </c>
      <c r="K155" s="94" t="s">
        <v>719</v>
      </c>
      <c r="L155" s="94"/>
    </row>
    <row r="156" spans="3:12">
      <c r="C156" s="285" t="s">
        <v>117</v>
      </c>
      <c r="D156" s="146"/>
      <c r="E156" s="92">
        <f>HLOOKUP($C156,$CB$2:$CE$3,2,0)</f>
        <v>35000</v>
      </c>
      <c r="F156" s="93">
        <f>D156*E156</f>
        <v>0</v>
      </c>
      <c r="G156" s="159"/>
      <c r="H156" s="97" t="s">
        <v>488</v>
      </c>
      <c r="I156" s="97" t="str">
        <f>VLOOKUP(H156,Presupuesto!$B$11:$C$565,2,0)</f>
        <v>EQUIPO DE COMPUTACION</v>
      </c>
      <c r="J156" s="94" t="str">
        <f>$J$155</f>
        <v>Posgrado</v>
      </c>
      <c r="K156" s="94" t="s">
        <v>720</v>
      </c>
      <c r="L156" s="94"/>
    </row>
    <row r="157" spans="3:12">
      <c r="C157" s="95" t="s">
        <v>122</v>
      </c>
      <c r="D157" s="146"/>
      <c r="E157" s="96">
        <v>4000</v>
      </c>
      <c r="F157" s="93">
        <f t="shared" ref="F157:F168" si="12">D157*E157</f>
        <v>0</v>
      </c>
      <c r="G157" s="159"/>
      <c r="H157" s="97" t="s">
        <v>471</v>
      </c>
      <c r="I157" s="97" t="str">
        <f>VLOOKUP(H157,Presupuesto!$B$11:$C$565,2,0)</f>
        <v>EQUIPOS VARIOS DE OFICINA</v>
      </c>
      <c r="J157" s="94" t="str">
        <f t="shared" ref="J157:J168" si="13">$J$155</f>
        <v>Posgrado</v>
      </c>
      <c r="K157" s="94" t="s">
        <v>721</v>
      </c>
      <c r="L157" s="94"/>
    </row>
    <row r="158" spans="3:12">
      <c r="C158" s="95" t="s">
        <v>123</v>
      </c>
      <c r="D158" s="146"/>
      <c r="E158" s="96">
        <v>8000</v>
      </c>
      <c r="F158" s="93">
        <f t="shared" si="12"/>
        <v>0</v>
      </c>
      <c r="G158" s="159"/>
      <c r="H158" s="97" t="s">
        <v>488</v>
      </c>
      <c r="I158" s="97" t="str">
        <f>VLOOKUP(H158,Presupuesto!$B$11:$C$565,2,0)</f>
        <v>EQUIPO DE COMPUTACION</v>
      </c>
      <c r="J158" s="94" t="str">
        <f t="shared" si="13"/>
        <v>Posgrado</v>
      </c>
      <c r="K158" s="94" t="s">
        <v>721</v>
      </c>
      <c r="L158" s="94"/>
    </row>
    <row r="159" spans="3:12">
      <c r="C159" s="95" t="s">
        <v>124</v>
      </c>
      <c r="D159" s="146"/>
      <c r="E159" s="96">
        <v>5000</v>
      </c>
      <c r="F159" s="93">
        <f t="shared" si="12"/>
        <v>0</v>
      </c>
      <c r="G159" s="159"/>
      <c r="H159" s="97" t="s">
        <v>488</v>
      </c>
      <c r="I159" s="97" t="str">
        <f>VLOOKUP(H159,Presupuesto!$B$11:$C$565,2,0)</f>
        <v>EQUIPO DE COMPUTACION</v>
      </c>
      <c r="J159" s="94" t="str">
        <f t="shared" si="13"/>
        <v>Posgrado</v>
      </c>
      <c r="K159" s="94" t="s">
        <v>721</v>
      </c>
      <c r="L159" s="94"/>
    </row>
    <row r="160" spans="3:12">
      <c r="C160" s="95" t="s">
        <v>125</v>
      </c>
      <c r="D160" s="146"/>
      <c r="E160" s="96">
        <v>13000</v>
      </c>
      <c r="F160" s="93">
        <f t="shared" si="12"/>
        <v>0</v>
      </c>
      <c r="G160" s="159"/>
      <c r="H160" s="97" t="s">
        <v>479</v>
      </c>
      <c r="I160" s="97" t="str">
        <f>VLOOKUP(H160,Presupuesto!$B$11:$C$565,2,0)</f>
        <v>EQUIPO DE TRANSPORTE TRACCION Y ELEVACION</v>
      </c>
      <c r="J160" s="94" t="str">
        <f t="shared" si="13"/>
        <v>Posgrado</v>
      </c>
      <c r="K160" s="94" t="s">
        <v>721</v>
      </c>
      <c r="L160" s="94"/>
    </row>
    <row r="161" spans="3:12">
      <c r="C161" s="95" t="s">
        <v>126</v>
      </c>
      <c r="D161" s="146"/>
      <c r="E161" s="96">
        <v>15000</v>
      </c>
      <c r="F161" s="93">
        <f t="shared" si="12"/>
        <v>0</v>
      </c>
      <c r="G161" s="159"/>
      <c r="H161" s="97" t="s">
        <v>479</v>
      </c>
      <c r="I161" s="97" t="str">
        <f>VLOOKUP(H161,Presupuesto!$B$11:$C$565,2,0)</f>
        <v>EQUIPO DE TRANSPORTE TRACCION Y ELEVACION</v>
      </c>
      <c r="J161" s="94" t="str">
        <f t="shared" si="13"/>
        <v>Posgrado</v>
      </c>
      <c r="K161" s="94" t="s">
        <v>721</v>
      </c>
      <c r="L161" s="94"/>
    </row>
    <row r="162" spans="3:12">
      <c r="C162" s="95" t="s">
        <v>127</v>
      </c>
      <c r="D162" s="146"/>
      <c r="E162" s="96">
        <v>10000</v>
      </c>
      <c r="F162" s="93">
        <f t="shared" si="12"/>
        <v>0</v>
      </c>
      <c r="G162" s="159"/>
      <c r="H162" s="97" t="s">
        <v>479</v>
      </c>
      <c r="I162" s="97" t="str">
        <f>VLOOKUP(H162,Presupuesto!$B$11:$C$565,2,0)</f>
        <v>EQUIPO DE TRANSPORTE TRACCION Y ELEVACION</v>
      </c>
      <c r="J162" s="94" t="str">
        <f t="shared" si="13"/>
        <v>Posgrado</v>
      </c>
      <c r="K162" s="94" t="s">
        <v>732</v>
      </c>
      <c r="L162" s="94"/>
    </row>
    <row r="163" spans="3:12">
      <c r="C163" s="95" t="s">
        <v>128</v>
      </c>
      <c r="D163" s="146"/>
      <c r="E163" s="96">
        <v>10000</v>
      </c>
      <c r="F163" s="93">
        <f t="shared" si="12"/>
        <v>0</v>
      </c>
      <c r="G163" s="159"/>
      <c r="H163" s="97" t="s">
        <v>507</v>
      </c>
      <c r="I163" s="97" t="str">
        <f>VLOOKUP(H163,Presupuesto!$B$11:$C$565,2,0)</f>
        <v>APLICACIONES INFORMATICAS</v>
      </c>
      <c r="J163" s="94" t="str">
        <f t="shared" si="13"/>
        <v>Posgrado</v>
      </c>
      <c r="K163" s="94" t="s">
        <v>727</v>
      </c>
      <c r="L163" s="94"/>
    </row>
    <row r="164" spans="3:12">
      <c r="C164" s="105" t="s">
        <v>129</v>
      </c>
      <c r="D164" s="146"/>
      <c r="E164" s="96">
        <v>2000</v>
      </c>
      <c r="F164" s="93">
        <f t="shared" si="12"/>
        <v>0</v>
      </c>
      <c r="G164" s="159"/>
      <c r="H164" s="106" t="s">
        <v>488</v>
      </c>
      <c r="I164" s="106" t="str">
        <f>VLOOKUP(H164,Presupuesto!$B$11:$C$565,2,0)</f>
        <v>EQUIPO DE COMPUTACION</v>
      </c>
      <c r="J164" s="94" t="str">
        <f t="shared" si="13"/>
        <v>Posgrado</v>
      </c>
      <c r="K164" s="94" t="s">
        <v>721</v>
      </c>
      <c r="L164" s="94"/>
    </row>
    <row r="165" spans="3:12">
      <c r="C165" s="105" t="s">
        <v>130</v>
      </c>
      <c r="D165" s="146"/>
      <c r="E165" s="96">
        <v>1500</v>
      </c>
      <c r="F165" s="93">
        <f t="shared" si="12"/>
        <v>0</v>
      </c>
      <c r="G165" s="159"/>
      <c r="H165" s="106" t="s">
        <v>453</v>
      </c>
      <c r="I165" s="106" t="str">
        <f>VLOOKUP(H165,Presupuesto!$B$11:$C$565,2,0)</f>
        <v>UTILES Y MATERIALES ELECTRICOS</v>
      </c>
      <c r="J165" s="94" t="str">
        <f t="shared" si="13"/>
        <v>Posgrado</v>
      </c>
      <c r="K165" s="94" t="s">
        <v>721</v>
      </c>
      <c r="L165" s="94"/>
    </row>
    <row r="166" spans="3:12">
      <c r="C166" s="105" t="s">
        <v>131</v>
      </c>
      <c r="D166" s="146"/>
      <c r="E166" s="96">
        <v>1500</v>
      </c>
      <c r="F166" s="93">
        <f t="shared" si="12"/>
        <v>0</v>
      </c>
      <c r="G166" s="159"/>
      <c r="H166" s="106" t="s">
        <v>488</v>
      </c>
      <c r="I166" s="106" t="str">
        <f>VLOOKUP(H166,Presupuesto!$B$11:$C$565,2,0)</f>
        <v>EQUIPO DE COMPUTACION</v>
      </c>
      <c r="J166" s="94" t="str">
        <f t="shared" si="13"/>
        <v>Posgrado</v>
      </c>
      <c r="K166" s="94" t="s">
        <v>721</v>
      </c>
      <c r="L166" s="94"/>
    </row>
    <row r="167" spans="3:12">
      <c r="C167" s="105" t="s">
        <v>132</v>
      </c>
      <c r="D167" s="146"/>
      <c r="E167" s="96">
        <v>500</v>
      </c>
      <c r="F167" s="93">
        <f t="shared" si="12"/>
        <v>0</v>
      </c>
      <c r="G167" s="159"/>
      <c r="H167" s="106" t="s">
        <v>458</v>
      </c>
      <c r="I167" s="106" t="str">
        <f>VLOOKUP(H167,Presupuesto!$B$11:$C$565,2,0)</f>
        <v>OTROS RESPUESTOS Y ACCESORIOS MENORES</v>
      </c>
      <c r="J167" s="94" t="str">
        <f t="shared" si="13"/>
        <v>Posgrado</v>
      </c>
      <c r="K167" s="94" t="s">
        <v>721</v>
      </c>
      <c r="L167" s="94"/>
    </row>
    <row r="168" spans="3:12" ht="15.75" thickBot="1">
      <c r="C168" s="98" t="s">
        <v>133</v>
      </c>
      <c r="D168" s="154"/>
      <c r="E168" s="100">
        <v>20</v>
      </c>
      <c r="F168" s="101">
        <f t="shared" si="12"/>
        <v>0</v>
      </c>
      <c r="G168" s="156"/>
      <c r="H168" s="102" t="s">
        <v>458</v>
      </c>
      <c r="I168" s="102" t="str">
        <f>VLOOKUP(H168,Presupuesto!$B$11:$C$565,2,0)</f>
        <v>OTROS RESPUESTOS Y ACCESORIOS MENORES</v>
      </c>
      <c r="J168" s="102" t="str">
        <f t="shared" si="13"/>
        <v>Posgrado</v>
      </c>
      <c r="K168" s="119" t="s">
        <v>719</v>
      </c>
      <c r="L168" s="119"/>
    </row>
    <row r="169" spans="3:12">
      <c r="C169" s="422"/>
      <c r="D169" s="422"/>
      <c r="E169" s="422"/>
      <c r="F169" s="90"/>
      <c r="G169" s="74"/>
      <c r="H169" s="74"/>
      <c r="I169" s="74"/>
      <c r="J169" s="422"/>
      <c r="K169" s="422"/>
      <c r="L169" s="422"/>
    </row>
    <row r="170" spans="3:12" ht="15.75" thickBot="1">
      <c r="C170" s="422"/>
      <c r="D170" s="422"/>
      <c r="E170" s="422"/>
      <c r="F170" s="422"/>
      <c r="G170" s="411"/>
      <c r="H170" s="422"/>
      <c r="I170" s="422"/>
      <c r="J170" s="422"/>
      <c r="K170" s="422"/>
      <c r="L170" s="422"/>
    </row>
    <row r="171" spans="3:12" ht="15.75" thickBot="1">
      <c r="C171" s="29" t="s">
        <v>1308</v>
      </c>
      <c r="D171" s="104">
        <f>SUM(F178:F191)</f>
        <v>0</v>
      </c>
      <c r="E171" s="422"/>
      <c r="F171" s="69"/>
      <c r="G171" s="77"/>
      <c r="H171" s="69"/>
      <c r="I171" s="69"/>
      <c r="J171" s="422"/>
      <c r="K171" s="422"/>
      <c r="L171" s="422"/>
    </row>
    <row r="172" spans="3:12">
      <c r="C172" s="69"/>
      <c r="D172" s="31"/>
      <c r="E172" s="90"/>
      <c r="F172" s="90"/>
      <c r="G172" s="90"/>
      <c r="H172" s="74"/>
      <c r="I172" s="74"/>
      <c r="J172" s="74"/>
      <c r="K172" s="108"/>
      <c r="L172" s="422"/>
    </row>
    <row r="173" spans="3:12">
      <c r="C173" s="69"/>
      <c r="D173" s="31"/>
      <c r="E173" s="90"/>
      <c r="F173" s="90"/>
      <c r="G173" s="90"/>
      <c r="H173" s="74"/>
      <c r="I173" s="74"/>
      <c r="J173" s="74"/>
      <c r="K173" s="108"/>
      <c r="L173" s="422"/>
    </row>
    <row r="174" spans="3:12" ht="15.75">
      <c r="C174" s="190" t="s">
        <v>1309</v>
      </c>
      <c r="D174" s="342"/>
      <c r="E174" s="90"/>
      <c r="F174" s="90"/>
      <c r="G174" s="90"/>
      <c r="H174" s="74"/>
      <c r="I174" s="74"/>
      <c r="J174" s="74"/>
      <c r="K174" s="108"/>
      <c r="L174" s="422"/>
    </row>
    <row r="175" spans="3:12" ht="18.75">
      <c r="C175" s="197" t="e">
        <f>IFERROR(VLOOKUP(D174,'1. Desarrollo e Innov. Curricu.'!$F:$G,2,FALSE),IFERROR(VLOOKUP(D174,'2. Investigación Científica'!$E:$F,2,FALSE),IFERROR(VLOOKUP(D174,'3. Vinculación Univ. Sociedad'!$F:$G,2,FALSE),IFERROR(VLOOKUP(D174,'4. Docencia y Profesorado Univ.'!$F:$G,2,FALSE),IFERROR(VLOOKUP(D174,'5. Estudiantes y Graduados'!$E:$F,2,FALSE),IFERROR(VLOOKUP(D174,'11. Gestion Administrativa'!$F:$G,2,FALSE),IFERROR(VLOOKUP(D174,'13. Gestión Académica'!$F:$G,2,FALSE),IFERROR(VLOOKUP(D174,'8. Asegura. de la Calid. y M'!$F:$G,2,FALSE),IFERROR(VLOOKUP(D174,'6. Gestión del Conocimiento'!$F:$G,2,FALSE),IFERROR(VLOOKUP(D174,'15. Gobernabilidad y Proceso...'!$E:$F,2,FALSE),IFERROR(VLOOKUP(D174,'12. Gestión del Talento Humano'!$F:$G,2,FALSE),IFERROR(VLOOKUP(D174,'14. Internacional... de la E.S.'!$E:$F,2,FALSE),IFERROR(VLOOKUP(D174,'10. Posgrado'!$E:$F,2,FALSE),IFERROR(VLOOKUP(D174,'16. Desa. del Sistema Educ.Sup.'!$E:$F,2,FALSE),IFERROR(VLOOKUP(D174,'9. Cultura de Inno. Insti...'!$F:$G,2,FALSE),VLOOKUP(D174,'7. Lo Esencial de la Reforma U.'!$F:$G,2,0))))))))))))))))</f>
        <v>#N/A</v>
      </c>
      <c r="D175" s="31"/>
      <c r="E175" s="90"/>
      <c r="F175" s="90"/>
      <c r="G175" s="90"/>
      <c r="H175" s="74"/>
      <c r="I175" s="74"/>
      <c r="J175" s="74"/>
      <c r="K175" s="108"/>
      <c r="L175" s="422"/>
    </row>
    <row r="176" spans="3:12">
      <c r="C176" s="422"/>
      <c r="D176" s="422"/>
      <c r="E176" s="422"/>
      <c r="F176" s="90"/>
      <c r="G176" s="74"/>
      <c r="H176" s="74"/>
      <c r="I176" s="74"/>
      <c r="J176" s="422"/>
      <c r="K176" s="422"/>
      <c r="L176" s="422"/>
    </row>
    <row r="177" spans="3:12" ht="30.75" thickBot="1">
      <c r="C177" s="144" t="s">
        <v>1310</v>
      </c>
      <c r="D177" s="144" t="s">
        <v>99</v>
      </c>
      <c r="E177" s="144" t="s">
        <v>1312</v>
      </c>
      <c r="F177" s="145" t="s">
        <v>1313</v>
      </c>
      <c r="G177" s="145" t="s">
        <v>1314</v>
      </c>
      <c r="H177" s="144" t="s">
        <v>1315</v>
      </c>
      <c r="I177" s="144" t="s">
        <v>711</v>
      </c>
      <c r="J177" s="144" t="s">
        <v>1316</v>
      </c>
      <c r="K177" s="144" t="s">
        <v>1317</v>
      </c>
      <c r="L177" s="144" t="s">
        <v>1337</v>
      </c>
    </row>
    <row r="178" spans="3:12" ht="15.75" thickBot="1">
      <c r="C178" s="285" t="s">
        <v>120</v>
      </c>
      <c r="D178" s="153"/>
      <c r="E178" s="92">
        <f>HLOOKUP($C178,$CB$2:$CE$3,2,0)</f>
        <v>15000</v>
      </c>
      <c r="F178" s="93">
        <f>D178*E178</f>
        <v>0</v>
      </c>
      <c r="G178" s="159"/>
      <c r="H178" s="94" t="s">
        <v>488</v>
      </c>
      <c r="I178" s="94" t="str">
        <f>VLOOKUP(H178,Presupuesto!$B$11:$C$565,2,0)</f>
        <v>EQUIPO DE COMPUTACION</v>
      </c>
      <c r="J178" s="205" t="s">
        <v>72</v>
      </c>
      <c r="K178" s="94" t="s">
        <v>719</v>
      </c>
      <c r="L178" s="94"/>
    </row>
    <row r="179" spans="3:12">
      <c r="C179" s="285" t="s">
        <v>117</v>
      </c>
      <c r="D179" s="146"/>
      <c r="E179" s="92">
        <f>HLOOKUP($C179,$CB$2:$CE$3,2,0)</f>
        <v>35000</v>
      </c>
      <c r="F179" s="93">
        <f>D179*E179</f>
        <v>0</v>
      </c>
      <c r="G179" s="159"/>
      <c r="H179" s="97" t="s">
        <v>488</v>
      </c>
      <c r="I179" s="97" t="str">
        <f>VLOOKUP(H179,Presupuesto!$B$11:$C$565,2,0)</f>
        <v>EQUIPO DE COMPUTACION</v>
      </c>
      <c r="J179" s="94" t="str">
        <f>$J$178</f>
        <v>Posgrado</v>
      </c>
      <c r="K179" s="94" t="s">
        <v>720</v>
      </c>
      <c r="L179" s="94"/>
    </row>
    <row r="180" spans="3:12">
      <c r="C180" s="95" t="s">
        <v>122</v>
      </c>
      <c r="D180" s="146"/>
      <c r="E180" s="96">
        <v>4000</v>
      </c>
      <c r="F180" s="93">
        <f t="shared" ref="F180:F191" si="14">D180*E180</f>
        <v>0</v>
      </c>
      <c r="G180" s="159"/>
      <c r="H180" s="97" t="s">
        <v>471</v>
      </c>
      <c r="I180" s="97" t="str">
        <f>VLOOKUP(H180,Presupuesto!$B$11:$C$565,2,0)</f>
        <v>EQUIPOS VARIOS DE OFICINA</v>
      </c>
      <c r="J180" s="94" t="str">
        <f t="shared" ref="J180:J191" si="15">$J$178</f>
        <v>Posgrado</v>
      </c>
      <c r="K180" s="94" t="s">
        <v>721</v>
      </c>
      <c r="L180" s="94"/>
    </row>
    <row r="181" spans="3:12">
      <c r="C181" s="95" t="s">
        <v>123</v>
      </c>
      <c r="D181" s="146"/>
      <c r="E181" s="96">
        <v>8000</v>
      </c>
      <c r="F181" s="93">
        <f t="shared" si="14"/>
        <v>0</v>
      </c>
      <c r="G181" s="159"/>
      <c r="H181" s="97" t="s">
        <v>488</v>
      </c>
      <c r="I181" s="97" t="str">
        <f>VLOOKUP(H181,Presupuesto!$B$11:$C$565,2,0)</f>
        <v>EQUIPO DE COMPUTACION</v>
      </c>
      <c r="J181" s="94" t="str">
        <f t="shared" si="15"/>
        <v>Posgrado</v>
      </c>
      <c r="K181" s="94" t="s">
        <v>721</v>
      </c>
      <c r="L181" s="94"/>
    </row>
    <row r="182" spans="3:12">
      <c r="C182" s="95" t="s">
        <v>124</v>
      </c>
      <c r="D182" s="146"/>
      <c r="E182" s="96">
        <v>5000</v>
      </c>
      <c r="F182" s="93">
        <f t="shared" si="14"/>
        <v>0</v>
      </c>
      <c r="G182" s="159"/>
      <c r="H182" s="97" t="s">
        <v>488</v>
      </c>
      <c r="I182" s="97" t="str">
        <f>VLOOKUP(H182,Presupuesto!$B$11:$C$565,2,0)</f>
        <v>EQUIPO DE COMPUTACION</v>
      </c>
      <c r="J182" s="94" t="str">
        <f t="shared" si="15"/>
        <v>Posgrado</v>
      </c>
      <c r="K182" s="94" t="s">
        <v>721</v>
      </c>
      <c r="L182" s="94"/>
    </row>
    <row r="183" spans="3:12">
      <c r="C183" s="95" t="s">
        <v>125</v>
      </c>
      <c r="D183" s="146"/>
      <c r="E183" s="96">
        <v>13000</v>
      </c>
      <c r="F183" s="93">
        <f t="shared" si="14"/>
        <v>0</v>
      </c>
      <c r="G183" s="159"/>
      <c r="H183" s="97" t="s">
        <v>479</v>
      </c>
      <c r="I183" s="97" t="str">
        <f>VLOOKUP(H183,Presupuesto!$B$11:$C$565,2,0)</f>
        <v>EQUIPO DE TRANSPORTE TRACCION Y ELEVACION</v>
      </c>
      <c r="J183" s="94" t="str">
        <f t="shared" si="15"/>
        <v>Posgrado</v>
      </c>
      <c r="K183" s="94" t="s">
        <v>721</v>
      </c>
      <c r="L183" s="94"/>
    </row>
    <row r="184" spans="3:12">
      <c r="C184" s="95" t="s">
        <v>126</v>
      </c>
      <c r="D184" s="146"/>
      <c r="E184" s="96">
        <v>15000</v>
      </c>
      <c r="F184" s="93">
        <f t="shared" si="14"/>
        <v>0</v>
      </c>
      <c r="G184" s="159"/>
      <c r="H184" s="97" t="s">
        <v>479</v>
      </c>
      <c r="I184" s="97" t="str">
        <f>VLOOKUP(H184,Presupuesto!$B$11:$C$565,2,0)</f>
        <v>EQUIPO DE TRANSPORTE TRACCION Y ELEVACION</v>
      </c>
      <c r="J184" s="94" t="str">
        <f t="shared" si="15"/>
        <v>Posgrado</v>
      </c>
      <c r="K184" s="94" t="s">
        <v>721</v>
      </c>
      <c r="L184" s="94"/>
    </row>
    <row r="185" spans="3:12">
      <c r="C185" s="95" t="s">
        <v>127</v>
      </c>
      <c r="D185" s="146"/>
      <c r="E185" s="96">
        <v>10000</v>
      </c>
      <c r="F185" s="93">
        <f t="shared" si="14"/>
        <v>0</v>
      </c>
      <c r="G185" s="159"/>
      <c r="H185" s="97" t="s">
        <v>479</v>
      </c>
      <c r="I185" s="97" t="str">
        <f>VLOOKUP(H185,Presupuesto!$B$11:$C$565,2,0)</f>
        <v>EQUIPO DE TRANSPORTE TRACCION Y ELEVACION</v>
      </c>
      <c r="J185" s="94" t="str">
        <f t="shared" si="15"/>
        <v>Posgrado</v>
      </c>
      <c r="K185" s="94" t="s">
        <v>732</v>
      </c>
      <c r="L185" s="94"/>
    </row>
    <row r="186" spans="3:12">
      <c r="C186" s="95" t="s">
        <v>128</v>
      </c>
      <c r="D186" s="146"/>
      <c r="E186" s="96">
        <v>10000</v>
      </c>
      <c r="F186" s="93">
        <f t="shared" si="14"/>
        <v>0</v>
      </c>
      <c r="G186" s="159"/>
      <c r="H186" s="97" t="s">
        <v>507</v>
      </c>
      <c r="I186" s="97" t="str">
        <f>VLOOKUP(H186,Presupuesto!$B$11:$C$565,2,0)</f>
        <v>APLICACIONES INFORMATICAS</v>
      </c>
      <c r="J186" s="94" t="str">
        <f t="shared" si="15"/>
        <v>Posgrado</v>
      </c>
      <c r="K186" s="94" t="s">
        <v>727</v>
      </c>
      <c r="L186" s="94"/>
    </row>
    <row r="187" spans="3:12">
      <c r="C187" s="105" t="s">
        <v>129</v>
      </c>
      <c r="D187" s="146"/>
      <c r="E187" s="96">
        <v>2000</v>
      </c>
      <c r="F187" s="93">
        <f t="shared" si="14"/>
        <v>0</v>
      </c>
      <c r="G187" s="159"/>
      <c r="H187" s="106" t="s">
        <v>488</v>
      </c>
      <c r="I187" s="106" t="str">
        <f>VLOOKUP(H187,Presupuesto!$B$11:$C$565,2,0)</f>
        <v>EQUIPO DE COMPUTACION</v>
      </c>
      <c r="J187" s="94" t="str">
        <f t="shared" si="15"/>
        <v>Posgrado</v>
      </c>
      <c r="K187" s="94" t="s">
        <v>721</v>
      </c>
      <c r="L187" s="94"/>
    </row>
    <row r="188" spans="3:12">
      <c r="C188" s="105" t="s">
        <v>130</v>
      </c>
      <c r="D188" s="146"/>
      <c r="E188" s="96">
        <v>1500</v>
      </c>
      <c r="F188" s="93">
        <f t="shared" si="14"/>
        <v>0</v>
      </c>
      <c r="G188" s="159"/>
      <c r="H188" s="106" t="s">
        <v>453</v>
      </c>
      <c r="I188" s="106" t="str">
        <f>VLOOKUP(H188,Presupuesto!$B$11:$C$565,2,0)</f>
        <v>UTILES Y MATERIALES ELECTRICOS</v>
      </c>
      <c r="J188" s="94" t="str">
        <f t="shared" si="15"/>
        <v>Posgrado</v>
      </c>
      <c r="K188" s="94" t="s">
        <v>721</v>
      </c>
      <c r="L188" s="94"/>
    </row>
    <row r="189" spans="3:12">
      <c r="C189" s="105" t="s">
        <v>131</v>
      </c>
      <c r="D189" s="146"/>
      <c r="E189" s="96">
        <v>1500</v>
      </c>
      <c r="F189" s="93">
        <f t="shared" si="14"/>
        <v>0</v>
      </c>
      <c r="G189" s="159"/>
      <c r="H189" s="106" t="s">
        <v>488</v>
      </c>
      <c r="I189" s="106" t="str">
        <f>VLOOKUP(H189,Presupuesto!$B$11:$C$565,2,0)</f>
        <v>EQUIPO DE COMPUTACION</v>
      </c>
      <c r="J189" s="94" t="str">
        <f t="shared" si="15"/>
        <v>Posgrado</v>
      </c>
      <c r="K189" s="94" t="s">
        <v>721</v>
      </c>
      <c r="L189" s="94"/>
    </row>
    <row r="190" spans="3:12">
      <c r="C190" s="105" t="s">
        <v>132</v>
      </c>
      <c r="D190" s="146"/>
      <c r="E190" s="96">
        <v>500</v>
      </c>
      <c r="F190" s="93">
        <f t="shared" si="14"/>
        <v>0</v>
      </c>
      <c r="G190" s="159"/>
      <c r="H190" s="106" t="s">
        <v>458</v>
      </c>
      <c r="I190" s="106" t="str">
        <f>VLOOKUP(H190,Presupuesto!$B$11:$C$565,2,0)</f>
        <v>OTROS RESPUESTOS Y ACCESORIOS MENORES</v>
      </c>
      <c r="J190" s="94" t="str">
        <f t="shared" si="15"/>
        <v>Posgrado</v>
      </c>
      <c r="K190" s="94" t="s">
        <v>721</v>
      </c>
      <c r="L190" s="94"/>
    </row>
    <row r="191" spans="3:12" ht="15.75" thickBot="1">
      <c r="C191" s="98" t="s">
        <v>133</v>
      </c>
      <c r="D191" s="154"/>
      <c r="E191" s="100">
        <v>20</v>
      </c>
      <c r="F191" s="101">
        <f t="shared" si="14"/>
        <v>0</v>
      </c>
      <c r="G191" s="156"/>
      <c r="H191" s="102" t="s">
        <v>458</v>
      </c>
      <c r="I191" s="102" t="str">
        <f>VLOOKUP(H191,Presupuesto!$B$11:$C$565,2,0)</f>
        <v>OTROS RESPUESTOS Y ACCESORIOS MENORES</v>
      </c>
      <c r="J191" s="102" t="str">
        <f t="shared" si="15"/>
        <v>Posgrado</v>
      </c>
      <c r="K191" s="119" t="s">
        <v>719</v>
      </c>
      <c r="L191" s="119"/>
    </row>
    <row r="193" spans="3:12" ht="15.75" thickBot="1">
      <c r="C193" s="422"/>
      <c r="D193" s="422"/>
      <c r="E193" s="422"/>
      <c r="F193" s="422"/>
      <c r="G193" s="411"/>
      <c r="H193" s="422"/>
      <c r="I193" s="422"/>
      <c r="J193" s="422"/>
      <c r="K193" s="422"/>
      <c r="L193" s="422"/>
    </row>
    <row r="194" spans="3:12" ht="15.75" thickBot="1">
      <c r="C194" s="29" t="s">
        <v>1308</v>
      </c>
      <c r="D194" s="104">
        <f>SUM(F201:F214)</f>
        <v>0</v>
      </c>
      <c r="E194" s="422"/>
      <c r="F194" s="69"/>
      <c r="G194" s="77"/>
      <c r="H194" s="69"/>
      <c r="I194" s="69"/>
      <c r="J194" s="422"/>
      <c r="K194" s="422"/>
      <c r="L194" s="422"/>
    </row>
    <row r="195" spans="3:12">
      <c r="C195" s="69"/>
      <c r="D195" s="31"/>
      <c r="E195" s="90"/>
      <c r="F195" s="90"/>
      <c r="G195" s="90"/>
      <c r="H195" s="74"/>
      <c r="I195" s="74"/>
      <c r="J195" s="74"/>
      <c r="K195" s="108"/>
      <c r="L195" s="422"/>
    </row>
    <row r="196" spans="3:12">
      <c r="C196" s="69"/>
      <c r="D196" s="31"/>
      <c r="E196" s="90"/>
      <c r="F196" s="90"/>
      <c r="G196" s="90"/>
      <c r="H196" s="74"/>
      <c r="I196" s="74"/>
      <c r="J196" s="74"/>
      <c r="K196" s="108"/>
      <c r="L196" s="422"/>
    </row>
    <row r="197" spans="3:12" ht="15.75">
      <c r="C197" s="190" t="s">
        <v>1309</v>
      </c>
      <c r="D197" s="342"/>
      <c r="E197" s="90"/>
      <c r="F197" s="90"/>
      <c r="G197" s="90"/>
      <c r="H197" s="74"/>
      <c r="I197" s="74"/>
      <c r="J197" s="74"/>
      <c r="K197" s="108"/>
      <c r="L197" s="422"/>
    </row>
    <row r="198" spans="3:12" ht="18.75">
      <c r="C198" s="197" t="e">
        <f>IFERROR(VLOOKUP(D197,'1. Desarrollo e Innov. Curricu.'!$F:$G,2,FALSE),IFERROR(VLOOKUP(D197,'2. Investigación Científica'!$E:$F,2,FALSE),IFERROR(VLOOKUP(D197,'3. Vinculación Univ. Sociedad'!$F:$G,2,FALSE),IFERROR(VLOOKUP(D197,'4. Docencia y Profesorado Univ.'!$F:$G,2,FALSE),IFERROR(VLOOKUP(D197,'5. Estudiantes y Graduados'!$E:$F,2,FALSE),IFERROR(VLOOKUP(D197,'11. Gestion Administrativa'!$F:$G,2,FALSE),IFERROR(VLOOKUP(D197,'13. Gestión Académica'!$F:$G,2,FALSE),IFERROR(VLOOKUP(D197,'8. Asegura. de la Calid. y M'!$F:$G,2,FALSE),IFERROR(VLOOKUP(D197,'6. Gestión del Conocimiento'!$F:$G,2,FALSE),IFERROR(VLOOKUP(D197,'15. Gobernabilidad y Proceso...'!$E:$F,2,FALSE),IFERROR(VLOOKUP(D197,'12. Gestión del Talento Humano'!$F:$G,2,FALSE),IFERROR(VLOOKUP(D197,'14. Internacional... de la E.S.'!$E:$F,2,FALSE),IFERROR(VLOOKUP(D197,'10. Posgrado'!$E:$F,2,FALSE),IFERROR(VLOOKUP(D197,'16. Desa. del Sistema Educ.Sup.'!$E:$F,2,FALSE),IFERROR(VLOOKUP(D197,'9. Cultura de Inno. Insti...'!$F:$G,2,FALSE),VLOOKUP(D197,'7. Lo Esencial de la Reforma U.'!$F:$G,2,0))))))))))))))))</f>
        <v>#N/A</v>
      </c>
      <c r="D198" s="31"/>
      <c r="E198" s="90"/>
      <c r="F198" s="90"/>
      <c r="G198" s="90"/>
      <c r="H198" s="74"/>
      <c r="I198" s="74"/>
      <c r="J198" s="74"/>
      <c r="K198" s="108"/>
      <c r="L198" s="422"/>
    </row>
    <row r="199" spans="3:12">
      <c r="C199" s="422"/>
      <c r="D199" s="422"/>
      <c r="E199" s="422"/>
      <c r="F199" s="90"/>
      <c r="G199" s="74"/>
      <c r="H199" s="74"/>
      <c r="I199" s="74"/>
      <c r="J199" s="422"/>
      <c r="K199" s="422"/>
      <c r="L199" s="422"/>
    </row>
    <row r="200" spans="3:12" ht="30.75" thickBot="1">
      <c r="C200" s="144" t="s">
        <v>1310</v>
      </c>
      <c r="D200" s="144" t="s">
        <v>99</v>
      </c>
      <c r="E200" s="144" t="s">
        <v>1312</v>
      </c>
      <c r="F200" s="145" t="s">
        <v>1313</v>
      </c>
      <c r="G200" s="145" t="s">
        <v>1314</v>
      </c>
      <c r="H200" s="144" t="s">
        <v>1315</v>
      </c>
      <c r="I200" s="144" t="s">
        <v>711</v>
      </c>
      <c r="J200" s="144" t="s">
        <v>1316</v>
      </c>
      <c r="K200" s="144" t="s">
        <v>1317</v>
      </c>
      <c r="L200" s="144" t="s">
        <v>1337</v>
      </c>
    </row>
    <row r="201" spans="3:12" ht="15.75" thickBot="1">
      <c r="C201" s="285" t="s">
        <v>120</v>
      </c>
      <c r="D201" s="153"/>
      <c r="E201" s="92">
        <f>HLOOKUP($C201,$CB$2:$CE$3,2,0)</f>
        <v>15000</v>
      </c>
      <c r="F201" s="93">
        <f>D201*E201</f>
        <v>0</v>
      </c>
      <c r="G201" s="159"/>
      <c r="H201" s="94" t="s">
        <v>488</v>
      </c>
      <c r="I201" s="94" t="str">
        <f>VLOOKUP(H201,Presupuesto!$B$11:$C$565,2,0)</f>
        <v>EQUIPO DE COMPUTACION</v>
      </c>
      <c r="J201" s="205" t="s">
        <v>72</v>
      </c>
      <c r="K201" s="94" t="s">
        <v>719</v>
      </c>
      <c r="L201" s="94"/>
    </row>
    <row r="202" spans="3:12">
      <c r="C202" s="285" t="s">
        <v>117</v>
      </c>
      <c r="D202" s="146"/>
      <c r="E202" s="92">
        <f>HLOOKUP($C202,$CB$2:$CE$3,2,0)</f>
        <v>35000</v>
      </c>
      <c r="F202" s="93">
        <f>D202*E202</f>
        <v>0</v>
      </c>
      <c r="G202" s="159"/>
      <c r="H202" s="97" t="s">
        <v>488</v>
      </c>
      <c r="I202" s="97" t="str">
        <f>VLOOKUP(H202,Presupuesto!$B$11:$C$565,2,0)</f>
        <v>EQUIPO DE COMPUTACION</v>
      </c>
      <c r="J202" s="94" t="str">
        <f>$J$201</f>
        <v>Posgrado</v>
      </c>
      <c r="K202" s="94" t="s">
        <v>720</v>
      </c>
      <c r="L202" s="94"/>
    </row>
    <row r="203" spans="3:12">
      <c r="C203" s="95" t="s">
        <v>122</v>
      </c>
      <c r="D203" s="146"/>
      <c r="E203" s="96">
        <v>4000</v>
      </c>
      <c r="F203" s="93">
        <f t="shared" ref="F203:F214" si="16">D203*E203</f>
        <v>0</v>
      </c>
      <c r="G203" s="159"/>
      <c r="H203" s="97" t="s">
        <v>471</v>
      </c>
      <c r="I203" s="97" t="str">
        <f>VLOOKUP(H203,Presupuesto!$B$11:$C$565,2,0)</f>
        <v>EQUIPOS VARIOS DE OFICINA</v>
      </c>
      <c r="J203" s="94" t="str">
        <f t="shared" ref="J203:J214" si="17">$J$201</f>
        <v>Posgrado</v>
      </c>
      <c r="K203" s="94" t="s">
        <v>721</v>
      </c>
      <c r="L203" s="94"/>
    </row>
    <row r="204" spans="3:12">
      <c r="C204" s="95" t="s">
        <v>123</v>
      </c>
      <c r="D204" s="146"/>
      <c r="E204" s="96">
        <v>8000</v>
      </c>
      <c r="F204" s="93">
        <f t="shared" si="16"/>
        <v>0</v>
      </c>
      <c r="G204" s="159"/>
      <c r="H204" s="97" t="s">
        <v>488</v>
      </c>
      <c r="I204" s="97" t="str">
        <f>VLOOKUP(H204,Presupuesto!$B$11:$C$565,2,0)</f>
        <v>EQUIPO DE COMPUTACION</v>
      </c>
      <c r="J204" s="94" t="str">
        <f t="shared" si="17"/>
        <v>Posgrado</v>
      </c>
      <c r="K204" s="94" t="s">
        <v>721</v>
      </c>
      <c r="L204" s="94"/>
    </row>
    <row r="205" spans="3:12">
      <c r="C205" s="95" t="s">
        <v>124</v>
      </c>
      <c r="D205" s="146"/>
      <c r="E205" s="96">
        <v>5000</v>
      </c>
      <c r="F205" s="93">
        <f t="shared" si="16"/>
        <v>0</v>
      </c>
      <c r="G205" s="159"/>
      <c r="H205" s="97" t="s">
        <v>488</v>
      </c>
      <c r="I205" s="97" t="str">
        <f>VLOOKUP(H205,Presupuesto!$B$11:$C$565,2,0)</f>
        <v>EQUIPO DE COMPUTACION</v>
      </c>
      <c r="J205" s="94" t="str">
        <f t="shared" si="17"/>
        <v>Posgrado</v>
      </c>
      <c r="K205" s="94" t="s">
        <v>721</v>
      </c>
      <c r="L205" s="94"/>
    </row>
    <row r="206" spans="3:12">
      <c r="C206" s="95" t="s">
        <v>125</v>
      </c>
      <c r="D206" s="146"/>
      <c r="E206" s="96">
        <v>13000</v>
      </c>
      <c r="F206" s="93">
        <f t="shared" si="16"/>
        <v>0</v>
      </c>
      <c r="G206" s="159"/>
      <c r="H206" s="97" t="s">
        <v>479</v>
      </c>
      <c r="I206" s="97" t="str">
        <f>VLOOKUP(H206,Presupuesto!$B$11:$C$565,2,0)</f>
        <v>EQUIPO DE TRANSPORTE TRACCION Y ELEVACION</v>
      </c>
      <c r="J206" s="94" t="str">
        <f t="shared" si="17"/>
        <v>Posgrado</v>
      </c>
      <c r="K206" s="94" t="s">
        <v>721</v>
      </c>
      <c r="L206" s="94"/>
    </row>
    <row r="207" spans="3:12">
      <c r="C207" s="95" t="s">
        <v>126</v>
      </c>
      <c r="D207" s="146"/>
      <c r="E207" s="96">
        <v>15000</v>
      </c>
      <c r="F207" s="93">
        <f t="shared" si="16"/>
        <v>0</v>
      </c>
      <c r="G207" s="159"/>
      <c r="H207" s="97" t="s">
        <v>479</v>
      </c>
      <c r="I207" s="97" t="str">
        <f>VLOOKUP(H207,Presupuesto!$B$11:$C$565,2,0)</f>
        <v>EQUIPO DE TRANSPORTE TRACCION Y ELEVACION</v>
      </c>
      <c r="J207" s="94" t="str">
        <f t="shared" si="17"/>
        <v>Posgrado</v>
      </c>
      <c r="K207" s="94" t="s">
        <v>721</v>
      </c>
      <c r="L207" s="94"/>
    </row>
    <row r="208" spans="3:12">
      <c r="C208" s="95" t="s">
        <v>127</v>
      </c>
      <c r="D208" s="146"/>
      <c r="E208" s="96">
        <v>10000</v>
      </c>
      <c r="F208" s="93">
        <f t="shared" si="16"/>
        <v>0</v>
      </c>
      <c r="G208" s="159"/>
      <c r="H208" s="97" t="s">
        <v>479</v>
      </c>
      <c r="I208" s="97" t="str">
        <f>VLOOKUP(H208,Presupuesto!$B$11:$C$565,2,0)</f>
        <v>EQUIPO DE TRANSPORTE TRACCION Y ELEVACION</v>
      </c>
      <c r="J208" s="94" t="str">
        <f t="shared" si="17"/>
        <v>Posgrado</v>
      </c>
      <c r="K208" s="94" t="s">
        <v>732</v>
      </c>
      <c r="L208" s="94"/>
    </row>
    <row r="209" spans="3:12">
      <c r="C209" s="95" t="s">
        <v>128</v>
      </c>
      <c r="D209" s="146"/>
      <c r="E209" s="96">
        <v>10000</v>
      </c>
      <c r="F209" s="93">
        <f t="shared" si="16"/>
        <v>0</v>
      </c>
      <c r="G209" s="159"/>
      <c r="H209" s="97" t="s">
        <v>507</v>
      </c>
      <c r="I209" s="97" t="str">
        <f>VLOOKUP(H209,Presupuesto!$B$11:$C$565,2,0)</f>
        <v>APLICACIONES INFORMATICAS</v>
      </c>
      <c r="J209" s="94" t="str">
        <f t="shared" si="17"/>
        <v>Posgrado</v>
      </c>
      <c r="K209" s="94" t="s">
        <v>727</v>
      </c>
      <c r="L209" s="94"/>
    </row>
    <row r="210" spans="3:12">
      <c r="C210" s="105" t="s">
        <v>129</v>
      </c>
      <c r="D210" s="146"/>
      <c r="E210" s="96">
        <v>2000</v>
      </c>
      <c r="F210" s="93">
        <f t="shared" si="16"/>
        <v>0</v>
      </c>
      <c r="G210" s="159"/>
      <c r="H210" s="106" t="s">
        <v>488</v>
      </c>
      <c r="I210" s="106" t="str">
        <f>VLOOKUP(H210,Presupuesto!$B$11:$C$565,2,0)</f>
        <v>EQUIPO DE COMPUTACION</v>
      </c>
      <c r="J210" s="94" t="str">
        <f t="shared" si="17"/>
        <v>Posgrado</v>
      </c>
      <c r="K210" s="94" t="s">
        <v>721</v>
      </c>
      <c r="L210" s="94"/>
    </row>
    <row r="211" spans="3:12">
      <c r="C211" s="105" t="s">
        <v>130</v>
      </c>
      <c r="D211" s="146"/>
      <c r="E211" s="96">
        <v>1500</v>
      </c>
      <c r="F211" s="93">
        <f t="shared" si="16"/>
        <v>0</v>
      </c>
      <c r="G211" s="159"/>
      <c r="H211" s="106" t="s">
        <v>453</v>
      </c>
      <c r="I211" s="106" t="str">
        <f>VLOOKUP(H211,Presupuesto!$B$11:$C$565,2,0)</f>
        <v>UTILES Y MATERIALES ELECTRICOS</v>
      </c>
      <c r="J211" s="94" t="str">
        <f t="shared" si="17"/>
        <v>Posgrado</v>
      </c>
      <c r="K211" s="94" t="s">
        <v>721</v>
      </c>
      <c r="L211" s="94"/>
    </row>
    <row r="212" spans="3:12">
      <c r="C212" s="105" t="s">
        <v>131</v>
      </c>
      <c r="D212" s="146"/>
      <c r="E212" s="96">
        <v>1500</v>
      </c>
      <c r="F212" s="93">
        <f t="shared" si="16"/>
        <v>0</v>
      </c>
      <c r="G212" s="159"/>
      <c r="H212" s="106" t="s">
        <v>488</v>
      </c>
      <c r="I212" s="106" t="str">
        <f>VLOOKUP(H212,Presupuesto!$B$11:$C$565,2,0)</f>
        <v>EQUIPO DE COMPUTACION</v>
      </c>
      <c r="J212" s="94" t="str">
        <f t="shared" si="17"/>
        <v>Posgrado</v>
      </c>
      <c r="K212" s="94" t="s">
        <v>721</v>
      </c>
      <c r="L212" s="94"/>
    </row>
    <row r="213" spans="3:12">
      <c r="C213" s="105" t="s">
        <v>132</v>
      </c>
      <c r="D213" s="146"/>
      <c r="E213" s="96">
        <v>500</v>
      </c>
      <c r="F213" s="93">
        <f t="shared" si="16"/>
        <v>0</v>
      </c>
      <c r="G213" s="159"/>
      <c r="H213" s="106" t="s">
        <v>458</v>
      </c>
      <c r="I213" s="106" t="str">
        <f>VLOOKUP(H213,Presupuesto!$B$11:$C$565,2,0)</f>
        <v>OTROS RESPUESTOS Y ACCESORIOS MENORES</v>
      </c>
      <c r="J213" s="94" t="str">
        <f t="shared" si="17"/>
        <v>Posgrado</v>
      </c>
      <c r="K213" s="94" t="s">
        <v>721</v>
      </c>
      <c r="L213" s="94"/>
    </row>
    <row r="214" spans="3:12" ht="15.75" thickBot="1">
      <c r="C214" s="98" t="s">
        <v>133</v>
      </c>
      <c r="D214" s="154"/>
      <c r="E214" s="100">
        <v>20</v>
      </c>
      <c r="F214" s="101">
        <f t="shared" si="16"/>
        <v>0</v>
      </c>
      <c r="G214" s="156"/>
      <c r="H214" s="102" t="s">
        <v>458</v>
      </c>
      <c r="I214" s="102" t="str">
        <f>VLOOKUP(H214,Presupuesto!$B$11:$C$565,2,0)</f>
        <v>OTROS RESPUESTOS Y ACCESORIOS MENORES</v>
      </c>
      <c r="J214" s="102" t="str">
        <f t="shared" si="17"/>
        <v>Posgrado</v>
      </c>
      <c r="K214" s="119" t="s">
        <v>719</v>
      </c>
      <c r="L214" s="119"/>
    </row>
    <row r="215" spans="3:12">
      <c r="C215" s="422"/>
      <c r="D215" s="422"/>
      <c r="E215" s="422"/>
      <c r="F215" s="90"/>
      <c r="G215" s="74"/>
      <c r="H215" s="74"/>
      <c r="I215" s="74"/>
      <c r="J215" s="422"/>
      <c r="K215" s="422"/>
      <c r="L215" s="422"/>
    </row>
    <row r="216" spans="3:12" ht="15.75" thickBot="1">
      <c r="C216" s="422"/>
      <c r="D216" s="422"/>
      <c r="E216" s="422"/>
      <c r="F216" s="422"/>
      <c r="G216" s="411"/>
      <c r="H216" s="422"/>
      <c r="I216" s="422"/>
      <c r="J216" s="422"/>
      <c r="K216" s="422"/>
      <c r="L216" s="422"/>
    </row>
    <row r="217" spans="3:12" ht="15.75" thickBot="1">
      <c r="C217" s="29" t="s">
        <v>1308</v>
      </c>
      <c r="D217" s="104">
        <f>SUM(F224:F237)</f>
        <v>0</v>
      </c>
      <c r="E217" s="422"/>
      <c r="F217" s="69"/>
      <c r="G217" s="77"/>
      <c r="H217" s="69"/>
      <c r="I217" s="69"/>
      <c r="J217" s="422"/>
      <c r="K217" s="422"/>
      <c r="L217" s="422"/>
    </row>
    <row r="218" spans="3:12">
      <c r="C218" s="69"/>
      <c r="D218" s="31"/>
      <c r="E218" s="90"/>
      <c r="F218" s="90"/>
      <c r="G218" s="90"/>
      <c r="H218" s="74"/>
      <c r="I218" s="74"/>
      <c r="J218" s="74"/>
      <c r="K218" s="108"/>
      <c r="L218" s="422"/>
    </row>
    <row r="219" spans="3:12">
      <c r="C219" s="69"/>
      <c r="D219" s="31"/>
      <c r="E219" s="90"/>
      <c r="F219" s="90"/>
      <c r="G219" s="90"/>
      <c r="H219" s="74"/>
      <c r="I219" s="74"/>
      <c r="J219" s="74"/>
      <c r="K219" s="108"/>
      <c r="L219" s="422"/>
    </row>
    <row r="220" spans="3:12" ht="15.75">
      <c r="C220" s="190" t="s">
        <v>1309</v>
      </c>
      <c r="D220" s="342"/>
      <c r="E220" s="90"/>
      <c r="F220" s="90"/>
      <c r="G220" s="90"/>
      <c r="H220" s="74"/>
      <c r="I220" s="74"/>
      <c r="J220" s="74"/>
      <c r="K220" s="108"/>
      <c r="L220" s="422"/>
    </row>
    <row r="221" spans="3:12" ht="18.75">
      <c r="C221" s="197" t="e">
        <f>IFERROR(VLOOKUP(D220,'1. Desarrollo e Innov. Curricu.'!$F:$G,2,FALSE),IFERROR(VLOOKUP(D220,'2. Investigación Científica'!$E:$F,2,FALSE),IFERROR(VLOOKUP(D220,'3. Vinculación Univ. Sociedad'!$F:$G,2,FALSE),IFERROR(VLOOKUP(D220,'4. Docencia y Profesorado Univ.'!$F:$G,2,FALSE),IFERROR(VLOOKUP(D220,'5. Estudiantes y Graduados'!$E:$F,2,FALSE),IFERROR(VLOOKUP(D220,'11. Gestion Administrativa'!$F:$G,2,FALSE),IFERROR(VLOOKUP(D220,'13. Gestión Académica'!$F:$G,2,FALSE),IFERROR(VLOOKUP(D220,'8. Asegura. de la Calid. y M'!$F:$G,2,FALSE),IFERROR(VLOOKUP(D220,'6. Gestión del Conocimiento'!$F:$G,2,FALSE),IFERROR(VLOOKUP(D220,'15. Gobernabilidad y Proceso...'!$E:$F,2,FALSE),IFERROR(VLOOKUP(D220,'12. Gestión del Talento Humano'!$F:$G,2,FALSE),IFERROR(VLOOKUP(D220,'14. Internacional... de la E.S.'!$E:$F,2,FALSE),IFERROR(VLOOKUP(D220,'10. Posgrado'!$E:$F,2,FALSE),IFERROR(VLOOKUP(D220,'16. Desa. del Sistema Educ.Sup.'!$E:$F,2,FALSE),IFERROR(VLOOKUP(D220,'9. Cultura de Inno. Insti...'!$F:$G,2,FALSE),VLOOKUP(D220,'7. Lo Esencial de la Reforma U.'!$F:$G,2,0))))))))))))))))</f>
        <v>#N/A</v>
      </c>
      <c r="D221" s="31"/>
      <c r="E221" s="90"/>
      <c r="F221" s="90"/>
      <c r="G221" s="90"/>
      <c r="H221" s="74"/>
      <c r="I221" s="74"/>
      <c r="J221" s="74"/>
      <c r="K221" s="108"/>
      <c r="L221" s="422"/>
    </row>
    <row r="222" spans="3:12">
      <c r="C222" s="422"/>
      <c r="D222" s="422"/>
      <c r="E222" s="422"/>
      <c r="F222" s="90"/>
      <c r="G222" s="74"/>
      <c r="H222" s="74"/>
      <c r="I222" s="74"/>
      <c r="J222" s="422"/>
      <c r="K222" s="422"/>
      <c r="L222" s="422"/>
    </row>
    <row r="223" spans="3:12" ht="30.75" thickBot="1">
      <c r="C223" s="144" t="s">
        <v>1310</v>
      </c>
      <c r="D223" s="144" t="s">
        <v>99</v>
      </c>
      <c r="E223" s="144" t="s">
        <v>1312</v>
      </c>
      <c r="F223" s="145" t="s">
        <v>1313</v>
      </c>
      <c r="G223" s="145" t="s">
        <v>1314</v>
      </c>
      <c r="H223" s="144" t="s">
        <v>1315</v>
      </c>
      <c r="I223" s="144" t="s">
        <v>711</v>
      </c>
      <c r="J223" s="144" t="s">
        <v>1316</v>
      </c>
      <c r="K223" s="144" t="s">
        <v>1317</v>
      </c>
      <c r="L223" s="144" t="s">
        <v>1337</v>
      </c>
    </row>
    <row r="224" spans="3:12" ht="15.75" thickBot="1">
      <c r="C224" s="285" t="s">
        <v>120</v>
      </c>
      <c r="D224" s="153"/>
      <c r="E224" s="92">
        <f>HLOOKUP($C224,$CB$2:$CE$3,2,0)</f>
        <v>15000</v>
      </c>
      <c r="F224" s="93">
        <f>D224*E224</f>
        <v>0</v>
      </c>
      <c r="G224" s="159"/>
      <c r="H224" s="94" t="s">
        <v>488</v>
      </c>
      <c r="I224" s="94" t="str">
        <f>VLOOKUP(H224,Presupuesto!$B$11:$C$565,2,0)</f>
        <v>EQUIPO DE COMPUTACION</v>
      </c>
      <c r="J224" s="205" t="s">
        <v>72</v>
      </c>
      <c r="K224" s="94" t="s">
        <v>719</v>
      </c>
      <c r="L224" s="94"/>
    </row>
    <row r="225" spans="3:12">
      <c r="C225" s="285" t="s">
        <v>117</v>
      </c>
      <c r="D225" s="146"/>
      <c r="E225" s="92">
        <f>HLOOKUP($C225,$CB$2:$CE$3,2,0)</f>
        <v>35000</v>
      </c>
      <c r="F225" s="93">
        <f>D225*E225</f>
        <v>0</v>
      </c>
      <c r="G225" s="159"/>
      <c r="H225" s="97" t="s">
        <v>488</v>
      </c>
      <c r="I225" s="97" t="str">
        <f>VLOOKUP(H225,Presupuesto!$B$11:$C$565,2,0)</f>
        <v>EQUIPO DE COMPUTACION</v>
      </c>
      <c r="J225" s="94" t="str">
        <f>$J$224</f>
        <v>Posgrado</v>
      </c>
      <c r="K225" s="94" t="s">
        <v>720</v>
      </c>
      <c r="L225" s="94"/>
    </row>
    <row r="226" spans="3:12">
      <c r="C226" s="95" t="s">
        <v>122</v>
      </c>
      <c r="D226" s="146"/>
      <c r="E226" s="96">
        <v>4000</v>
      </c>
      <c r="F226" s="93">
        <f t="shared" ref="F226:F237" si="18">D226*E226</f>
        <v>0</v>
      </c>
      <c r="G226" s="159"/>
      <c r="H226" s="97" t="s">
        <v>471</v>
      </c>
      <c r="I226" s="97" t="str">
        <f>VLOOKUP(H226,Presupuesto!$B$11:$C$565,2,0)</f>
        <v>EQUIPOS VARIOS DE OFICINA</v>
      </c>
      <c r="J226" s="94" t="str">
        <f t="shared" ref="J226:J237" si="19">$J$224</f>
        <v>Posgrado</v>
      </c>
      <c r="K226" s="94" t="s">
        <v>721</v>
      </c>
      <c r="L226" s="94"/>
    </row>
    <row r="227" spans="3:12">
      <c r="C227" s="95" t="s">
        <v>123</v>
      </c>
      <c r="D227" s="146"/>
      <c r="E227" s="96">
        <v>8000</v>
      </c>
      <c r="F227" s="93">
        <f t="shared" si="18"/>
        <v>0</v>
      </c>
      <c r="G227" s="159"/>
      <c r="H227" s="97" t="s">
        <v>488</v>
      </c>
      <c r="I227" s="97" t="str">
        <f>VLOOKUP(H227,Presupuesto!$B$11:$C$565,2,0)</f>
        <v>EQUIPO DE COMPUTACION</v>
      </c>
      <c r="J227" s="94" t="str">
        <f t="shared" si="19"/>
        <v>Posgrado</v>
      </c>
      <c r="K227" s="94" t="s">
        <v>721</v>
      </c>
      <c r="L227" s="94"/>
    </row>
    <row r="228" spans="3:12">
      <c r="C228" s="95" t="s">
        <v>124</v>
      </c>
      <c r="D228" s="146"/>
      <c r="E228" s="96">
        <v>5000</v>
      </c>
      <c r="F228" s="93">
        <f t="shared" si="18"/>
        <v>0</v>
      </c>
      <c r="G228" s="159"/>
      <c r="H228" s="97" t="s">
        <v>488</v>
      </c>
      <c r="I228" s="97" t="str">
        <f>VLOOKUP(H228,Presupuesto!$B$11:$C$565,2,0)</f>
        <v>EQUIPO DE COMPUTACION</v>
      </c>
      <c r="J228" s="94" t="str">
        <f t="shared" si="19"/>
        <v>Posgrado</v>
      </c>
      <c r="K228" s="94" t="s">
        <v>721</v>
      </c>
      <c r="L228" s="94"/>
    </row>
    <row r="229" spans="3:12">
      <c r="C229" s="95" t="s">
        <v>125</v>
      </c>
      <c r="D229" s="146"/>
      <c r="E229" s="96">
        <v>13000</v>
      </c>
      <c r="F229" s="93">
        <f t="shared" si="18"/>
        <v>0</v>
      </c>
      <c r="G229" s="159"/>
      <c r="H229" s="97" t="s">
        <v>479</v>
      </c>
      <c r="I229" s="97" t="str">
        <f>VLOOKUP(H229,Presupuesto!$B$11:$C$565,2,0)</f>
        <v>EQUIPO DE TRANSPORTE TRACCION Y ELEVACION</v>
      </c>
      <c r="J229" s="94" t="str">
        <f t="shared" si="19"/>
        <v>Posgrado</v>
      </c>
      <c r="K229" s="94" t="s">
        <v>721</v>
      </c>
      <c r="L229" s="94"/>
    </row>
    <row r="230" spans="3:12">
      <c r="C230" s="95" t="s">
        <v>126</v>
      </c>
      <c r="D230" s="146"/>
      <c r="E230" s="96">
        <v>15000</v>
      </c>
      <c r="F230" s="93">
        <f t="shared" si="18"/>
        <v>0</v>
      </c>
      <c r="G230" s="159"/>
      <c r="H230" s="97" t="s">
        <v>479</v>
      </c>
      <c r="I230" s="97" t="str">
        <f>VLOOKUP(H230,Presupuesto!$B$11:$C$565,2,0)</f>
        <v>EQUIPO DE TRANSPORTE TRACCION Y ELEVACION</v>
      </c>
      <c r="J230" s="94" t="str">
        <f t="shared" si="19"/>
        <v>Posgrado</v>
      </c>
      <c r="K230" s="94" t="s">
        <v>721</v>
      </c>
      <c r="L230" s="94"/>
    </row>
    <row r="231" spans="3:12">
      <c r="C231" s="95" t="s">
        <v>127</v>
      </c>
      <c r="D231" s="146"/>
      <c r="E231" s="96">
        <v>10000</v>
      </c>
      <c r="F231" s="93">
        <f t="shared" si="18"/>
        <v>0</v>
      </c>
      <c r="G231" s="159"/>
      <c r="H231" s="97" t="s">
        <v>479</v>
      </c>
      <c r="I231" s="97" t="str">
        <f>VLOOKUP(H231,Presupuesto!$B$11:$C$565,2,0)</f>
        <v>EQUIPO DE TRANSPORTE TRACCION Y ELEVACION</v>
      </c>
      <c r="J231" s="94" t="str">
        <f t="shared" si="19"/>
        <v>Posgrado</v>
      </c>
      <c r="K231" s="94" t="s">
        <v>732</v>
      </c>
      <c r="L231" s="94"/>
    </row>
    <row r="232" spans="3:12">
      <c r="C232" s="95" t="s">
        <v>128</v>
      </c>
      <c r="D232" s="146"/>
      <c r="E232" s="96">
        <v>10000</v>
      </c>
      <c r="F232" s="93">
        <f t="shared" si="18"/>
        <v>0</v>
      </c>
      <c r="G232" s="159"/>
      <c r="H232" s="97" t="s">
        <v>507</v>
      </c>
      <c r="I232" s="97" t="str">
        <f>VLOOKUP(H232,Presupuesto!$B$11:$C$565,2,0)</f>
        <v>APLICACIONES INFORMATICAS</v>
      </c>
      <c r="J232" s="94" t="str">
        <f t="shared" si="19"/>
        <v>Posgrado</v>
      </c>
      <c r="K232" s="94" t="s">
        <v>727</v>
      </c>
      <c r="L232" s="94"/>
    </row>
    <row r="233" spans="3:12">
      <c r="C233" s="105" t="s">
        <v>129</v>
      </c>
      <c r="D233" s="146"/>
      <c r="E233" s="96">
        <v>2000</v>
      </c>
      <c r="F233" s="93">
        <f t="shared" si="18"/>
        <v>0</v>
      </c>
      <c r="G233" s="159"/>
      <c r="H233" s="106" t="s">
        <v>488</v>
      </c>
      <c r="I233" s="106" t="str">
        <f>VLOOKUP(H233,Presupuesto!$B$11:$C$565,2,0)</f>
        <v>EQUIPO DE COMPUTACION</v>
      </c>
      <c r="J233" s="94" t="str">
        <f t="shared" si="19"/>
        <v>Posgrado</v>
      </c>
      <c r="K233" s="94" t="s">
        <v>721</v>
      </c>
      <c r="L233" s="94"/>
    </row>
    <row r="234" spans="3:12">
      <c r="C234" s="105" t="s">
        <v>130</v>
      </c>
      <c r="D234" s="146"/>
      <c r="E234" s="96">
        <v>1500</v>
      </c>
      <c r="F234" s="93">
        <f t="shared" si="18"/>
        <v>0</v>
      </c>
      <c r="G234" s="159"/>
      <c r="H234" s="106" t="s">
        <v>453</v>
      </c>
      <c r="I234" s="106" t="str">
        <f>VLOOKUP(H234,Presupuesto!$B$11:$C$565,2,0)</f>
        <v>UTILES Y MATERIALES ELECTRICOS</v>
      </c>
      <c r="J234" s="94" t="str">
        <f t="shared" si="19"/>
        <v>Posgrado</v>
      </c>
      <c r="K234" s="94" t="s">
        <v>721</v>
      </c>
      <c r="L234" s="94"/>
    </row>
    <row r="235" spans="3:12">
      <c r="C235" s="105" t="s">
        <v>131</v>
      </c>
      <c r="D235" s="146"/>
      <c r="E235" s="96">
        <v>1500</v>
      </c>
      <c r="F235" s="93">
        <f t="shared" si="18"/>
        <v>0</v>
      </c>
      <c r="G235" s="159"/>
      <c r="H235" s="106" t="s">
        <v>488</v>
      </c>
      <c r="I235" s="106" t="str">
        <f>VLOOKUP(H235,Presupuesto!$B$11:$C$565,2,0)</f>
        <v>EQUIPO DE COMPUTACION</v>
      </c>
      <c r="J235" s="94" t="str">
        <f t="shared" si="19"/>
        <v>Posgrado</v>
      </c>
      <c r="K235" s="94" t="s">
        <v>721</v>
      </c>
      <c r="L235" s="94"/>
    </row>
    <row r="236" spans="3:12">
      <c r="C236" s="105" t="s">
        <v>132</v>
      </c>
      <c r="D236" s="146"/>
      <c r="E236" s="96">
        <v>500</v>
      </c>
      <c r="F236" s="93">
        <f t="shared" si="18"/>
        <v>0</v>
      </c>
      <c r="G236" s="159"/>
      <c r="H236" s="106" t="s">
        <v>458</v>
      </c>
      <c r="I236" s="106" t="str">
        <f>VLOOKUP(H236,Presupuesto!$B$11:$C$565,2,0)</f>
        <v>OTROS RESPUESTOS Y ACCESORIOS MENORES</v>
      </c>
      <c r="J236" s="94" t="str">
        <f t="shared" si="19"/>
        <v>Posgrado</v>
      </c>
      <c r="K236" s="94" t="s">
        <v>721</v>
      </c>
      <c r="L236" s="94"/>
    </row>
    <row r="237" spans="3:12" ht="15.75" thickBot="1">
      <c r="C237" s="98" t="s">
        <v>133</v>
      </c>
      <c r="D237" s="154"/>
      <c r="E237" s="100">
        <v>20</v>
      </c>
      <c r="F237" s="101">
        <f t="shared" si="18"/>
        <v>0</v>
      </c>
      <c r="G237" s="156"/>
      <c r="H237" s="102" t="s">
        <v>458</v>
      </c>
      <c r="I237" s="102" t="str">
        <f>VLOOKUP(H237,Presupuesto!$B$11:$C$565,2,0)</f>
        <v>OTROS RESPUESTOS Y ACCESORIOS MENORES</v>
      </c>
      <c r="J237" s="102" t="str">
        <f t="shared" si="19"/>
        <v>Posgrado</v>
      </c>
      <c r="K237" s="119" t="s">
        <v>719</v>
      </c>
      <c r="L237" s="119"/>
    </row>
    <row r="239" spans="3:12" ht="15.75" thickBot="1">
      <c r="C239" s="422"/>
      <c r="D239" s="422"/>
      <c r="E239" s="422"/>
      <c r="F239" s="422"/>
      <c r="G239" s="411"/>
      <c r="H239" s="422"/>
      <c r="I239" s="422"/>
      <c r="J239" s="422"/>
      <c r="K239" s="422"/>
      <c r="L239" s="422"/>
    </row>
    <row r="240" spans="3:12" ht="15.75" thickBot="1">
      <c r="C240" s="29" t="s">
        <v>1308</v>
      </c>
      <c r="D240" s="104">
        <f>SUM(F247:F260)</f>
        <v>0</v>
      </c>
      <c r="E240" s="422"/>
      <c r="F240" s="69"/>
      <c r="G240" s="77"/>
      <c r="H240" s="69"/>
      <c r="I240" s="69"/>
      <c r="J240" s="422"/>
      <c r="K240" s="422"/>
      <c r="L240" s="422"/>
    </row>
    <row r="241" spans="3:12">
      <c r="C241" s="69"/>
      <c r="D241" s="31"/>
      <c r="E241" s="90"/>
      <c r="F241" s="90"/>
      <c r="G241" s="90"/>
      <c r="H241" s="74"/>
      <c r="I241" s="74"/>
      <c r="J241" s="74"/>
      <c r="K241" s="108"/>
      <c r="L241" s="422"/>
    </row>
    <row r="242" spans="3:12">
      <c r="C242" s="69"/>
      <c r="D242" s="31"/>
      <c r="E242" s="90"/>
      <c r="F242" s="90"/>
      <c r="G242" s="90"/>
      <c r="H242" s="74"/>
      <c r="I242" s="74"/>
      <c r="J242" s="74"/>
      <c r="K242" s="108"/>
      <c r="L242" s="422"/>
    </row>
    <row r="243" spans="3:12" ht="15.75">
      <c r="C243" s="190" t="s">
        <v>1309</v>
      </c>
      <c r="D243" s="342"/>
      <c r="E243" s="90"/>
      <c r="F243" s="90"/>
      <c r="G243" s="90"/>
      <c r="H243" s="74"/>
      <c r="I243" s="74"/>
      <c r="J243" s="74"/>
      <c r="K243" s="108"/>
      <c r="L243" s="422"/>
    </row>
    <row r="244" spans="3:12" ht="18.75">
      <c r="C244" s="197" t="e">
        <f>IFERROR(VLOOKUP(D243,'1. Desarrollo e Innov. Curricu.'!$F:$G,2,FALSE),IFERROR(VLOOKUP(D243,'2. Investigación Científica'!$E:$F,2,FALSE),IFERROR(VLOOKUP(D243,'3. Vinculación Univ. Sociedad'!$F:$G,2,FALSE),IFERROR(VLOOKUP(D243,'4. Docencia y Profesorado Univ.'!$F:$G,2,FALSE),IFERROR(VLOOKUP(D243,'5. Estudiantes y Graduados'!$E:$F,2,FALSE),IFERROR(VLOOKUP(D243,'11. Gestion Administrativa'!$F:$G,2,FALSE),IFERROR(VLOOKUP(D243,'13. Gestión Académica'!$F:$G,2,FALSE),IFERROR(VLOOKUP(D243,'8. Asegura. de la Calid. y M'!$F:$G,2,FALSE),IFERROR(VLOOKUP(D243,'6. Gestión del Conocimiento'!$F:$G,2,FALSE),IFERROR(VLOOKUP(D243,'15. Gobernabilidad y Proceso...'!$E:$F,2,FALSE),IFERROR(VLOOKUP(D243,'12. Gestión del Talento Humano'!$F:$G,2,FALSE),IFERROR(VLOOKUP(D243,'14. Internacional... de la E.S.'!$E:$F,2,FALSE),IFERROR(VLOOKUP(D243,'10. Posgrado'!$E:$F,2,FALSE),IFERROR(VLOOKUP(D243,'16. Desa. del Sistema Educ.Sup.'!$E:$F,2,FALSE),IFERROR(VLOOKUP(D243,'9. Cultura de Inno. Insti...'!$F:$G,2,FALSE),VLOOKUP(D243,'7. Lo Esencial de la Reforma U.'!$F:$G,2,0))))))))))))))))</f>
        <v>#N/A</v>
      </c>
      <c r="D244" s="31"/>
      <c r="E244" s="90"/>
      <c r="F244" s="90"/>
      <c r="G244" s="90"/>
      <c r="H244" s="74"/>
      <c r="I244" s="74"/>
      <c r="J244" s="74"/>
      <c r="K244" s="108"/>
      <c r="L244" s="422"/>
    </row>
    <row r="245" spans="3:12">
      <c r="C245" s="422"/>
      <c r="D245" s="422"/>
      <c r="E245" s="422"/>
      <c r="F245" s="90"/>
      <c r="G245" s="74"/>
      <c r="H245" s="74"/>
      <c r="I245" s="74"/>
      <c r="J245" s="422"/>
      <c r="K245" s="422"/>
      <c r="L245" s="422"/>
    </row>
    <row r="246" spans="3:12" ht="30.75" thickBot="1">
      <c r="C246" s="144" t="s">
        <v>1310</v>
      </c>
      <c r="D246" s="144" t="s">
        <v>99</v>
      </c>
      <c r="E246" s="144" t="s">
        <v>1312</v>
      </c>
      <c r="F246" s="145" t="s">
        <v>1313</v>
      </c>
      <c r="G246" s="145" t="s">
        <v>1314</v>
      </c>
      <c r="H246" s="144" t="s">
        <v>1315</v>
      </c>
      <c r="I246" s="144" t="s">
        <v>711</v>
      </c>
      <c r="J246" s="144" t="s">
        <v>1316</v>
      </c>
      <c r="K246" s="144" t="s">
        <v>1317</v>
      </c>
      <c r="L246" s="144" t="s">
        <v>1337</v>
      </c>
    </row>
    <row r="247" spans="3:12" ht="15.75" thickBot="1">
      <c r="C247" s="285" t="s">
        <v>120</v>
      </c>
      <c r="D247" s="153"/>
      <c r="E247" s="92">
        <f>HLOOKUP($C247,$CB$2:$CE$3,2,0)</f>
        <v>15000</v>
      </c>
      <c r="F247" s="93">
        <f>D247*E247</f>
        <v>0</v>
      </c>
      <c r="G247" s="159"/>
      <c r="H247" s="94" t="s">
        <v>488</v>
      </c>
      <c r="I247" s="94" t="str">
        <f>VLOOKUP(H247,Presupuesto!$B$11:$C$565,2,0)</f>
        <v>EQUIPO DE COMPUTACION</v>
      </c>
      <c r="J247" s="205" t="s">
        <v>72</v>
      </c>
      <c r="K247" s="94" t="s">
        <v>719</v>
      </c>
      <c r="L247" s="94"/>
    </row>
    <row r="248" spans="3:12">
      <c r="C248" s="285" t="s">
        <v>117</v>
      </c>
      <c r="D248" s="146"/>
      <c r="E248" s="92">
        <f>HLOOKUP($C248,$CB$2:$CE$3,2,0)</f>
        <v>35000</v>
      </c>
      <c r="F248" s="93">
        <f>D248*E248</f>
        <v>0</v>
      </c>
      <c r="G248" s="159"/>
      <c r="H248" s="97" t="s">
        <v>488</v>
      </c>
      <c r="I248" s="97" t="str">
        <f>VLOOKUP(H248,Presupuesto!$B$11:$C$565,2,0)</f>
        <v>EQUIPO DE COMPUTACION</v>
      </c>
      <c r="J248" s="94" t="str">
        <f>$J$247</f>
        <v>Posgrado</v>
      </c>
      <c r="K248" s="94" t="s">
        <v>720</v>
      </c>
      <c r="L248" s="94"/>
    </row>
    <row r="249" spans="3:12">
      <c r="C249" s="95" t="s">
        <v>122</v>
      </c>
      <c r="D249" s="146"/>
      <c r="E249" s="96">
        <v>4000</v>
      </c>
      <c r="F249" s="93">
        <f t="shared" ref="F249:F260" si="20">D249*E249</f>
        <v>0</v>
      </c>
      <c r="G249" s="159"/>
      <c r="H249" s="97" t="s">
        <v>471</v>
      </c>
      <c r="I249" s="97" t="str">
        <f>VLOOKUP(H249,Presupuesto!$B$11:$C$565,2,0)</f>
        <v>EQUIPOS VARIOS DE OFICINA</v>
      </c>
      <c r="J249" s="94" t="str">
        <f t="shared" ref="J249:J260" si="21">$J$247</f>
        <v>Posgrado</v>
      </c>
      <c r="K249" s="94" t="s">
        <v>721</v>
      </c>
      <c r="L249" s="94"/>
    </row>
    <row r="250" spans="3:12">
      <c r="C250" s="95" t="s">
        <v>123</v>
      </c>
      <c r="D250" s="146"/>
      <c r="E250" s="96">
        <v>8000</v>
      </c>
      <c r="F250" s="93">
        <f t="shared" si="20"/>
        <v>0</v>
      </c>
      <c r="G250" s="159"/>
      <c r="H250" s="97" t="s">
        <v>488</v>
      </c>
      <c r="I250" s="97" t="str">
        <f>VLOOKUP(H250,Presupuesto!$B$11:$C$565,2,0)</f>
        <v>EQUIPO DE COMPUTACION</v>
      </c>
      <c r="J250" s="94" t="str">
        <f t="shared" si="21"/>
        <v>Posgrado</v>
      </c>
      <c r="K250" s="94" t="s">
        <v>721</v>
      </c>
      <c r="L250" s="94"/>
    </row>
    <row r="251" spans="3:12">
      <c r="C251" s="95" t="s">
        <v>124</v>
      </c>
      <c r="D251" s="146"/>
      <c r="E251" s="96">
        <v>5000</v>
      </c>
      <c r="F251" s="93">
        <f t="shared" si="20"/>
        <v>0</v>
      </c>
      <c r="G251" s="159"/>
      <c r="H251" s="97" t="s">
        <v>488</v>
      </c>
      <c r="I251" s="97" t="str">
        <f>VLOOKUP(H251,Presupuesto!$B$11:$C$565,2,0)</f>
        <v>EQUIPO DE COMPUTACION</v>
      </c>
      <c r="J251" s="94" t="str">
        <f t="shared" si="21"/>
        <v>Posgrado</v>
      </c>
      <c r="K251" s="94" t="s">
        <v>721</v>
      </c>
      <c r="L251" s="94"/>
    </row>
    <row r="252" spans="3:12">
      <c r="C252" s="95" t="s">
        <v>125</v>
      </c>
      <c r="D252" s="146"/>
      <c r="E252" s="96">
        <v>13000</v>
      </c>
      <c r="F252" s="93">
        <f t="shared" si="20"/>
        <v>0</v>
      </c>
      <c r="G252" s="159"/>
      <c r="H252" s="97" t="s">
        <v>479</v>
      </c>
      <c r="I252" s="97" t="str">
        <f>VLOOKUP(H252,Presupuesto!$B$11:$C$565,2,0)</f>
        <v>EQUIPO DE TRANSPORTE TRACCION Y ELEVACION</v>
      </c>
      <c r="J252" s="94" t="str">
        <f t="shared" si="21"/>
        <v>Posgrado</v>
      </c>
      <c r="K252" s="94" t="s">
        <v>721</v>
      </c>
      <c r="L252" s="94"/>
    </row>
    <row r="253" spans="3:12">
      <c r="C253" s="95" t="s">
        <v>126</v>
      </c>
      <c r="D253" s="146"/>
      <c r="E253" s="96">
        <v>15000</v>
      </c>
      <c r="F253" s="93">
        <f t="shared" si="20"/>
        <v>0</v>
      </c>
      <c r="G253" s="159"/>
      <c r="H253" s="97" t="s">
        <v>479</v>
      </c>
      <c r="I253" s="97" t="str">
        <f>VLOOKUP(H253,Presupuesto!$B$11:$C$565,2,0)</f>
        <v>EQUIPO DE TRANSPORTE TRACCION Y ELEVACION</v>
      </c>
      <c r="J253" s="94" t="str">
        <f t="shared" si="21"/>
        <v>Posgrado</v>
      </c>
      <c r="K253" s="94" t="s">
        <v>721</v>
      </c>
      <c r="L253" s="94"/>
    </row>
    <row r="254" spans="3:12">
      <c r="C254" s="95" t="s">
        <v>127</v>
      </c>
      <c r="D254" s="146"/>
      <c r="E254" s="96">
        <v>10000</v>
      </c>
      <c r="F254" s="93">
        <f t="shared" si="20"/>
        <v>0</v>
      </c>
      <c r="G254" s="159"/>
      <c r="H254" s="97" t="s">
        <v>479</v>
      </c>
      <c r="I254" s="97" t="str">
        <f>VLOOKUP(H254,Presupuesto!$B$11:$C$565,2,0)</f>
        <v>EQUIPO DE TRANSPORTE TRACCION Y ELEVACION</v>
      </c>
      <c r="J254" s="94" t="str">
        <f t="shared" si="21"/>
        <v>Posgrado</v>
      </c>
      <c r="K254" s="94" t="s">
        <v>732</v>
      </c>
      <c r="L254" s="94"/>
    </row>
    <row r="255" spans="3:12">
      <c r="C255" s="95" t="s">
        <v>128</v>
      </c>
      <c r="D255" s="146"/>
      <c r="E255" s="96">
        <v>10000</v>
      </c>
      <c r="F255" s="93">
        <f t="shared" si="20"/>
        <v>0</v>
      </c>
      <c r="G255" s="159"/>
      <c r="H255" s="97" t="s">
        <v>507</v>
      </c>
      <c r="I255" s="97" t="str">
        <f>VLOOKUP(H255,Presupuesto!$B$11:$C$565,2,0)</f>
        <v>APLICACIONES INFORMATICAS</v>
      </c>
      <c r="J255" s="94" t="str">
        <f t="shared" si="21"/>
        <v>Posgrado</v>
      </c>
      <c r="K255" s="94" t="s">
        <v>727</v>
      </c>
      <c r="L255" s="94"/>
    </row>
    <row r="256" spans="3:12">
      <c r="C256" s="105" t="s">
        <v>129</v>
      </c>
      <c r="D256" s="146"/>
      <c r="E256" s="96">
        <v>2000</v>
      </c>
      <c r="F256" s="93">
        <f t="shared" si="20"/>
        <v>0</v>
      </c>
      <c r="G256" s="159"/>
      <c r="H256" s="106" t="s">
        <v>488</v>
      </c>
      <c r="I256" s="106" t="str">
        <f>VLOOKUP(H256,Presupuesto!$B$11:$C$565,2,0)</f>
        <v>EQUIPO DE COMPUTACION</v>
      </c>
      <c r="J256" s="94" t="str">
        <f t="shared" si="21"/>
        <v>Posgrado</v>
      </c>
      <c r="K256" s="94" t="s">
        <v>721</v>
      </c>
      <c r="L256" s="94"/>
    </row>
    <row r="257" spans="3:12">
      <c r="C257" s="105" t="s">
        <v>130</v>
      </c>
      <c r="D257" s="146"/>
      <c r="E257" s="96">
        <v>1500</v>
      </c>
      <c r="F257" s="93">
        <f t="shared" si="20"/>
        <v>0</v>
      </c>
      <c r="G257" s="159"/>
      <c r="H257" s="106" t="s">
        <v>453</v>
      </c>
      <c r="I257" s="106" t="str">
        <f>VLOOKUP(H257,Presupuesto!$B$11:$C$565,2,0)</f>
        <v>UTILES Y MATERIALES ELECTRICOS</v>
      </c>
      <c r="J257" s="94" t="str">
        <f t="shared" si="21"/>
        <v>Posgrado</v>
      </c>
      <c r="K257" s="94" t="s">
        <v>721</v>
      </c>
      <c r="L257" s="94"/>
    </row>
    <row r="258" spans="3:12">
      <c r="C258" s="105" t="s">
        <v>131</v>
      </c>
      <c r="D258" s="146"/>
      <c r="E258" s="96">
        <v>1500</v>
      </c>
      <c r="F258" s="93">
        <f t="shared" si="20"/>
        <v>0</v>
      </c>
      <c r="G258" s="159"/>
      <c r="H258" s="106" t="s">
        <v>488</v>
      </c>
      <c r="I258" s="106" t="str">
        <f>VLOOKUP(H258,Presupuesto!$B$11:$C$565,2,0)</f>
        <v>EQUIPO DE COMPUTACION</v>
      </c>
      <c r="J258" s="94" t="str">
        <f t="shared" si="21"/>
        <v>Posgrado</v>
      </c>
      <c r="K258" s="94" t="s">
        <v>721</v>
      </c>
      <c r="L258" s="94"/>
    </row>
    <row r="259" spans="3:12">
      <c r="C259" s="105" t="s">
        <v>132</v>
      </c>
      <c r="D259" s="146"/>
      <c r="E259" s="96">
        <v>500</v>
      </c>
      <c r="F259" s="93">
        <f t="shared" si="20"/>
        <v>0</v>
      </c>
      <c r="G259" s="159"/>
      <c r="H259" s="106" t="s">
        <v>458</v>
      </c>
      <c r="I259" s="106" t="str">
        <f>VLOOKUP(H259,Presupuesto!$B$11:$C$565,2,0)</f>
        <v>OTROS RESPUESTOS Y ACCESORIOS MENORES</v>
      </c>
      <c r="J259" s="94" t="str">
        <f t="shared" si="21"/>
        <v>Posgrado</v>
      </c>
      <c r="K259" s="94" t="s">
        <v>721</v>
      </c>
      <c r="L259" s="94"/>
    </row>
    <row r="260" spans="3:12" ht="15.75" thickBot="1">
      <c r="C260" s="98" t="s">
        <v>133</v>
      </c>
      <c r="D260" s="154"/>
      <c r="E260" s="100">
        <v>20</v>
      </c>
      <c r="F260" s="101">
        <f t="shared" si="20"/>
        <v>0</v>
      </c>
      <c r="G260" s="156"/>
      <c r="H260" s="102" t="s">
        <v>458</v>
      </c>
      <c r="I260" s="102" t="str">
        <f>VLOOKUP(H260,Presupuesto!$B$11:$C$565,2,0)</f>
        <v>OTROS RESPUESTOS Y ACCESORIOS MENORES</v>
      </c>
      <c r="J260" s="102" t="str">
        <f t="shared" si="21"/>
        <v>Posgrado</v>
      </c>
      <c r="K260" s="119" t="s">
        <v>719</v>
      </c>
      <c r="L260" s="119"/>
    </row>
    <row r="261" spans="3:12">
      <c r="C261" s="422"/>
      <c r="D261" s="422"/>
      <c r="E261" s="422"/>
      <c r="F261" s="90"/>
      <c r="G261" s="74"/>
      <c r="H261" s="74"/>
      <c r="I261" s="74"/>
      <c r="J261" s="422"/>
      <c r="K261" s="422"/>
      <c r="L261" s="422"/>
    </row>
    <row r="262" spans="3:12" ht="15.75" thickBot="1">
      <c r="C262" s="422"/>
      <c r="D262" s="422"/>
      <c r="E262" s="422"/>
      <c r="F262" s="422"/>
      <c r="G262" s="411"/>
      <c r="H262" s="422"/>
      <c r="I262" s="422"/>
      <c r="J262" s="422"/>
      <c r="K262" s="422"/>
      <c r="L262" s="422"/>
    </row>
    <row r="263" spans="3:12" ht="15.75" thickBot="1">
      <c r="C263" s="29" t="s">
        <v>1308</v>
      </c>
      <c r="D263" s="104">
        <f>SUM(F270:F283)</f>
        <v>0</v>
      </c>
      <c r="E263" s="422"/>
      <c r="F263" s="69"/>
      <c r="G263" s="77"/>
      <c r="H263" s="69"/>
      <c r="I263" s="69"/>
      <c r="J263" s="422"/>
      <c r="K263" s="422"/>
      <c r="L263" s="422"/>
    </row>
    <row r="264" spans="3:12">
      <c r="C264" s="69"/>
      <c r="D264" s="31"/>
      <c r="E264" s="90"/>
      <c r="F264" s="90"/>
      <c r="G264" s="90"/>
      <c r="H264" s="74"/>
      <c r="I264" s="74"/>
      <c r="J264" s="74"/>
      <c r="K264" s="108"/>
      <c r="L264" s="422"/>
    </row>
    <row r="265" spans="3:12">
      <c r="C265" s="69"/>
      <c r="D265" s="31"/>
      <c r="E265" s="90"/>
      <c r="F265" s="90"/>
      <c r="G265" s="90"/>
      <c r="H265" s="74"/>
      <c r="I265" s="74"/>
      <c r="J265" s="74"/>
      <c r="K265" s="108"/>
      <c r="L265" s="422"/>
    </row>
    <row r="266" spans="3:12" ht="15.75">
      <c r="C266" s="190" t="s">
        <v>1309</v>
      </c>
      <c r="D266" s="342"/>
      <c r="E266" s="90"/>
      <c r="F266" s="90"/>
      <c r="G266" s="90"/>
      <c r="H266" s="74"/>
      <c r="I266" s="74"/>
      <c r="J266" s="74"/>
      <c r="K266" s="108"/>
      <c r="L266" s="422"/>
    </row>
    <row r="267" spans="3:12" ht="18.75">
      <c r="C267" s="197" t="e">
        <f>IFERROR(VLOOKUP(D266,'1. Desarrollo e Innov. Curricu.'!$F:$G,2,FALSE),IFERROR(VLOOKUP(D266,'2. Investigación Científica'!$E:$F,2,FALSE),IFERROR(VLOOKUP(D266,'3. Vinculación Univ. Sociedad'!$F:$G,2,FALSE),IFERROR(VLOOKUP(D266,'4. Docencia y Profesorado Univ.'!$F:$G,2,FALSE),IFERROR(VLOOKUP(D266,'5. Estudiantes y Graduados'!$E:$F,2,FALSE),IFERROR(VLOOKUP(D266,'11. Gestion Administrativa'!$F:$G,2,FALSE),IFERROR(VLOOKUP(D266,'13. Gestión Académica'!$F:$G,2,FALSE),IFERROR(VLOOKUP(D266,'8. Asegura. de la Calid. y M'!$F:$G,2,FALSE),IFERROR(VLOOKUP(D266,'6. Gestión del Conocimiento'!$F:$G,2,FALSE),IFERROR(VLOOKUP(D266,'15. Gobernabilidad y Proceso...'!$E:$F,2,FALSE),IFERROR(VLOOKUP(D266,'12. Gestión del Talento Humano'!$F:$G,2,FALSE),IFERROR(VLOOKUP(D266,'14. Internacional... de la E.S.'!$E:$F,2,FALSE),IFERROR(VLOOKUP(D266,'10. Posgrado'!$E:$F,2,FALSE),IFERROR(VLOOKUP(D266,'16. Desa. del Sistema Educ.Sup.'!$E:$F,2,FALSE),IFERROR(VLOOKUP(D266,'9. Cultura de Inno. Insti...'!$F:$G,2,FALSE),VLOOKUP(D266,'7. Lo Esencial de la Reforma U.'!$F:$G,2,0))))))))))))))))</f>
        <v>#N/A</v>
      </c>
      <c r="D267" s="31"/>
      <c r="E267" s="90"/>
      <c r="F267" s="90"/>
      <c r="G267" s="90"/>
      <c r="H267" s="74"/>
      <c r="I267" s="74"/>
      <c r="J267" s="74"/>
      <c r="K267" s="108"/>
      <c r="L267" s="422"/>
    </row>
    <row r="268" spans="3:12">
      <c r="C268" s="422"/>
      <c r="D268" s="422"/>
      <c r="E268" s="422"/>
      <c r="F268" s="90"/>
      <c r="G268" s="74"/>
      <c r="H268" s="74"/>
      <c r="I268" s="74"/>
      <c r="J268" s="422"/>
      <c r="K268" s="422"/>
      <c r="L268" s="422"/>
    </row>
    <row r="269" spans="3:12" ht="30.75" thickBot="1">
      <c r="C269" s="144" t="s">
        <v>1310</v>
      </c>
      <c r="D269" s="144" t="s">
        <v>99</v>
      </c>
      <c r="E269" s="144" t="s">
        <v>1312</v>
      </c>
      <c r="F269" s="145" t="s">
        <v>1313</v>
      </c>
      <c r="G269" s="145" t="s">
        <v>1314</v>
      </c>
      <c r="H269" s="144" t="s">
        <v>1315</v>
      </c>
      <c r="I269" s="144" t="s">
        <v>711</v>
      </c>
      <c r="J269" s="144" t="s">
        <v>1316</v>
      </c>
      <c r="K269" s="144" t="s">
        <v>1317</v>
      </c>
      <c r="L269" s="144" t="s">
        <v>1337</v>
      </c>
    </row>
    <row r="270" spans="3:12" ht="15.75" thickBot="1">
      <c r="C270" s="285" t="s">
        <v>120</v>
      </c>
      <c r="D270" s="153"/>
      <c r="E270" s="92">
        <f>HLOOKUP($C270,$CB$2:$CE$3,2,0)</f>
        <v>15000</v>
      </c>
      <c r="F270" s="93">
        <f>D270*E270</f>
        <v>0</v>
      </c>
      <c r="G270" s="159"/>
      <c r="H270" s="94" t="s">
        <v>488</v>
      </c>
      <c r="I270" s="94" t="str">
        <f>VLOOKUP(H270,Presupuesto!$B$11:$C$565,2,0)</f>
        <v>EQUIPO DE COMPUTACION</v>
      </c>
      <c r="J270" s="205" t="s">
        <v>81</v>
      </c>
      <c r="K270" s="94" t="s">
        <v>719</v>
      </c>
      <c r="L270" s="94"/>
    </row>
    <row r="271" spans="3:12">
      <c r="C271" s="285" t="s">
        <v>117</v>
      </c>
      <c r="D271" s="146"/>
      <c r="E271" s="92">
        <f>HLOOKUP($C271,$CB$2:$CE$3,2,0)</f>
        <v>35000</v>
      </c>
      <c r="F271" s="93">
        <f>D271*E271</f>
        <v>0</v>
      </c>
      <c r="G271" s="159"/>
      <c r="H271" s="97" t="s">
        <v>488</v>
      </c>
      <c r="I271" s="97" t="str">
        <f>VLOOKUP(H271,Presupuesto!$B$11:$C$565,2,0)</f>
        <v>EQUIPO DE COMPUTACION</v>
      </c>
      <c r="J271" s="94" t="str">
        <f>$J$270</f>
        <v>Desarrollo del Sistema de Educación Superior</v>
      </c>
      <c r="K271" s="94" t="s">
        <v>720</v>
      </c>
      <c r="L271" s="94"/>
    </row>
    <row r="272" spans="3:12">
      <c r="C272" s="95" t="s">
        <v>122</v>
      </c>
      <c r="D272" s="146"/>
      <c r="E272" s="96">
        <v>4000</v>
      </c>
      <c r="F272" s="93">
        <f t="shared" ref="F272:F283" si="22">D272*E272</f>
        <v>0</v>
      </c>
      <c r="G272" s="159"/>
      <c r="H272" s="97" t="s">
        <v>471</v>
      </c>
      <c r="I272" s="97" t="str">
        <f>VLOOKUP(H272,Presupuesto!$B$11:$C$565,2,0)</f>
        <v>EQUIPOS VARIOS DE OFICINA</v>
      </c>
      <c r="J272" s="94" t="str">
        <f t="shared" ref="J272:J283" si="23">$J$270</f>
        <v>Desarrollo del Sistema de Educación Superior</v>
      </c>
      <c r="K272" s="94" t="s">
        <v>721</v>
      </c>
      <c r="L272" s="94"/>
    </row>
    <row r="273" spans="3:12">
      <c r="C273" s="95" t="s">
        <v>123</v>
      </c>
      <c r="D273" s="146"/>
      <c r="E273" s="96">
        <v>8000</v>
      </c>
      <c r="F273" s="93">
        <f t="shared" si="22"/>
        <v>0</v>
      </c>
      <c r="G273" s="159"/>
      <c r="H273" s="97" t="s">
        <v>488</v>
      </c>
      <c r="I273" s="97" t="str">
        <f>VLOOKUP(H273,Presupuesto!$B$11:$C$565,2,0)</f>
        <v>EQUIPO DE COMPUTACION</v>
      </c>
      <c r="J273" s="94" t="str">
        <f t="shared" si="23"/>
        <v>Desarrollo del Sistema de Educación Superior</v>
      </c>
      <c r="K273" s="94" t="s">
        <v>721</v>
      </c>
      <c r="L273" s="94"/>
    </row>
    <row r="274" spans="3:12">
      <c r="C274" s="95" t="s">
        <v>124</v>
      </c>
      <c r="D274" s="146"/>
      <c r="E274" s="96">
        <v>5000</v>
      </c>
      <c r="F274" s="93">
        <f t="shared" si="22"/>
        <v>0</v>
      </c>
      <c r="G274" s="159"/>
      <c r="H274" s="97" t="s">
        <v>488</v>
      </c>
      <c r="I274" s="97" t="str">
        <f>VLOOKUP(H274,Presupuesto!$B$11:$C$565,2,0)</f>
        <v>EQUIPO DE COMPUTACION</v>
      </c>
      <c r="J274" s="94" t="str">
        <f t="shared" si="23"/>
        <v>Desarrollo del Sistema de Educación Superior</v>
      </c>
      <c r="K274" s="94" t="s">
        <v>721</v>
      </c>
      <c r="L274" s="94"/>
    </row>
    <row r="275" spans="3:12">
      <c r="C275" s="95" t="s">
        <v>125</v>
      </c>
      <c r="D275" s="146"/>
      <c r="E275" s="96">
        <v>13000</v>
      </c>
      <c r="F275" s="93">
        <f t="shared" si="22"/>
        <v>0</v>
      </c>
      <c r="G275" s="159"/>
      <c r="H275" s="97" t="s">
        <v>479</v>
      </c>
      <c r="I275" s="97" t="str">
        <f>VLOOKUP(H275,Presupuesto!$B$11:$C$565,2,0)</f>
        <v>EQUIPO DE TRANSPORTE TRACCION Y ELEVACION</v>
      </c>
      <c r="J275" s="94" t="str">
        <f t="shared" si="23"/>
        <v>Desarrollo del Sistema de Educación Superior</v>
      </c>
      <c r="K275" s="94" t="s">
        <v>721</v>
      </c>
      <c r="L275" s="94"/>
    </row>
    <row r="276" spans="3:12">
      <c r="C276" s="95" t="s">
        <v>126</v>
      </c>
      <c r="D276" s="146"/>
      <c r="E276" s="96">
        <v>15000</v>
      </c>
      <c r="F276" s="93">
        <f t="shared" si="22"/>
        <v>0</v>
      </c>
      <c r="G276" s="159"/>
      <c r="H276" s="97" t="s">
        <v>479</v>
      </c>
      <c r="I276" s="97" t="str">
        <f>VLOOKUP(H276,Presupuesto!$B$11:$C$565,2,0)</f>
        <v>EQUIPO DE TRANSPORTE TRACCION Y ELEVACION</v>
      </c>
      <c r="J276" s="94" t="str">
        <f t="shared" si="23"/>
        <v>Desarrollo del Sistema de Educación Superior</v>
      </c>
      <c r="K276" s="94" t="s">
        <v>721</v>
      </c>
      <c r="L276" s="94"/>
    </row>
    <row r="277" spans="3:12">
      <c r="C277" s="95" t="s">
        <v>127</v>
      </c>
      <c r="D277" s="146"/>
      <c r="E277" s="96">
        <v>10000</v>
      </c>
      <c r="F277" s="93">
        <f t="shared" si="22"/>
        <v>0</v>
      </c>
      <c r="G277" s="159"/>
      <c r="H277" s="97" t="s">
        <v>479</v>
      </c>
      <c r="I277" s="97" t="str">
        <f>VLOOKUP(H277,Presupuesto!$B$11:$C$565,2,0)</f>
        <v>EQUIPO DE TRANSPORTE TRACCION Y ELEVACION</v>
      </c>
      <c r="J277" s="94" t="str">
        <f t="shared" si="23"/>
        <v>Desarrollo del Sistema de Educación Superior</v>
      </c>
      <c r="K277" s="94" t="s">
        <v>732</v>
      </c>
      <c r="L277" s="94"/>
    </row>
    <row r="278" spans="3:12">
      <c r="C278" s="95" t="s">
        <v>128</v>
      </c>
      <c r="D278" s="146"/>
      <c r="E278" s="96">
        <v>10000</v>
      </c>
      <c r="F278" s="93">
        <f t="shared" si="22"/>
        <v>0</v>
      </c>
      <c r="G278" s="159"/>
      <c r="H278" s="97" t="s">
        <v>507</v>
      </c>
      <c r="I278" s="97" t="str">
        <f>VLOOKUP(H278,Presupuesto!$B$11:$C$565,2,0)</f>
        <v>APLICACIONES INFORMATICAS</v>
      </c>
      <c r="J278" s="94" t="str">
        <f t="shared" si="23"/>
        <v>Desarrollo del Sistema de Educación Superior</v>
      </c>
      <c r="K278" s="94" t="s">
        <v>727</v>
      </c>
      <c r="L278" s="94"/>
    </row>
    <row r="279" spans="3:12">
      <c r="C279" s="105" t="s">
        <v>129</v>
      </c>
      <c r="D279" s="146"/>
      <c r="E279" s="96">
        <v>2000</v>
      </c>
      <c r="F279" s="93">
        <f t="shared" si="22"/>
        <v>0</v>
      </c>
      <c r="G279" s="159"/>
      <c r="H279" s="106" t="s">
        <v>488</v>
      </c>
      <c r="I279" s="106" t="str">
        <f>VLOOKUP(H279,Presupuesto!$B$11:$C$565,2,0)</f>
        <v>EQUIPO DE COMPUTACION</v>
      </c>
      <c r="J279" s="94" t="str">
        <f t="shared" si="23"/>
        <v>Desarrollo del Sistema de Educación Superior</v>
      </c>
      <c r="K279" s="94" t="s">
        <v>721</v>
      </c>
      <c r="L279" s="94"/>
    </row>
    <row r="280" spans="3:12">
      <c r="C280" s="105" t="s">
        <v>130</v>
      </c>
      <c r="D280" s="146"/>
      <c r="E280" s="96">
        <v>1500</v>
      </c>
      <c r="F280" s="93">
        <f t="shared" si="22"/>
        <v>0</v>
      </c>
      <c r="G280" s="159"/>
      <c r="H280" s="106" t="s">
        <v>453</v>
      </c>
      <c r="I280" s="106" t="str">
        <f>VLOOKUP(H280,Presupuesto!$B$11:$C$565,2,0)</f>
        <v>UTILES Y MATERIALES ELECTRICOS</v>
      </c>
      <c r="J280" s="94" t="str">
        <f t="shared" si="23"/>
        <v>Desarrollo del Sistema de Educación Superior</v>
      </c>
      <c r="K280" s="94" t="s">
        <v>721</v>
      </c>
      <c r="L280" s="94"/>
    </row>
    <row r="281" spans="3:12">
      <c r="C281" s="105" t="s">
        <v>131</v>
      </c>
      <c r="D281" s="146"/>
      <c r="E281" s="96">
        <v>1500</v>
      </c>
      <c r="F281" s="93">
        <f t="shared" si="22"/>
        <v>0</v>
      </c>
      <c r="G281" s="159"/>
      <c r="H281" s="106" t="s">
        <v>488</v>
      </c>
      <c r="I281" s="106" t="str">
        <f>VLOOKUP(H281,Presupuesto!$B$11:$C$565,2,0)</f>
        <v>EQUIPO DE COMPUTACION</v>
      </c>
      <c r="J281" s="94" t="str">
        <f t="shared" si="23"/>
        <v>Desarrollo del Sistema de Educación Superior</v>
      </c>
      <c r="K281" s="94" t="s">
        <v>721</v>
      </c>
      <c r="L281" s="94"/>
    </row>
    <row r="282" spans="3:12">
      <c r="C282" s="105" t="s">
        <v>132</v>
      </c>
      <c r="D282" s="146"/>
      <c r="E282" s="96">
        <v>500</v>
      </c>
      <c r="F282" s="93">
        <f t="shared" si="22"/>
        <v>0</v>
      </c>
      <c r="G282" s="159"/>
      <c r="H282" s="106" t="s">
        <v>458</v>
      </c>
      <c r="I282" s="106" t="str">
        <f>VLOOKUP(H282,Presupuesto!$B$11:$C$565,2,0)</f>
        <v>OTROS RESPUESTOS Y ACCESORIOS MENORES</v>
      </c>
      <c r="J282" s="94" t="str">
        <f t="shared" si="23"/>
        <v>Desarrollo del Sistema de Educación Superior</v>
      </c>
      <c r="K282" s="94" t="s">
        <v>721</v>
      </c>
      <c r="L282" s="94"/>
    </row>
    <row r="283" spans="3:12" ht="15.75" thickBot="1">
      <c r="C283" s="98" t="s">
        <v>133</v>
      </c>
      <c r="D283" s="154"/>
      <c r="E283" s="100">
        <v>20</v>
      </c>
      <c r="F283" s="101">
        <f t="shared" si="22"/>
        <v>0</v>
      </c>
      <c r="G283" s="156"/>
      <c r="H283" s="102" t="s">
        <v>458</v>
      </c>
      <c r="I283" s="102" t="str">
        <f>VLOOKUP(H283,Presupuesto!$B$11:$C$565,2,0)</f>
        <v>OTROS RESPUESTOS Y ACCESORIOS MENORES</v>
      </c>
      <c r="J283" s="102" t="str">
        <f t="shared" si="23"/>
        <v>Desarrollo del Sistema de Educación Superior</v>
      </c>
      <c r="K283" s="119" t="s">
        <v>719</v>
      </c>
      <c r="L283" s="119"/>
    </row>
  </sheetData>
  <autoFilter ref="F13:F145">
    <filterColumn colId="0">
      <filters blank="1">
        <filter val="12,000"/>
        <filter val="15,000"/>
        <filter val="23,500"/>
        <filter val="26,000"/>
        <filter val="28,000"/>
        <filter val="3,000"/>
        <filter val="31,000"/>
        <filter val="95,000"/>
        <filter val="Costo Total"/>
      </filters>
    </filterColumn>
  </autoFilter>
  <dataValidations xWindow="801" yWindow="652" count="6">
    <dataValidation type="list" allowBlank="1" showInputMessage="1" showErrorMessage="1" errorTitle="¡Ingreso Inválido!" error="Seleccione una opción de la lista.&#10;" promptTitle="Tipo de Presupuesto" prompt="Seleccione una opción de la lista." sqref="G270:G283 G40:G5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4" zoomScale="86" zoomScaleNormal="86" workbookViewId="0">
      <selection activeCell="G24" sqref="G24"/>
    </sheetView>
  </sheetViews>
  <sheetFormatPr baseColWidth="10" defaultColWidth="11.5703125" defaultRowHeight="15"/>
  <cols>
    <col min="1" max="1" width="1.85546875" style="84" customWidth="1"/>
    <col min="2" max="2" width="7.85546875" style="84" customWidth="1"/>
    <col min="3" max="3" width="53.85546875" style="84" bestFit="1" customWidth="1"/>
    <col min="4" max="4" width="29.42578125" style="84" bestFit="1" customWidth="1"/>
    <col min="5" max="5" width="13.8554687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423" t="s">
        <v>1265</v>
      </c>
      <c r="AI2" s="423" t="s">
        <v>1266</v>
      </c>
      <c r="AJ2" s="423" t="s">
        <v>1267</v>
      </c>
      <c r="AK2" s="423" t="s">
        <v>1268</v>
      </c>
      <c r="AL2" s="423" t="s">
        <v>1269</v>
      </c>
      <c r="AM2" s="423" t="s">
        <v>1270</v>
      </c>
      <c r="AN2" s="423" t="s">
        <v>1271</v>
      </c>
      <c r="AO2" s="423" t="s">
        <v>1272</v>
      </c>
      <c r="AP2" s="423" t="s">
        <v>1273</v>
      </c>
      <c r="AQ2" s="423" t="s">
        <v>1274</v>
      </c>
      <c r="AR2" s="423" t="s">
        <v>1275</v>
      </c>
      <c r="AS2" s="423" t="s">
        <v>1276</v>
      </c>
      <c r="AT2" s="423" t="s">
        <v>1277</v>
      </c>
      <c r="AU2" s="423" t="s">
        <v>1278</v>
      </c>
      <c r="AV2" s="423" t="s">
        <v>1279</v>
      </c>
      <c r="AW2" s="423" t="s">
        <v>1280</v>
      </c>
      <c r="AX2" s="423" t="s">
        <v>1281</v>
      </c>
      <c r="AY2" s="423" t="s">
        <v>1282</v>
      </c>
      <c r="AZ2" s="423" t="s">
        <v>1283</v>
      </c>
      <c r="BA2" s="423" t="s">
        <v>1284</v>
      </c>
      <c r="BB2" s="423" t="s">
        <v>1285</v>
      </c>
      <c r="BC2" s="423" t="s">
        <v>1286</v>
      </c>
      <c r="BD2" s="423" t="s">
        <v>1287</v>
      </c>
      <c r="BE2" s="423" t="s">
        <v>1288</v>
      </c>
      <c r="BF2" s="423" t="s">
        <v>1289</v>
      </c>
      <c r="BG2" s="423" t="s">
        <v>1290</v>
      </c>
      <c r="BH2" s="423" t="s">
        <v>1291</v>
      </c>
      <c r="BI2" s="423" t="s">
        <v>1292</v>
      </c>
      <c r="BJ2" s="423" t="s">
        <v>1293</v>
      </c>
      <c r="BK2" s="423" t="s">
        <v>1294</v>
      </c>
      <c r="BL2" s="423" t="s">
        <v>1295</v>
      </c>
      <c r="BM2" s="423" t="s">
        <v>1296</v>
      </c>
      <c r="BN2" s="423" t="s">
        <v>1297</v>
      </c>
      <c r="BO2" s="423" t="s">
        <v>1298</v>
      </c>
      <c r="BP2" s="423" t="s">
        <v>1299</v>
      </c>
      <c r="BQ2" s="423" t="s">
        <v>1300</v>
      </c>
      <c r="BR2" s="423" t="s">
        <v>1301</v>
      </c>
      <c r="BS2" s="423" t="s">
        <v>1302</v>
      </c>
      <c r="BT2" s="423" t="s">
        <v>1303</v>
      </c>
      <c r="BU2" s="423"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s="117" customFormat="1" hidden="1">
      <c r="A3" s="421"/>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2">
        <v>2500</v>
      </c>
      <c r="AI3" s="422">
        <v>1900</v>
      </c>
      <c r="AJ3" s="422">
        <v>1650</v>
      </c>
      <c r="AK3" s="422">
        <v>1580</v>
      </c>
      <c r="AL3" s="422">
        <v>2250</v>
      </c>
      <c r="AM3" s="422">
        <v>1650</v>
      </c>
      <c r="AN3" s="422">
        <v>1400</v>
      </c>
      <c r="AO3" s="422">
        <v>1340</v>
      </c>
      <c r="AP3" s="422">
        <v>2000</v>
      </c>
      <c r="AQ3" s="422">
        <v>1400</v>
      </c>
      <c r="AR3" s="422">
        <v>1150</v>
      </c>
      <c r="AS3" s="422">
        <v>1100</v>
      </c>
      <c r="AT3" s="422">
        <v>1750</v>
      </c>
      <c r="AU3" s="422">
        <v>1150</v>
      </c>
      <c r="AV3" s="422">
        <v>900</v>
      </c>
      <c r="AW3" s="422">
        <v>860</v>
      </c>
      <c r="AX3" s="422">
        <v>1200</v>
      </c>
      <c r="AY3" s="422">
        <v>900</v>
      </c>
      <c r="AZ3" s="422">
        <v>650</v>
      </c>
      <c r="BA3" s="422">
        <v>620</v>
      </c>
      <c r="BB3" s="420">
        <f>+'Cuadro Resumen'!C213</f>
        <v>5605.2314999999999</v>
      </c>
      <c r="BC3" s="420">
        <f>+'Cuadro Resumen'!D213</f>
        <v>5165.6055000000006</v>
      </c>
      <c r="BD3" s="420">
        <f>+'Cuadro Resumen'!E213</f>
        <v>6594.39</v>
      </c>
      <c r="BE3" s="420">
        <f>+'Cuadro Resumen'!F213</f>
        <v>6154.7640000000001</v>
      </c>
      <c r="BF3" s="420">
        <f>+'Cuadro Resumen'!C214</f>
        <v>4945.7925000000005</v>
      </c>
      <c r="BG3" s="420">
        <f>+'Cuadro Resumen'!D214</f>
        <v>4506.1665000000003</v>
      </c>
      <c r="BH3" s="420">
        <f>+'Cuadro Resumen'!E214</f>
        <v>5934.951</v>
      </c>
      <c r="BI3" s="420">
        <f>+'Cuadro Resumen'!F214</f>
        <v>5495.3249999999998</v>
      </c>
      <c r="BJ3" s="420">
        <f>+'Cuadro Resumen'!C215</f>
        <v>4286.3535000000002</v>
      </c>
      <c r="BK3" s="420">
        <f>+'Cuadro Resumen'!D215</f>
        <v>3956.634</v>
      </c>
      <c r="BL3" s="420">
        <f>+'Cuadro Resumen'!E215</f>
        <v>5275.5120000000006</v>
      </c>
      <c r="BM3" s="420">
        <f>+'Cuadro Resumen'!F215</f>
        <v>4835.8860000000004</v>
      </c>
      <c r="BN3" s="420">
        <f>+'Cuadro Resumen'!C216</f>
        <v>3626.9145000000003</v>
      </c>
      <c r="BO3" s="420">
        <f>+'Cuadro Resumen'!D216</f>
        <v>3297.1950000000002</v>
      </c>
      <c r="BP3" s="420">
        <f>+'Cuadro Resumen'!E216</f>
        <v>4616.0730000000003</v>
      </c>
      <c r="BQ3" s="420">
        <f>+'Cuadro Resumen'!F216</f>
        <v>4286.3535000000002</v>
      </c>
      <c r="BR3" s="420">
        <f>+'Cuadro Resumen'!C217</f>
        <v>3187.2885000000001</v>
      </c>
      <c r="BS3" s="420">
        <f>+'Cuadro Resumen'!D217</f>
        <v>2967.4755</v>
      </c>
      <c r="BT3" s="420">
        <f>+'Cuadro Resumen'!E217</f>
        <v>4066.5405000000001</v>
      </c>
      <c r="BU3" s="420">
        <f>+'Cuadro Resumen'!F217</f>
        <v>3736.8210000000004</v>
      </c>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1"/>
      <c r="EO3" s="421"/>
      <c r="EP3" s="421"/>
      <c r="EQ3" s="421"/>
      <c r="ER3" s="421"/>
      <c r="ES3" s="421"/>
      <c r="ET3" s="421"/>
      <c r="EU3" s="421"/>
      <c r="EV3" s="421"/>
      <c r="EW3" s="421"/>
      <c r="EX3" s="421"/>
      <c r="EY3" s="421"/>
      <c r="EZ3" s="421"/>
      <c r="FA3" s="421"/>
      <c r="FB3" s="421"/>
      <c r="FC3" s="421"/>
      <c r="FD3" s="421"/>
      <c r="FE3" s="421"/>
      <c r="FF3" s="421"/>
      <c r="FG3" s="421"/>
      <c r="FH3" s="421"/>
      <c r="FI3" s="421"/>
      <c r="FJ3" s="421"/>
      <c r="FK3" s="421"/>
      <c r="FL3" s="421"/>
      <c r="FM3" s="421"/>
      <c r="FN3" s="421"/>
      <c r="FO3" s="421"/>
      <c r="FP3" s="421"/>
      <c r="FQ3" s="421"/>
      <c r="FR3" s="421"/>
      <c r="FS3" s="421"/>
      <c r="FT3" s="421"/>
      <c r="FU3" s="421"/>
      <c r="FV3" s="421"/>
      <c r="FW3" s="421"/>
      <c r="FX3" s="421"/>
      <c r="FY3" s="421"/>
      <c r="FZ3" s="421"/>
      <c r="GA3" s="421"/>
      <c r="GB3" s="421"/>
      <c r="GC3" s="421"/>
      <c r="GD3" s="421"/>
      <c r="GE3" s="421"/>
      <c r="GF3" s="421"/>
      <c r="GG3" s="421"/>
      <c r="GH3" s="421"/>
      <c r="GI3" s="421"/>
      <c r="GJ3" s="421"/>
      <c r="GK3" s="421"/>
      <c r="GL3" s="421"/>
      <c r="GM3" s="421"/>
      <c r="GN3" s="421"/>
      <c r="GO3" s="421"/>
      <c r="GP3" s="421"/>
      <c r="GQ3" s="421"/>
      <c r="GR3" s="421"/>
      <c r="GS3" s="421"/>
      <c r="GT3" s="421"/>
      <c r="GU3" s="421"/>
      <c r="GV3" s="421"/>
      <c r="GW3" s="421"/>
      <c r="GX3" s="421"/>
      <c r="GY3" s="421"/>
      <c r="GZ3" s="421"/>
      <c r="HA3" s="421"/>
      <c r="HB3" s="421"/>
      <c r="HC3" s="421"/>
      <c r="HD3" s="421"/>
      <c r="HE3" s="421"/>
      <c r="HF3" s="421"/>
      <c r="HG3" s="421"/>
      <c r="HH3" s="421"/>
      <c r="HI3" s="421"/>
      <c r="HJ3" s="421"/>
      <c r="HK3" s="421"/>
      <c r="HL3" s="421"/>
      <c r="HM3" s="421"/>
      <c r="HN3" s="421"/>
      <c r="HO3" s="421"/>
      <c r="HP3" s="421"/>
      <c r="HQ3" s="421"/>
      <c r="HR3" s="421"/>
      <c r="HS3" s="421"/>
      <c r="HT3" s="421"/>
      <c r="HU3" s="421"/>
      <c r="HV3" s="421"/>
      <c r="HW3" s="421"/>
      <c r="HX3" s="421"/>
      <c r="HY3" s="421"/>
      <c r="HZ3" s="421"/>
      <c r="IA3" s="421"/>
      <c r="IB3" s="421"/>
      <c r="IC3" s="421"/>
      <c r="ID3" s="421"/>
      <c r="IE3" s="421"/>
      <c r="IF3" s="421"/>
      <c r="IG3" s="421"/>
      <c r="IH3" s="421"/>
      <c r="II3" s="421"/>
      <c r="IJ3" s="421"/>
      <c r="IK3" s="421"/>
      <c r="IL3" s="421"/>
      <c r="IM3" s="421"/>
      <c r="IN3" s="421"/>
      <c r="IO3" s="421"/>
      <c r="IP3" s="421"/>
      <c r="IQ3" s="421"/>
      <c r="IR3" s="421"/>
      <c r="IS3" s="421"/>
      <c r="IT3" s="421"/>
      <c r="IU3" s="421"/>
      <c r="IV3" s="421"/>
      <c r="IW3" s="421"/>
      <c r="IX3" s="421"/>
      <c r="IY3" s="421"/>
      <c r="IZ3" s="421"/>
      <c r="JA3" s="421"/>
      <c r="JB3" s="421"/>
      <c r="JC3" s="421"/>
      <c r="JD3" s="421"/>
      <c r="JE3" s="421"/>
      <c r="JF3" s="421"/>
      <c r="JG3" s="421"/>
      <c r="JH3" s="421"/>
      <c r="JI3" s="421"/>
      <c r="JJ3" s="421"/>
      <c r="JK3" s="421"/>
      <c r="JL3" s="421"/>
      <c r="JM3" s="421"/>
      <c r="JN3" s="421"/>
      <c r="JO3" s="421"/>
      <c r="JP3" s="421"/>
      <c r="JQ3" s="421"/>
      <c r="JR3" s="421"/>
      <c r="JS3" s="421"/>
      <c r="JT3" s="421"/>
      <c r="JU3" s="421"/>
      <c r="JV3" s="421"/>
      <c r="JW3" s="421"/>
      <c r="JX3" s="421"/>
      <c r="JY3" s="421"/>
      <c r="JZ3" s="421"/>
      <c r="KA3" s="421"/>
      <c r="KB3" s="421"/>
      <c r="KC3" s="421"/>
      <c r="KD3" s="421"/>
      <c r="KE3" s="421"/>
      <c r="KF3" s="421"/>
      <c r="KG3" s="421"/>
      <c r="KH3" s="421"/>
      <c r="KI3" s="421"/>
      <c r="KJ3" s="421"/>
      <c r="KK3" s="421"/>
      <c r="KL3" s="421"/>
      <c r="KM3" s="421"/>
      <c r="KN3" s="421"/>
      <c r="KO3" s="421"/>
      <c r="KP3" s="421"/>
      <c r="KQ3" s="421"/>
      <c r="KR3" s="421"/>
      <c r="KS3" s="421"/>
      <c r="KT3" s="421"/>
      <c r="KU3" s="421"/>
      <c r="KV3" s="421"/>
      <c r="KW3" s="421"/>
      <c r="KX3" s="421"/>
      <c r="KY3" s="421"/>
      <c r="KZ3" s="421"/>
      <c r="LA3" s="421"/>
      <c r="LB3" s="421"/>
      <c r="LC3" s="421"/>
      <c r="LD3" s="421"/>
      <c r="LE3" s="421"/>
      <c r="LF3" s="421"/>
      <c r="LG3" s="421"/>
      <c r="LH3" s="421"/>
      <c r="LI3" s="421"/>
      <c r="LJ3" s="421"/>
      <c r="LK3" s="421"/>
      <c r="LL3" s="421"/>
      <c r="LM3" s="421"/>
      <c r="LN3" s="421"/>
      <c r="LO3" s="421"/>
      <c r="LP3" s="421"/>
      <c r="LQ3" s="421"/>
      <c r="LR3" s="421"/>
      <c r="LS3" s="421"/>
      <c r="LT3" s="421"/>
      <c r="LU3" s="421"/>
      <c r="LV3" s="421"/>
      <c r="LW3" s="421"/>
      <c r="LX3" s="421"/>
      <c r="LY3" s="421"/>
      <c r="LZ3" s="421"/>
      <c r="MA3" s="421"/>
      <c r="MB3" s="421"/>
      <c r="MC3" s="421"/>
      <c r="MD3" s="421"/>
      <c r="ME3" s="421"/>
      <c r="MF3" s="421"/>
      <c r="MG3" s="421"/>
      <c r="MH3" s="421"/>
      <c r="MI3" s="421"/>
      <c r="MJ3" s="421"/>
      <c r="MK3" s="421"/>
      <c r="ML3" s="421"/>
      <c r="MM3" s="421"/>
      <c r="MN3" s="421"/>
      <c r="MO3" s="421"/>
      <c r="MP3" s="421"/>
      <c r="MQ3" s="421"/>
      <c r="MR3" s="421"/>
      <c r="MS3" s="421"/>
      <c r="MT3" s="421"/>
      <c r="MU3" s="421"/>
      <c r="MV3" s="421"/>
      <c r="MW3" s="421"/>
      <c r="MX3" s="421"/>
      <c r="MY3" s="421"/>
      <c r="MZ3" s="421"/>
      <c r="NA3" s="421"/>
      <c r="NB3" s="421"/>
      <c r="NC3" s="421"/>
      <c r="ND3" s="421"/>
      <c r="NE3" s="421"/>
      <c r="NF3" s="421"/>
      <c r="NG3" s="421"/>
      <c r="NH3" s="421"/>
      <c r="NI3" s="421"/>
      <c r="NJ3" s="421"/>
      <c r="NK3" s="421"/>
      <c r="NL3" s="421"/>
      <c r="NM3" s="421"/>
      <c r="NN3" s="421"/>
      <c r="NO3" s="421"/>
      <c r="NP3" s="421"/>
      <c r="NQ3" s="421"/>
      <c r="NR3" s="421"/>
      <c r="NS3" s="421"/>
      <c r="NT3" s="421"/>
      <c r="NU3" s="421"/>
      <c r="NV3" s="421"/>
      <c r="NW3" s="421"/>
      <c r="NX3" s="421"/>
      <c r="NY3" s="421"/>
      <c r="NZ3" s="421"/>
      <c r="OA3" s="421"/>
      <c r="OB3" s="421"/>
      <c r="OC3" s="421"/>
      <c r="OD3" s="421"/>
      <c r="OE3" s="421"/>
      <c r="OF3" s="421"/>
      <c r="OG3" s="421"/>
      <c r="OH3" s="421"/>
      <c r="OI3" s="421"/>
      <c r="OJ3" s="421"/>
      <c r="OK3" s="421"/>
      <c r="OL3" s="421"/>
      <c r="OM3" s="421"/>
      <c r="ON3" s="421"/>
      <c r="OO3" s="421"/>
      <c r="OP3" s="421"/>
      <c r="OQ3" s="421"/>
      <c r="OR3" s="421"/>
      <c r="OS3" s="421"/>
      <c r="OT3" s="421"/>
      <c r="OU3" s="421"/>
      <c r="OV3" s="421"/>
      <c r="OW3" s="421"/>
      <c r="OX3" s="421"/>
      <c r="OY3" s="421"/>
      <c r="OZ3" s="421"/>
      <c r="PA3" s="421"/>
      <c r="PB3" s="421"/>
      <c r="PC3" s="421"/>
      <c r="PD3" s="421"/>
      <c r="PE3" s="421"/>
      <c r="PF3" s="421"/>
      <c r="PG3" s="421"/>
      <c r="PH3" s="421"/>
      <c r="PI3" s="421"/>
      <c r="PJ3" s="421"/>
      <c r="PK3" s="421"/>
      <c r="PL3" s="421"/>
      <c r="PM3" s="421"/>
      <c r="PN3" s="421"/>
      <c r="PO3" s="421"/>
      <c r="PP3" s="421"/>
      <c r="PQ3" s="421"/>
      <c r="PR3" s="421"/>
      <c r="PS3" s="421"/>
      <c r="PT3" s="421"/>
      <c r="PU3" s="421"/>
      <c r="PV3" s="421"/>
      <c r="PW3" s="421"/>
      <c r="PX3" s="421"/>
      <c r="PY3" s="421"/>
      <c r="PZ3" s="421"/>
      <c r="QA3" s="421"/>
      <c r="QB3" s="421"/>
      <c r="QC3" s="421"/>
      <c r="QD3" s="421"/>
      <c r="QE3" s="421"/>
      <c r="QF3" s="421"/>
      <c r="QG3" s="421"/>
      <c r="QH3" s="421"/>
      <c r="QI3" s="421"/>
      <c r="QJ3" s="421"/>
      <c r="QK3" s="421"/>
      <c r="QL3" s="421"/>
      <c r="QM3" s="421"/>
      <c r="QN3" s="421"/>
      <c r="QO3" s="421"/>
      <c r="QP3" s="421"/>
      <c r="QQ3" s="421"/>
      <c r="QR3" s="421"/>
      <c r="QS3" s="421"/>
      <c r="QT3" s="421"/>
      <c r="QU3" s="421"/>
      <c r="QV3" s="421"/>
      <c r="QW3" s="421"/>
      <c r="QX3" s="421"/>
      <c r="QY3" s="421"/>
      <c r="QZ3" s="421"/>
      <c r="RA3" s="421"/>
      <c r="RB3" s="421"/>
      <c r="RC3" s="421"/>
      <c r="RD3" s="421"/>
      <c r="RE3" s="421"/>
      <c r="RF3" s="421"/>
      <c r="RG3" s="421"/>
      <c r="RH3" s="421"/>
      <c r="RI3" s="421"/>
      <c r="RJ3" s="421"/>
      <c r="RK3" s="421"/>
      <c r="RL3" s="421"/>
      <c r="RM3" s="421"/>
      <c r="RN3" s="421"/>
      <c r="RO3" s="421"/>
      <c r="RP3" s="421"/>
      <c r="RQ3" s="421"/>
      <c r="RR3" s="421"/>
      <c r="RS3" s="421"/>
      <c r="RT3" s="421"/>
      <c r="RU3" s="421"/>
      <c r="RV3" s="421"/>
      <c r="RW3" s="421"/>
      <c r="RX3" s="421"/>
      <c r="RY3" s="421"/>
      <c r="RZ3" s="421"/>
      <c r="SA3" s="421"/>
      <c r="SB3" s="421"/>
      <c r="SC3" s="421"/>
      <c r="SD3" s="421"/>
      <c r="SE3" s="421"/>
      <c r="SF3" s="421"/>
      <c r="SG3" s="421"/>
      <c r="SH3" s="421"/>
      <c r="SI3" s="421"/>
      <c r="SJ3" s="421"/>
      <c r="SK3" s="421"/>
      <c r="SL3" s="421"/>
      <c r="SM3" s="421"/>
      <c r="SN3" s="421"/>
      <c r="SO3" s="421"/>
      <c r="SP3" s="421"/>
      <c r="SQ3" s="421"/>
      <c r="SR3" s="421"/>
      <c r="SS3" s="421"/>
      <c r="ST3" s="421"/>
      <c r="SU3" s="421"/>
      <c r="SV3" s="421"/>
      <c r="SW3" s="421"/>
      <c r="SX3" s="421"/>
      <c r="SY3" s="421"/>
      <c r="SZ3" s="421"/>
      <c r="TA3" s="421"/>
      <c r="TB3" s="421"/>
      <c r="TC3" s="421"/>
      <c r="TD3" s="421"/>
      <c r="TE3" s="421"/>
      <c r="TF3" s="421"/>
      <c r="TG3" s="421"/>
      <c r="TH3" s="421"/>
      <c r="TI3" s="421"/>
      <c r="TJ3" s="421"/>
      <c r="TK3" s="421"/>
      <c r="TL3" s="421"/>
      <c r="TM3" s="421"/>
      <c r="TN3" s="421"/>
      <c r="TO3" s="421"/>
      <c r="TP3" s="421"/>
      <c r="TQ3" s="421"/>
      <c r="TR3" s="421"/>
      <c r="TS3" s="421"/>
      <c r="TT3" s="421"/>
      <c r="TU3" s="421"/>
      <c r="TV3" s="421"/>
      <c r="TW3" s="421"/>
      <c r="TX3" s="421"/>
      <c r="TY3" s="421"/>
      <c r="TZ3" s="421"/>
      <c r="UA3" s="421"/>
      <c r="UB3" s="421"/>
      <c r="UC3" s="421"/>
      <c r="UD3" s="421"/>
      <c r="UE3" s="421"/>
      <c r="UF3" s="421"/>
      <c r="UG3" s="421"/>
      <c r="UH3" s="421"/>
      <c r="UI3" s="421"/>
    </row>
    <row r="4" spans="1:555" ht="15.75" thickBot="1">
      <c r="A4" s="422"/>
      <c r="B4" s="422"/>
      <c r="C4" s="422"/>
      <c r="D4" s="422"/>
      <c r="E4" s="422"/>
      <c r="F4" s="422"/>
      <c r="G4" s="411"/>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row>
    <row r="5" spans="1:555" ht="53.25" thickBot="1">
      <c r="A5" s="422"/>
      <c r="B5" s="422"/>
      <c r="C5" s="85" t="s">
        <v>1338</v>
      </c>
      <c r="D5" s="187">
        <f>SUMIF(C:C,$C$10,D:D)</f>
        <v>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103"/>
      <c r="D6" s="103"/>
      <c r="E6" s="103"/>
      <c r="F6" s="103"/>
      <c r="G6" s="76"/>
      <c r="H6" s="103"/>
      <c r="I6" s="103"/>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103"/>
      <c r="D7" s="103"/>
      <c r="E7" s="103"/>
      <c r="F7" s="103"/>
      <c r="G7" s="76"/>
      <c r="H7" s="103"/>
      <c r="I7" s="103"/>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103"/>
      <c r="D8" s="103"/>
      <c r="E8" s="103"/>
      <c r="F8" s="103"/>
      <c r="G8" s="76"/>
      <c r="H8" s="103"/>
      <c r="I8" s="103"/>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03"/>
      <c r="D9" s="103"/>
      <c r="E9" s="103"/>
      <c r="F9" s="103"/>
      <c r="G9" s="76"/>
      <c r="H9" s="103"/>
      <c r="I9" s="103"/>
      <c r="J9" s="422"/>
      <c r="K9" s="170"/>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152" t="s">
        <v>1339</v>
      </c>
      <c r="D10" s="344">
        <f>SUM(F17:F51)</f>
        <v>0</v>
      </c>
      <c r="E10" s="422"/>
      <c r="F10" s="69"/>
      <c r="G10" s="77"/>
      <c r="H10" s="69"/>
      <c r="I10" s="69"/>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90"/>
      <c r="C11" s="69"/>
      <c r="D11" s="31"/>
      <c r="E11" s="90"/>
      <c r="F11" s="90"/>
      <c r="G11" s="90"/>
      <c r="H11" s="74"/>
      <c r="I11" s="74"/>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90"/>
      <c r="C12" s="69"/>
      <c r="D12" s="31"/>
      <c r="E12" s="90"/>
      <c r="F12" s="90"/>
      <c r="G12" s="90"/>
      <c r="H12" s="74"/>
      <c r="I12" s="74"/>
      <c r="J12" s="74"/>
      <c r="K12" s="10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90"/>
      <c r="C13" s="190" t="s">
        <v>1309</v>
      </c>
      <c r="D13" s="342"/>
      <c r="E13" s="90"/>
      <c r="F13" s="90"/>
      <c r="G13" s="90"/>
      <c r="H13" s="74"/>
      <c r="I13" s="74"/>
      <c r="J13" s="74"/>
      <c r="K13" s="10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90"/>
      <c r="C14" s="197" t="e">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#N/A</v>
      </c>
      <c r="D14" s="31"/>
      <c r="E14" s="90"/>
      <c r="F14" s="90"/>
      <c r="G14" s="90"/>
      <c r="H14" s="74"/>
      <c r="I14" s="74"/>
      <c r="J14" s="74"/>
      <c r="K14" s="10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15.75" thickBot="1">
      <c r="A15" s="422"/>
      <c r="B15" s="422"/>
      <c r="C15" s="422"/>
      <c r="D15" s="422"/>
      <c r="E15" s="422"/>
      <c r="F15" s="90"/>
      <c r="G15" s="74"/>
      <c r="H15" s="74"/>
      <c r="I15" s="74"/>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422"/>
      <c r="C16" s="124" t="s">
        <v>1310</v>
      </c>
      <c r="D16" s="124" t="s">
        <v>99</v>
      </c>
      <c r="E16" s="131" t="s">
        <v>1312</v>
      </c>
      <c r="F16" s="130" t="s">
        <v>1313</v>
      </c>
      <c r="G16" s="128" t="s">
        <v>1314</v>
      </c>
      <c r="H16" s="131" t="s">
        <v>1315</v>
      </c>
      <c r="I16" s="128" t="s">
        <v>711</v>
      </c>
      <c r="J16" s="128" t="s">
        <v>1316</v>
      </c>
      <c r="K16" s="128" t="s">
        <v>1317</v>
      </c>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3:11">
      <c r="C17" s="207" t="s">
        <v>1299</v>
      </c>
      <c r="D17" s="208"/>
      <c r="E17" s="206">
        <f>HLOOKUP(C17,$AH$2:$BU$3,2,0)</f>
        <v>4616.0730000000003</v>
      </c>
      <c r="F17" s="93">
        <f t="shared" ref="F17:F51" si="0">D17*E17</f>
        <v>0</v>
      </c>
      <c r="G17" s="155"/>
      <c r="H17" s="137"/>
      <c r="I17" s="125" t="e">
        <f>VLOOKUP(H17,Presupuesto!$B$11:$C$565,2,0)</f>
        <v>#N/A</v>
      </c>
      <c r="J17" s="205" t="s">
        <v>81</v>
      </c>
      <c r="K17" s="94" t="s">
        <v>719</v>
      </c>
    </row>
    <row r="18" spans="3:11">
      <c r="C18" s="136"/>
      <c r="D18" s="153"/>
      <c r="E18" s="118"/>
      <c r="F18" s="93">
        <f t="shared" ref="F18:F24" si="1">D18*E18</f>
        <v>0</v>
      </c>
      <c r="G18" s="155"/>
      <c r="H18" s="137"/>
      <c r="I18" s="125" t="e">
        <f>VLOOKUP(H18,Presupuesto!$B$11:$C$565,2,0)</f>
        <v>#N/A</v>
      </c>
      <c r="J18" s="94" t="str">
        <f t="shared" ref="J18:J51" si="2">$J$17</f>
        <v>Desarrollo del Sistema de Educación Superior</v>
      </c>
      <c r="K18" s="94" t="s">
        <v>720</v>
      </c>
    </row>
    <row r="19" spans="3:11">
      <c r="C19" s="136"/>
      <c r="D19" s="153"/>
      <c r="E19" s="118"/>
      <c r="F19" s="93">
        <f t="shared" si="1"/>
        <v>0</v>
      </c>
      <c r="G19" s="155"/>
      <c r="H19" s="137"/>
      <c r="I19" s="125" t="e">
        <f>VLOOKUP(H19,Presupuesto!$B$11:$C$565,2,0)</f>
        <v>#N/A</v>
      </c>
      <c r="J19" s="94" t="str">
        <f t="shared" si="2"/>
        <v>Desarrollo del Sistema de Educación Superior</v>
      </c>
      <c r="K19" s="94" t="s">
        <v>720</v>
      </c>
    </row>
    <row r="20" spans="3:11">
      <c r="C20" s="136"/>
      <c r="D20" s="153"/>
      <c r="E20" s="118"/>
      <c r="F20" s="93">
        <f t="shared" si="1"/>
        <v>0</v>
      </c>
      <c r="G20" s="155"/>
      <c r="H20" s="137"/>
      <c r="I20" s="125" t="e">
        <f>VLOOKUP(H20,Presupuesto!$B$11:$C$565,2,0)</f>
        <v>#N/A</v>
      </c>
      <c r="J20" s="94" t="str">
        <f t="shared" si="2"/>
        <v>Desarrollo del Sistema de Educación Superior</v>
      </c>
      <c r="K20" s="94" t="s">
        <v>720</v>
      </c>
    </row>
    <row r="21" spans="3:11">
      <c r="C21" s="136"/>
      <c r="D21" s="153"/>
      <c r="E21" s="118"/>
      <c r="F21" s="93">
        <f t="shared" si="1"/>
        <v>0</v>
      </c>
      <c r="G21" s="155"/>
      <c r="H21" s="137"/>
      <c r="I21" s="125" t="e">
        <f>VLOOKUP(H21,Presupuesto!$B$11:$C$565,2,0)</f>
        <v>#N/A</v>
      </c>
      <c r="J21" s="94" t="str">
        <f t="shared" si="2"/>
        <v>Desarrollo del Sistema de Educación Superior</v>
      </c>
      <c r="K21" s="94" t="s">
        <v>720</v>
      </c>
    </row>
    <row r="22" spans="3:11">
      <c r="C22" s="136"/>
      <c r="D22" s="153"/>
      <c r="E22" s="118"/>
      <c r="F22" s="93">
        <f t="shared" si="1"/>
        <v>0</v>
      </c>
      <c r="G22" s="155"/>
      <c r="H22" s="137"/>
      <c r="I22" s="125" t="e">
        <f>VLOOKUP(H22,Presupuesto!$B$11:$C$565,2,0)</f>
        <v>#N/A</v>
      </c>
      <c r="J22" s="94" t="str">
        <f t="shared" si="2"/>
        <v>Desarrollo del Sistema de Educación Superior</v>
      </c>
      <c r="K22" s="94" t="s">
        <v>729</v>
      </c>
    </row>
    <row r="23" spans="3:11">
      <c r="C23" s="136"/>
      <c r="D23" s="153"/>
      <c r="E23" s="118"/>
      <c r="F23" s="93">
        <f t="shared" si="1"/>
        <v>0</v>
      </c>
      <c r="G23" s="155"/>
      <c r="H23" s="137"/>
      <c r="I23" s="125" t="e">
        <f>VLOOKUP(H23,Presupuesto!$B$11:$C$565,2,0)</f>
        <v>#N/A</v>
      </c>
      <c r="J23" s="94" t="str">
        <f t="shared" si="2"/>
        <v>Desarrollo del Sistema de Educación Superior</v>
      </c>
      <c r="K23" s="94" t="s">
        <v>720</v>
      </c>
    </row>
    <row r="24" spans="3:11">
      <c r="C24" s="136"/>
      <c r="D24" s="153"/>
      <c r="E24" s="118"/>
      <c r="F24" s="93">
        <f t="shared" si="1"/>
        <v>0</v>
      </c>
      <c r="G24" s="155"/>
      <c r="H24" s="137"/>
      <c r="I24" s="125" t="e">
        <f>VLOOKUP(H24,Presupuesto!$B$11:$C$565,2,0)</f>
        <v>#N/A</v>
      </c>
      <c r="J24" s="94" t="str">
        <f t="shared" si="2"/>
        <v>Desarrollo del Sistema de Educación Superior</v>
      </c>
      <c r="K24" s="94" t="s">
        <v>720</v>
      </c>
    </row>
    <row r="25" spans="3:11">
      <c r="C25" s="136"/>
      <c r="D25" s="153"/>
      <c r="E25" s="118"/>
      <c r="F25" s="93">
        <f t="shared" si="0"/>
        <v>0</v>
      </c>
      <c r="G25" s="155"/>
      <c r="H25" s="137"/>
      <c r="I25" s="125" t="e">
        <f>VLOOKUP(H25,Presupuesto!$B$11:$C$565,2,0)</f>
        <v>#N/A</v>
      </c>
      <c r="J25" s="94" t="str">
        <f t="shared" si="2"/>
        <v>Desarrollo del Sistema de Educación Superior</v>
      </c>
      <c r="K25" s="94" t="s">
        <v>720</v>
      </c>
    </row>
    <row r="26" spans="3:11">
      <c r="C26" s="136"/>
      <c r="D26" s="153"/>
      <c r="E26" s="118"/>
      <c r="F26" s="93">
        <f t="shared" si="0"/>
        <v>0</v>
      </c>
      <c r="G26" s="155"/>
      <c r="H26" s="137"/>
      <c r="I26" s="125" t="e">
        <f>VLOOKUP(H26,Presupuesto!$B$11:$C$565,2,0)</f>
        <v>#N/A</v>
      </c>
      <c r="J26" s="94" t="str">
        <f t="shared" si="2"/>
        <v>Desarrollo del Sistema de Educación Superior</v>
      </c>
      <c r="K26" s="94" t="s">
        <v>720</v>
      </c>
    </row>
    <row r="27" spans="3:11">
      <c r="C27" s="136"/>
      <c r="D27" s="153"/>
      <c r="E27" s="118"/>
      <c r="F27" s="93">
        <f t="shared" si="0"/>
        <v>0</v>
      </c>
      <c r="G27" s="155"/>
      <c r="H27" s="137"/>
      <c r="I27" s="125" t="e">
        <f>VLOOKUP(H27,Presupuesto!$B$11:$C$565,2,0)</f>
        <v>#N/A</v>
      </c>
      <c r="J27" s="94" t="str">
        <f t="shared" si="2"/>
        <v>Desarrollo del Sistema de Educación Superior</v>
      </c>
      <c r="K27" s="94" t="s">
        <v>720</v>
      </c>
    </row>
    <row r="28" spans="3:11">
      <c r="C28" s="136"/>
      <c r="D28" s="153"/>
      <c r="E28" s="118"/>
      <c r="F28" s="93">
        <f t="shared" si="0"/>
        <v>0</v>
      </c>
      <c r="G28" s="155"/>
      <c r="H28" s="137"/>
      <c r="I28" s="125" t="e">
        <f>VLOOKUP(H28,Presupuesto!$B$11:$C$565,2,0)</f>
        <v>#N/A</v>
      </c>
      <c r="J28" s="94" t="str">
        <f t="shared" si="2"/>
        <v>Desarrollo del Sistema de Educación Superior</v>
      </c>
      <c r="K28" s="94" t="s">
        <v>720</v>
      </c>
    </row>
    <row r="29" spans="3:11">
      <c r="C29" s="136"/>
      <c r="D29" s="153"/>
      <c r="E29" s="118"/>
      <c r="F29" s="93">
        <f t="shared" si="0"/>
        <v>0</v>
      </c>
      <c r="G29" s="155"/>
      <c r="H29" s="137"/>
      <c r="I29" s="125" t="e">
        <f>VLOOKUP(H29,Presupuesto!$B$11:$C$565,2,0)</f>
        <v>#N/A</v>
      </c>
      <c r="J29" s="94" t="str">
        <f t="shared" si="2"/>
        <v>Desarrollo del Sistema de Educación Superior</v>
      </c>
      <c r="K29" s="94" t="s">
        <v>720</v>
      </c>
    </row>
    <row r="30" spans="3:11">
      <c r="C30" s="136"/>
      <c r="D30" s="153"/>
      <c r="E30" s="118"/>
      <c r="F30" s="93">
        <f t="shared" si="0"/>
        <v>0</v>
      </c>
      <c r="G30" s="155"/>
      <c r="H30" s="137"/>
      <c r="I30" s="125" t="e">
        <f>VLOOKUP(H30,Presupuesto!$B$11:$C$565,2,0)</f>
        <v>#N/A</v>
      </c>
      <c r="J30" s="94" t="str">
        <f t="shared" si="2"/>
        <v>Desarrollo del Sistema de Educación Superior</v>
      </c>
      <c r="K30" s="94" t="s">
        <v>720</v>
      </c>
    </row>
    <row r="31" spans="3:11">
      <c r="C31" s="136"/>
      <c r="D31" s="153"/>
      <c r="E31" s="118"/>
      <c r="F31" s="93">
        <f t="shared" si="0"/>
        <v>0</v>
      </c>
      <c r="G31" s="155"/>
      <c r="H31" s="137"/>
      <c r="I31" s="125" t="e">
        <f>VLOOKUP(H31,Presupuesto!$B$11:$C$565,2,0)</f>
        <v>#N/A</v>
      </c>
      <c r="J31" s="94" t="str">
        <f t="shared" si="2"/>
        <v>Desarrollo del Sistema de Educación Superior</v>
      </c>
      <c r="K31" s="94" t="s">
        <v>720</v>
      </c>
    </row>
    <row r="32" spans="3:11">
      <c r="C32" s="136"/>
      <c r="D32" s="153"/>
      <c r="E32" s="118"/>
      <c r="F32" s="93">
        <f t="shared" si="0"/>
        <v>0</v>
      </c>
      <c r="G32" s="155"/>
      <c r="H32" s="137"/>
      <c r="I32" s="125" t="e">
        <f>VLOOKUP(H32,Presupuesto!$B$11:$C$565,2,0)</f>
        <v>#N/A</v>
      </c>
      <c r="J32" s="94" t="str">
        <f t="shared" si="2"/>
        <v>Desarrollo del Sistema de Educación Superior</v>
      </c>
      <c r="K32" s="94" t="s">
        <v>720</v>
      </c>
    </row>
    <row r="33" spans="3:11">
      <c r="C33" s="136"/>
      <c r="D33" s="153"/>
      <c r="E33" s="118"/>
      <c r="F33" s="93">
        <f t="shared" si="0"/>
        <v>0</v>
      </c>
      <c r="G33" s="155"/>
      <c r="H33" s="137"/>
      <c r="I33" s="125" t="e">
        <f>VLOOKUP(H33,Presupuesto!$B$11:$C$565,2,0)</f>
        <v>#N/A</v>
      </c>
      <c r="J33" s="94" t="str">
        <f t="shared" si="2"/>
        <v>Desarrollo del Sistema de Educación Superior</v>
      </c>
      <c r="K33" s="94" t="s">
        <v>720</v>
      </c>
    </row>
    <row r="34" spans="3:11">
      <c r="C34" s="136"/>
      <c r="D34" s="153"/>
      <c r="E34" s="118"/>
      <c r="F34" s="93">
        <f t="shared" si="0"/>
        <v>0</v>
      </c>
      <c r="G34" s="155"/>
      <c r="H34" s="137"/>
      <c r="I34" s="125" t="e">
        <f>VLOOKUP(H34,Presupuesto!$B$11:$C$565,2,0)</f>
        <v>#N/A</v>
      </c>
      <c r="J34" s="94" t="str">
        <f t="shared" si="2"/>
        <v>Desarrollo del Sistema de Educación Superior</v>
      </c>
      <c r="K34" s="94" t="s">
        <v>720</v>
      </c>
    </row>
    <row r="35" spans="3:11">
      <c r="C35" s="136"/>
      <c r="D35" s="153"/>
      <c r="E35" s="118"/>
      <c r="F35" s="93">
        <f t="shared" si="0"/>
        <v>0</v>
      </c>
      <c r="G35" s="155"/>
      <c r="H35" s="137"/>
      <c r="I35" s="125" t="e">
        <f>VLOOKUP(H35,Presupuesto!$B$11:$C$565,2,0)</f>
        <v>#N/A</v>
      </c>
      <c r="J35" s="94" t="str">
        <f t="shared" si="2"/>
        <v>Desarrollo del Sistema de Educación Superior</v>
      </c>
      <c r="K35" s="94" t="s">
        <v>720</v>
      </c>
    </row>
    <row r="36" spans="3:11">
      <c r="C36" s="136"/>
      <c r="D36" s="153"/>
      <c r="E36" s="118"/>
      <c r="F36" s="93">
        <f t="shared" si="0"/>
        <v>0</v>
      </c>
      <c r="G36" s="155"/>
      <c r="H36" s="137"/>
      <c r="I36" s="125" t="e">
        <f>VLOOKUP(H36,Presupuesto!$B$11:$C$565,2,0)</f>
        <v>#N/A</v>
      </c>
      <c r="J36" s="94" t="str">
        <f t="shared" si="2"/>
        <v>Desarrollo del Sistema de Educación Superior</v>
      </c>
      <c r="K36" s="94" t="s">
        <v>720</v>
      </c>
    </row>
    <row r="37" spans="3:11">
      <c r="C37" s="136"/>
      <c r="D37" s="153"/>
      <c r="E37" s="118"/>
      <c r="F37" s="93">
        <f t="shared" si="0"/>
        <v>0</v>
      </c>
      <c r="G37" s="155"/>
      <c r="H37" s="137"/>
      <c r="I37" s="125" t="e">
        <f>VLOOKUP(H37,Presupuesto!$B$11:$C$565,2,0)</f>
        <v>#N/A</v>
      </c>
      <c r="J37" s="94" t="str">
        <f t="shared" si="2"/>
        <v>Desarrollo del Sistema de Educación Superior</v>
      </c>
      <c r="K37" s="94" t="s">
        <v>720</v>
      </c>
    </row>
    <row r="38" spans="3:11">
      <c r="C38" s="136"/>
      <c r="D38" s="153"/>
      <c r="E38" s="118"/>
      <c r="F38" s="93">
        <f t="shared" si="0"/>
        <v>0</v>
      </c>
      <c r="G38" s="155"/>
      <c r="H38" s="137"/>
      <c r="I38" s="125" t="e">
        <f>VLOOKUP(H38,Presupuesto!$B$11:$C$565,2,0)</f>
        <v>#N/A</v>
      </c>
      <c r="J38" s="94" t="str">
        <f t="shared" si="2"/>
        <v>Desarrollo del Sistema de Educación Superior</v>
      </c>
      <c r="K38" s="94" t="s">
        <v>720</v>
      </c>
    </row>
    <row r="39" spans="3:11">
      <c r="C39" s="138"/>
      <c r="D39" s="146"/>
      <c r="E39" s="114"/>
      <c r="F39" s="93">
        <f t="shared" ref="F39:F45" si="3">D39*E39</f>
        <v>0</v>
      </c>
      <c r="G39" s="155"/>
      <c r="H39" s="139"/>
      <c r="I39" s="125" t="e">
        <f>VLOOKUP(H39,Presupuesto!$B$11:$C$565,2,0)</f>
        <v>#N/A</v>
      </c>
      <c r="J39" s="94" t="str">
        <f t="shared" si="2"/>
        <v>Desarrollo del Sistema de Educación Superior</v>
      </c>
      <c r="K39" s="94" t="s">
        <v>720</v>
      </c>
    </row>
    <row r="40" spans="3:11">
      <c r="C40" s="138"/>
      <c r="D40" s="146"/>
      <c r="E40" s="114"/>
      <c r="F40" s="93">
        <f t="shared" si="3"/>
        <v>0</v>
      </c>
      <c r="G40" s="155"/>
      <c r="H40" s="139"/>
      <c r="I40" s="125" t="e">
        <f>VLOOKUP(H40,Presupuesto!$B$11:$C$565,2,0)</f>
        <v>#N/A</v>
      </c>
      <c r="J40" s="94" t="str">
        <f t="shared" si="2"/>
        <v>Desarrollo del Sistema de Educación Superior</v>
      </c>
      <c r="K40" s="94" t="s">
        <v>720</v>
      </c>
    </row>
    <row r="41" spans="3:11">
      <c r="C41" s="138"/>
      <c r="D41" s="146"/>
      <c r="E41" s="114"/>
      <c r="F41" s="93">
        <f t="shared" si="3"/>
        <v>0</v>
      </c>
      <c r="G41" s="155"/>
      <c r="H41" s="139"/>
      <c r="I41" s="125" t="e">
        <f>VLOOKUP(H41,Presupuesto!$B$11:$C$565,2,0)</f>
        <v>#N/A</v>
      </c>
      <c r="J41" s="94" t="str">
        <f t="shared" si="2"/>
        <v>Desarrollo del Sistema de Educación Superior</v>
      </c>
      <c r="K41" s="94" t="s">
        <v>720</v>
      </c>
    </row>
    <row r="42" spans="3:11">
      <c r="C42" s="138"/>
      <c r="D42" s="146"/>
      <c r="E42" s="114"/>
      <c r="F42" s="93">
        <f t="shared" si="3"/>
        <v>0</v>
      </c>
      <c r="G42" s="155"/>
      <c r="H42" s="139"/>
      <c r="I42" s="125" t="e">
        <f>VLOOKUP(H42,Presupuesto!$B$11:$C$565,2,0)</f>
        <v>#N/A</v>
      </c>
      <c r="J42" s="94" t="str">
        <f t="shared" si="2"/>
        <v>Desarrollo del Sistema de Educación Superior</v>
      </c>
      <c r="K42" s="94" t="s">
        <v>720</v>
      </c>
    </row>
    <row r="43" spans="3:11">
      <c r="C43" s="138"/>
      <c r="D43" s="146"/>
      <c r="E43" s="114"/>
      <c r="F43" s="93">
        <f t="shared" si="3"/>
        <v>0</v>
      </c>
      <c r="G43" s="155"/>
      <c r="H43" s="139"/>
      <c r="I43" s="125" t="e">
        <f>VLOOKUP(H43,Presupuesto!$B$11:$C$565,2,0)</f>
        <v>#N/A</v>
      </c>
      <c r="J43" s="94" t="str">
        <f t="shared" si="2"/>
        <v>Desarrollo del Sistema de Educación Superior</v>
      </c>
      <c r="K43" s="94" t="s">
        <v>720</v>
      </c>
    </row>
    <row r="44" spans="3:11">
      <c r="C44" s="138"/>
      <c r="D44" s="146"/>
      <c r="E44" s="114"/>
      <c r="F44" s="93">
        <f t="shared" si="3"/>
        <v>0</v>
      </c>
      <c r="G44" s="155"/>
      <c r="H44" s="139"/>
      <c r="I44" s="125" t="e">
        <f>VLOOKUP(H44,Presupuesto!$B$11:$C$565,2,0)</f>
        <v>#N/A</v>
      </c>
      <c r="J44" s="94" t="str">
        <f t="shared" si="2"/>
        <v>Desarrollo del Sistema de Educación Superior</v>
      </c>
      <c r="K44" s="94" t="s">
        <v>720</v>
      </c>
    </row>
    <row r="45" spans="3:11">
      <c r="C45" s="138"/>
      <c r="D45" s="146"/>
      <c r="E45" s="114"/>
      <c r="F45" s="93">
        <f t="shared" si="3"/>
        <v>0</v>
      </c>
      <c r="G45" s="155"/>
      <c r="H45" s="139"/>
      <c r="I45" s="125" t="e">
        <f>VLOOKUP(H45,Presupuesto!$B$11:$C$565,2,0)</f>
        <v>#N/A</v>
      </c>
      <c r="J45" s="94" t="str">
        <f t="shared" si="2"/>
        <v>Desarrollo del Sistema de Educación Superior</v>
      </c>
      <c r="K45" s="94" t="s">
        <v>720</v>
      </c>
    </row>
    <row r="46" spans="3:11">
      <c r="C46" s="138"/>
      <c r="D46" s="146"/>
      <c r="E46" s="114"/>
      <c r="F46" s="93">
        <f t="shared" si="0"/>
        <v>0</v>
      </c>
      <c r="G46" s="155"/>
      <c r="H46" s="139"/>
      <c r="I46" s="125" t="e">
        <f>VLOOKUP(H46,Presupuesto!$B$11:$C$565,2,0)</f>
        <v>#N/A</v>
      </c>
      <c r="J46" s="94" t="str">
        <f t="shared" si="2"/>
        <v>Desarrollo del Sistema de Educación Superior</v>
      </c>
      <c r="K46" s="94" t="s">
        <v>720</v>
      </c>
    </row>
    <row r="47" spans="3:11">
      <c r="C47" s="140"/>
      <c r="D47" s="146"/>
      <c r="E47" s="114"/>
      <c r="F47" s="93">
        <f t="shared" si="0"/>
        <v>0</v>
      </c>
      <c r="G47" s="155"/>
      <c r="H47" s="141"/>
      <c r="I47" s="125" t="e">
        <f>VLOOKUP(H47,Presupuesto!$B$11:$C$565,2,0)</f>
        <v>#N/A</v>
      </c>
      <c r="J47" s="94" t="str">
        <f t="shared" si="2"/>
        <v>Desarrollo del Sistema de Educación Superior</v>
      </c>
      <c r="K47" s="94" t="s">
        <v>732</v>
      </c>
    </row>
    <row r="48" spans="3:11">
      <c r="C48" s="140"/>
      <c r="D48" s="146"/>
      <c r="E48" s="114"/>
      <c r="F48" s="93">
        <f t="shared" si="0"/>
        <v>0</v>
      </c>
      <c r="G48" s="155"/>
      <c r="H48" s="141"/>
      <c r="I48" s="125" t="e">
        <f>VLOOKUP(H48,Presupuesto!$B$11:$C$565,2,0)</f>
        <v>#N/A</v>
      </c>
      <c r="J48" s="94" t="str">
        <f t="shared" si="2"/>
        <v>Desarrollo del Sistema de Educación Superior</v>
      </c>
      <c r="K48" s="94" t="s">
        <v>720</v>
      </c>
    </row>
    <row r="49" spans="3:11">
      <c r="C49" s="140"/>
      <c r="D49" s="146"/>
      <c r="E49" s="114"/>
      <c r="F49" s="93">
        <f t="shared" si="0"/>
        <v>0</v>
      </c>
      <c r="G49" s="155"/>
      <c r="H49" s="141"/>
      <c r="I49" s="125" t="e">
        <f>VLOOKUP(H49,Presupuesto!$B$11:$C$565,2,0)</f>
        <v>#N/A</v>
      </c>
      <c r="J49" s="94" t="str">
        <f t="shared" si="2"/>
        <v>Desarrollo del Sistema de Educación Superior</v>
      </c>
      <c r="K49" s="94" t="s">
        <v>720</v>
      </c>
    </row>
    <row r="50" spans="3:11">
      <c r="C50" s="140"/>
      <c r="D50" s="146"/>
      <c r="E50" s="114"/>
      <c r="F50" s="93">
        <f t="shared" si="0"/>
        <v>0</v>
      </c>
      <c r="G50" s="155"/>
      <c r="H50" s="141"/>
      <c r="I50" s="125" t="e">
        <f>VLOOKUP(H50,Presupuesto!$B$11:$C$565,2,0)</f>
        <v>#N/A</v>
      </c>
      <c r="J50" s="94" t="str">
        <f t="shared" si="2"/>
        <v>Desarrollo del Sistema de Educación Superior</v>
      </c>
      <c r="K50" s="94" t="s">
        <v>720</v>
      </c>
    </row>
    <row r="51" spans="3:11" ht="15.75" thickBot="1">
      <c r="C51" s="142"/>
      <c r="D51" s="154"/>
      <c r="E51" s="99"/>
      <c r="F51" s="101">
        <f t="shared" si="0"/>
        <v>0</v>
      </c>
      <c r="G51" s="156"/>
      <c r="H51" s="143"/>
      <c r="I51" s="127" t="e">
        <f>VLOOKUP(H51,Presupuesto!$B$11:$C$565,2,0)</f>
        <v>#N/A</v>
      </c>
      <c r="J51" s="102" t="str">
        <f t="shared" si="2"/>
        <v>Desarrollo del Sistema de Educación Superior</v>
      </c>
      <c r="K51" s="119" t="s">
        <v>719</v>
      </c>
    </row>
    <row r="53" spans="3:11" ht="15.75" thickBot="1">
      <c r="C53" s="422"/>
      <c r="D53" s="422"/>
      <c r="E53" s="422"/>
      <c r="F53" s="88"/>
      <c r="G53" s="87"/>
      <c r="H53" s="88"/>
      <c r="I53" s="88"/>
      <c r="J53" s="422"/>
      <c r="K53" s="422"/>
    </row>
    <row r="54" spans="3:11" ht="15.75" thickBot="1">
      <c r="C54" s="152" t="s">
        <v>1339</v>
      </c>
      <c r="D54" s="344">
        <f>SUM(F61:F95)</f>
        <v>0</v>
      </c>
      <c r="E54" s="422"/>
      <c r="F54" s="69"/>
      <c r="G54" s="77"/>
      <c r="H54" s="69"/>
      <c r="I54" s="69"/>
      <c r="J54" s="422"/>
      <c r="K54" s="422"/>
    </row>
    <row r="55" spans="3:11">
      <c r="C55" s="69"/>
      <c r="D55" s="31"/>
      <c r="E55" s="90"/>
      <c r="F55" s="90"/>
      <c r="G55" s="90"/>
      <c r="H55" s="74"/>
      <c r="I55" s="74"/>
      <c r="J55" s="74"/>
      <c r="K55" s="108"/>
    </row>
    <row r="56" spans="3:11">
      <c r="C56" s="69"/>
      <c r="D56" s="31"/>
      <c r="E56" s="90"/>
      <c r="F56" s="90"/>
      <c r="G56" s="90"/>
      <c r="H56" s="74"/>
      <c r="I56" s="74"/>
      <c r="J56" s="74"/>
      <c r="K56" s="108"/>
    </row>
    <row r="57" spans="3:11" ht="15.75">
      <c r="C57" s="190" t="s">
        <v>1309</v>
      </c>
      <c r="D57" s="342"/>
      <c r="E57" s="90"/>
      <c r="F57" s="90"/>
      <c r="G57" s="90"/>
      <c r="H57" s="74"/>
      <c r="I57" s="74"/>
      <c r="J57" s="74"/>
      <c r="K57" s="108"/>
    </row>
    <row r="58" spans="3:11" ht="18.75">
      <c r="C58" s="197" t="e">
        <f>IFERROR(VLOOKUP(D57,'1. Desarrollo e Innov. Curricu.'!$F:$G,2,FALSE),IFERROR(VLOOKUP(D57,'2. Investigación Científica'!$E:$F,2,FALSE),IFERROR(VLOOKUP(D57,'3. Vinculación Univ. Sociedad'!$F:$G,2,FALSE),IFERROR(VLOOKUP(D57,'4. Docencia y Profesorado Univ.'!$F:$G,2,FALSE),IFERROR(VLOOKUP(D57,'5. Estudiantes y Graduados'!$E:$F,2,FALSE),IFERROR(VLOOKUP(D57,'11. Gestion Administrativa'!$F:$G,2,FALSE),IFERROR(VLOOKUP(D57,'13. Gestión Académica'!$F:$G,2,FALSE),IFERROR(VLOOKUP(D57,'8. Asegura. de la Calid. y M'!$F:$G,2,FALSE),IFERROR(VLOOKUP(D57,'6. Gestión del Conocimiento'!$F:$G,2,FALSE),IFERROR(VLOOKUP(D57,'15. Gobernabilidad y Proceso...'!$E:$F,2,FALSE),IFERROR(VLOOKUP(D57,'12. Gestión del Talento Humano'!$F:$G,2,FALSE),IFERROR(VLOOKUP(D57,'14. Internacional... de la E.S.'!$E:$F,2,FALSE),IFERROR(VLOOKUP(D57,'10. Posgrado'!$E:$F,2,FALSE),IFERROR(VLOOKUP(D57,'17. Gestión TIC'!$F:$G,2,FALSE),IFERROR(VLOOKUP(D57,'16. Desa. del Sistema Educ.Sup.'!$E:$F,2,FALSE),IFERROR(VLOOKUP(D57,'9. Cultura de Inno. Insti...'!$F:$G,2,FALSE),VLOOKUP(D57,'7. Lo Esencial de la Reforma U.'!$F:$G,2,0)))))))))))))))))</f>
        <v>#N/A</v>
      </c>
      <c r="D58" s="31"/>
      <c r="E58" s="90"/>
      <c r="F58" s="90"/>
      <c r="G58" s="90"/>
      <c r="H58" s="74"/>
      <c r="I58" s="74"/>
      <c r="J58" s="74"/>
      <c r="K58" s="108"/>
    </row>
    <row r="59" spans="3:11" ht="15.75" thickBot="1">
      <c r="C59" s="422"/>
      <c r="D59" s="422"/>
      <c r="E59" s="422"/>
      <c r="F59" s="90"/>
      <c r="G59" s="74"/>
      <c r="H59" s="74"/>
      <c r="I59" s="74"/>
      <c r="J59" s="422"/>
      <c r="K59" s="422"/>
    </row>
    <row r="60" spans="3:11" ht="30.75" thickBot="1">
      <c r="C60" s="124" t="s">
        <v>1310</v>
      </c>
      <c r="D60" s="124" t="s">
        <v>99</v>
      </c>
      <c r="E60" s="131" t="s">
        <v>1312</v>
      </c>
      <c r="F60" s="130" t="s">
        <v>1313</v>
      </c>
      <c r="G60" s="128" t="s">
        <v>1314</v>
      </c>
      <c r="H60" s="131" t="s">
        <v>1315</v>
      </c>
      <c r="I60" s="128" t="s">
        <v>711</v>
      </c>
      <c r="J60" s="128" t="s">
        <v>1316</v>
      </c>
      <c r="K60" s="128" t="s">
        <v>1317</v>
      </c>
    </row>
    <row r="61" spans="3:11">
      <c r="C61" s="207" t="s">
        <v>1284</v>
      </c>
      <c r="D61" s="208"/>
      <c r="E61" s="206">
        <f>HLOOKUP(C61,$AH$2:$BU$3,2,0)</f>
        <v>620</v>
      </c>
      <c r="F61" s="93">
        <f t="shared" ref="F61:F95" si="4">D61*E61</f>
        <v>0</v>
      </c>
      <c r="G61" s="155"/>
      <c r="H61" s="137"/>
      <c r="I61" s="125" t="e">
        <f>VLOOKUP(H61,Presupuesto!$B$11:$C$565,2,0)</f>
        <v>#N/A</v>
      </c>
      <c r="J61" s="205" t="s">
        <v>81</v>
      </c>
      <c r="K61" s="94" t="s">
        <v>719</v>
      </c>
    </row>
    <row r="62" spans="3:11">
      <c r="C62" s="136"/>
      <c r="D62" s="153"/>
      <c r="E62" s="118"/>
      <c r="F62" s="93">
        <f t="shared" si="4"/>
        <v>0</v>
      </c>
      <c r="G62" s="155"/>
      <c r="H62" s="137"/>
      <c r="I62" s="125" t="e">
        <f>VLOOKUP(H62,Presupuesto!$B$11:$C$565,2,0)</f>
        <v>#N/A</v>
      </c>
      <c r="J62" s="94" t="str">
        <f>$J$61</f>
        <v>Desarrollo del Sistema de Educación Superior</v>
      </c>
      <c r="K62" s="94" t="s">
        <v>720</v>
      </c>
    </row>
    <row r="63" spans="3:11">
      <c r="C63" s="136"/>
      <c r="D63" s="153"/>
      <c r="E63" s="118"/>
      <c r="F63" s="93">
        <f t="shared" si="4"/>
        <v>0</v>
      </c>
      <c r="G63" s="155"/>
      <c r="H63" s="137"/>
      <c r="I63" s="125" t="e">
        <f>VLOOKUP(H63,Presupuesto!$B$11:$C$565,2,0)</f>
        <v>#N/A</v>
      </c>
      <c r="J63" s="94" t="str">
        <f t="shared" ref="J63:J95" si="5">$J$61</f>
        <v>Desarrollo del Sistema de Educación Superior</v>
      </c>
      <c r="K63" s="94" t="s">
        <v>720</v>
      </c>
    </row>
    <row r="64" spans="3:11">
      <c r="C64" s="136"/>
      <c r="D64" s="153"/>
      <c r="E64" s="118"/>
      <c r="F64" s="93">
        <f t="shared" si="4"/>
        <v>0</v>
      </c>
      <c r="G64" s="155"/>
      <c r="H64" s="137"/>
      <c r="I64" s="125" t="e">
        <f>VLOOKUP(H64,Presupuesto!$B$11:$C$565,2,0)</f>
        <v>#N/A</v>
      </c>
      <c r="J64" s="94" t="str">
        <f t="shared" si="5"/>
        <v>Desarrollo del Sistema de Educación Superior</v>
      </c>
      <c r="K64" s="94" t="s">
        <v>720</v>
      </c>
    </row>
    <row r="65" spans="3:11">
      <c r="C65" s="136"/>
      <c r="D65" s="153"/>
      <c r="E65" s="118"/>
      <c r="F65" s="93">
        <f t="shared" si="4"/>
        <v>0</v>
      </c>
      <c r="G65" s="155"/>
      <c r="H65" s="137"/>
      <c r="I65" s="125" t="e">
        <f>VLOOKUP(H65,Presupuesto!$B$11:$C$565,2,0)</f>
        <v>#N/A</v>
      </c>
      <c r="J65" s="94" t="str">
        <f t="shared" si="5"/>
        <v>Desarrollo del Sistema de Educación Superior</v>
      </c>
      <c r="K65" s="94" t="s">
        <v>720</v>
      </c>
    </row>
    <row r="66" spans="3:11">
      <c r="C66" s="136"/>
      <c r="D66" s="153"/>
      <c r="E66" s="118"/>
      <c r="F66" s="93">
        <f t="shared" si="4"/>
        <v>0</v>
      </c>
      <c r="G66" s="155"/>
      <c r="H66" s="137"/>
      <c r="I66" s="125" t="e">
        <f>VLOOKUP(H66,Presupuesto!$B$11:$C$565,2,0)</f>
        <v>#N/A</v>
      </c>
      <c r="J66" s="94" t="str">
        <f t="shared" si="5"/>
        <v>Desarrollo del Sistema de Educación Superior</v>
      </c>
      <c r="K66" s="94" t="s">
        <v>729</v>
      </c>
    </row>
    <row r="67" spans="3:11">
      <c r="C67" s="136"/>
      <c r="D67" s="153"/>
      <c r="E67" s="118"/>
      <c r="F67" s="93">
        <f t="shared" si="4"/>
        <v>0</v>
      </c>
      <c r="G67" s="155"/>
      <c r="H67" s="137"/>
      <c r="I67" s="125" t="e">
        <f>VLOOKUP(H67,Presupuesto!$B$11:$C$565,2,0)</f>
        <v>#N/A</v>
      </c>
      <c r="J67" s="94" t="str">
        <f t="shared" si="5"/>
        <v>Desarrollo del Sistema de Educación Superior</v>
      </c>
      <c r="K67" s="94" t="s">
        <v>720</v>
      </c>
    </row>
    <row r="68" spans="3:11">
      <c r="C68" s="136"/>
      <c r="D68" s="153"/>
      <c r="E68" s="118"/>
      <c r="F68" s="93">
        <f t="shared" si="4"/>
        <v>0</v>
      </c>
      <c r="G68" s="155"/>
      <c r="H68" s="137"/>
      <c r="I68" s="125" t="e">
        <f>VLOOKUP(H68,Presupuesto!$B$11:$C$565,2,0)</f>
        <v>#N/A</v>
      </c>
      <c r="J68" s="94" t="str">
        <f t="shared" si="5"/>
        <v>Desarrollo del Sistema de Educación Superior</v>
      </c>
      <c r="K68" s="94" t="s">
        <v>720</v>
      </c>
    </row>
    <row r="69" spans="3:11">
      <c r="C69" s="136"/>
      <c r="D69" s="153"/>
      <c r="E69" s="118"/>
      <c r="F69" s="93">
        <f t="shared" si="4"/>
        <v>0</v>
      </c>
      <c r="G69" s="155"/>
      <c r="H69" s="137"/>
      <c r="I69" s="125" t="e">
        <f>VLOOKUP(H69,Presupuesto!$B$11:$C$565,2,0)</f>
        <v>#N/A</v>
      </c>
      <c r="J69" s="94" t="str">
        <f t="shared" si="5"/>
        <v>Desarrollo del Sistema de Educación Superior</v>
      </c>
      <c r="K69" s="94" t="s">
        <v>720</v>
      </c>
    </row>
    <row r="70" spans="3:11">
      <c r="C70" s="136"/>
      <c r="D70" s="153"/>
      <c r="E70" s="118"/>
      <c r="F70" s="93">
        <f t="shared" si="4"/>
        <v>0</v>
      </c>
      <c r="G70" s="155"/>
      <c r="H70" s="137"/>
      <c r="I70" s="125" t="e">
        <f>VLOOKUP(H70,Presupuesto!$B$11:$C$565,2,0)</f>
        <v>#N/A</v>
      </c>
      <c r="J70" s="94" t="str">
        <f t="shared" si="5"/>
        <v>Desarrollo del Sistema de Educación Superior</v>
      </c>
      <c r="K70" s="94" t="s">
        <v>720</v>
      </c>
    </row>
    <row r="71" spans="3:11">
      <c r="C71" s="136"/>
      <c r="D71" s="153"/>
      <c r="E71" s="118"/>
      <c r="F71" s="93">
        <f t="shared" si="4"/>
        <v>0</v>
      </c>
      <c r="G71" s="155"/>
      <c r="H71" s="137"/>
      <c r="I71" s="125" t="e">
        <f>VLOOKUP(H71,Presupuesto!$B$11:$C$565,2,0)</f>
        <v>#N/A</v>
      </c>
      <c r="J71" s="94" t="str">
        <f t="shared" si="5"/>
        <v>Desarrollo del Sistema de Educación Superior</v>
      </c>
      <c r="K71" s="94" t="s">
        <v>720</v>
      </c>
    </row>
    <row r="72" spans="3:11">
      <c r="C72" s="136"/>
      <c r="D72" s="153"/>
      <c r="E72" s="118"/>
      <c r="F72" s="93">
        <f t="shared" si="4"/>
        <v>0</v>
      </c>
      <c r="G72" s="155"/>
      <c r="H72" s="137"/>
      <c r="I72" s="125" t="e">
        <f>VLOOKUP(H72,Presupuesto!$B$11:$C$565,2,0)</f>
        <v>#N/A</v>
      </c>
      <c r="J72" s="94" t="str">
        <f t="shared" si="5"/>
        <v>Desarrollo del Sistema de Educación Superior</v>
      </c>
      <c r="K72" s="94" t="s">
        <v>720</v>
      </c>
    </row>
    <row r="73" spans="3:11">
      <c r="C73" s="136"/>
      <c r="D73" s="153"/>
      <c r="E73" s="118"/>
      <c r="F73" s="93">
        <f t="shared" si="4"/>
        <v>0</v>
      </c>
      <c r="G73" s="155"/>
      <c r="H73" s="137"/>
      <c r="I73" s="125" t="e">
        <f>VLOOKUP(H73,Presupuesto!$B$11:$C$565,2,0)</f>
        <v>#N/A</v>
      </c>
      <c r="J73" s="94" t="str">
        <f t="shared" si="5"/>
        <v>Desarrollo del Sistema de Educación Superior</v>
      </c>
      <c r="K73" s="94" t="s">
        <v>720</v>
      </c>
    </row>
    <row r="74" spans="3:11">
      <c r="C74" s="136"/>
      <c r="D74" s="153"/>
      <c r="E74" s="118"/>
      <c r="F74" s="93">
        <f t="shared" si="4"/>
        <v>0</v>
      </c>
      <c r="G74" s="155"/>
      <c r="H74" s="137"/>
      <c r="I74" s="125" t="e">
        <f>VLOOKUP(H74,Presupuesto!$B$11:$C$565,2,0)</f>
        <v>#N/A</v>
      </c>
      <c r="J74" s="94" t="str">
        <f t="shared" si="5"/>
        <v>Desarrollo del Sistema de Educación Superior</v>
      </c>
      <c r="K74" s="94" t="s">
        <v>720</v>
      </c>
    </row>
    <row r="75" spans="3:11">
      <c r="C75" s="136"/>
      <c r="D75" s="153"/>
      <c r="E75" s="118"/>
      <c r="F75" s="93">
        <f t="shared" si="4"/>
        <v>0</v>
      </c>
      <c r="G75" s="155"/>
      <c r="H75" s="137"/>
      <c r="I75" s="125" t="e">
        <f>VLOOKUP(H75,Presupuesto!$B$11:$C$565,2,0)</f>
        <v>#N/A</v>
      </c>
      <c r="J75" s="94" t="str">
        <f t="shared" si="5"/>
        <v>Desarrollo del Sistema de Educación Superior</v>
      </c>
      <c r="K75" s="94" t="s">
        <v>720</v>
      </c>
    </row>
    <row r="76" spans="3:11">
      <c r="C76" s="136"/>
      <c r="D76" s="153"/>
      <c r="E76" s="118"/>
      <c r="F76" s="93">
        <f t="shared" si="4"/>
        <v>0</v>
      </c>
      <c r="G76" s="155"/>
      <c r="H76" s="137"/>
      <c r="I76" s="125" t="e">
        <f>VLOOKUP(H76,Presupuesto!$B$11:$C$565,2,0)</f>
        <v>#N/A</v>
      </c>
      <c r="J76" s="94" t="str">
        <f t="shared" si="5"/>
        <v>Desarrollo del Sistema de Educación Superior</v>
      </c>
      <c r="K76" s="94" t="s">
        <v>720</v>
      </c>
    </row>
    <row r="77" spans="3:11">
      <c r="C77" s="136"/>
      <c r="D77" s="153"/>
      <c r="E77" s="118"/>
      <c r="F77" s="93">
        <f t="shared" si="4"/>
        <v>0</v>
      </c>
      <c r="G77" s="155"/>
      <c r="H77" s="137"/>
      <c r="I77" s="125" t="e">
        <f>VLOOKUP(H77,Presupuesto!$B$11:$C$565,2,0)</f>
        <v>#N/A</v>
      </c>
      <c r="J77" s="94" t="str">
        <f t="shared" si="5"/>
        <v>Desarrollo del Sistema de Educación Superior</v>
      </c>
      <c r="K77" s="94" t="s">
        <v>720</v>
      </c>
    </row>
    <row r="78" spans="3:11">
      <c r="C78" s="136"/>
      <c r="D78" s="153"/>
      <c r="E78" s="118"/>
      <c r="F78" s="93">
        <f t="shared" si="4"/>
        <v>0</v>
      </c>
      <c r="G78" s="155"/>
      <c r="H78" s="137"/>
      <c r="I78" s="125" t="e">
        <f>VLOOKUP(H78,Presupuesto!$B$11:$C$565,2,0)</f>
        <v>#N/A</v>
      </c>
      <c r="J78" s="94" t="str">
        <f t="shared" si="5"/>
        <v>Desarrollo del Sistema de Educación Superior</v>
      </c>
      <c r="K78" s="94" t="s">
        <v>720</v>
      </c>
    </row>
    <row r="79" spans="3:11">
      <c r="C79" s="136"/>
      <c r="D79" s="153"/>
      <c r="E79" s="118"/>
      <c r="F79" s="93">
        <f t="shared" si="4"/>
        <v>0</v>
      </c>
      <c r="G79" s="155"/>
      <c r="H79" s="137"/>
      <c r="I79" s="125" t="e">
        <f>VLOOKUP(H79,Presupuesto!$B$11:$C$565,2,0)</f>
        <v>#N/A</v>
      </c>
      <c r="J79" s="94" t="str">
        <f t="shared" si="5"/>
        <v>Desarrollo del Sistema de Educación Superior</v>
      </c>
      <c r="K79" s="94" t="s">
        <v>720</v>
      </c>
    </row>
    <row r="80" spans="3:11">
      <c r="C80" s="136"/>
      <c r="D80" s="153"/>
      <c r="E80" s="118"/>
      <c r="F80" s="93">
        <f t="shared" si="4"/>
        <v>0</v>
      </c>
      <c r="G80" s="155"/>
      <c r="H80" s="137"/>
      <c r="I80" s="125" t="e">
        <f>VLOOKUP(H80,Presupuesto!$B$11:$C$565,2,0)</f>
        <v>#N/A</v>
      </c>
      <c r="J80" s="94" t="str">
        <f t="shared" si="5"/>
        <v>Desarrollo del Sistema de Educación Superior</v>
      </c>
      <c r="K80" s="94" t="s">
        <v>720</v>
      </c>
    </row>
    <row r="81" spans="3:11">
      <c r="C81" s="136"/>
      <c r="D81" s="153"/>
      <c r="E81" s="118"/>
      <c r="F81" s="93">
        <f t="shared" si="4"/>
        <v>0</v>
      </c>
      <c r="G81" s="155"/>
      <c r="H81" s="137"/>
      <c r="I81" s="125" t="e">
        <f>VLOOKUP(H81,Presupuesto!$B$11:$C$565,2,0)</f>
        <v>#N/A</v>
      </c>
      <c r="J81" s="94" t="str">
        <f t="shared" si="5"/>
        <v>Desarrollo del Sistema de Educación Superior</v>
      </c>
      <c r="K81" s="94" t="s">
        <v>720</v>
      </c>
    </row>
    <row r="82" spans="3:11">
      <c r="C82" s="136"/>
      <c r="D82" s="153"/>
      <c r="E82" s="118"/>
      <c r="F82" s="93">
        <f t="shared" si="4"/>
        <v>0</v>
      </c>
      <c r="G82" s="155"/>
      <c r="H82" s="137"/>
      <c r="I82" s="125" t="e">
        <f>VLOOKUP(H82,Presupuesto!$B$11:$C$565,2,0)</f>
        <v>#N/A</v>
      </c>
      <c r="J82" s="94" t="str">
        <f t="shared" si="5"/>
        <v>Desarrollo del Sistema de Educación Superior</v>
      </c>
      <c r="K82" s="94" t="s">
        <v>720</v>
      </c>
    </row>
    <row r="83" spans="3:11">
      <c r="C83" s="138"/>
      <c r="D83" s="146"/>
      <c r="E83" s="114"/>
      <c r="F83" s="93">
        <f t="shared" si="4"/>
        <v>0</v>
      </c>
      <c r="G83" s="155"/>
      <c r="H83" s="139"/>
      <c r="I83" s="125" t="e">
        <f>VLOOKUP(H83,Presupuesto!$B$11:$C$565,2,0)</f>
        <v>#N/A</v>
      </c>
      <c r="J83" s="94" t="str">
        <f t="shared" si="5"/>
        <v>Desarrollo del Sistema de Educación Superior</v>
      </c>
      <c r="K83" s="94" t="s">
        <v>720</v>
      </c>
    </row>
    <row r="84" spans="3:11">
      <c r="C84" s="138"/>
      <c r="D84" s="146"/>
      <c r="E84" s="114"/>
      <c r="F84" s="93">
        <f t="shared" si="4"/>
        <v>0</v>
      </c>
      <c r="G84" s="155"/>
      <c r="H84" s="139"/>
      <c r="I84" s="125" t="e">
        <f>VLOOKUP(H84,Presupuesto!$B$11:$C$565,2,0)</f>
        <v>#N/A</v>
      </c>
      <c r="J84" s="94" t="str">
        <f t="shared" si="5"/>
        <v>Desarrollo del Sistema de Educación Superior</v>
      </c>
      <c r="K84" s="94" t="s">
        <v>720</v>
      </c>
    </row>
    <row r="85" spans="3:11">
      <c r="C85" s="138"/>
      <c r="D85" s="146"/>
      <c r="E85" s="114"/>
      <c r="F85" s="93">
        <f t="shared" si="4"/>
        <v>0</v>
      </c>
      <c r="G85" s="155"/>
      <c r="H85" s="139"/>
      <c r="I85" s="125" t="e">
        <f>VLOOKUP(H85,Presupuesto!$B$11:$C$565,2,0)</f>
        <v>#N/A</v>
      </c>
      <c r="J85" s="94" t="str">
        <f t="shared" si="5"/>
        <v>Desarrollo del Sistema de Educación Superior</v>
      </c>
      <c r="K85" s="94" t="s">
        <v>720</v>
      </c>
    </row>
    <row r="86" spans="3:11">
      <c r="C86" s="138"/>
      <c r="D86" s="146"/>
      <c r="E86" s="114"/>
      <c r="F86" s="93">
        <f t="shared" si="4"/>
        <v>0</v>
      </c>
      <c r="G86" s="155"/>
      <c r="H86" s="139"/>
      <c r="I86" s="125" t="e">
        <f>VLOOKUP(H86,Presupuesto!$B$11:$C$565,2,0)</f>
        <v>#N/A</v>
      </c>
      <c r="J86" s="94" t="str">
        <f t="shared" si="5"/>
        <v>Desarrollo del Sistema de Educación Superior</v>
      </c>
      <c r="K86" s="94" t="s">
        <v>720</v>
      </c>
    </row>
    <row r="87" spans="3:11">
      <c r="C87" s="138"/>
      <c r="D87" s="146"/>
      <c r="E87" s="114"/>
      <c r="F87" s="93">
        <f t="shared" si="4"/>
        <v>0</v>
      </c>
      <c r="G87" s="155"/>
      <c r="H87" s="139"/>
      <c r="I87" s="125" t="e">
        <f>VLOOKUP(H87,Presupuesto!$B$11:$C$565,2,0)</f>
        <v>#N/A</v>
      </c>
      <c r="J87" s="94" t="str">
        <f t="shared" si="5"/>
        <v>Desarrollo del Sistema de Educación Superior</v>
      </c>
      <c r="K87" s="94" t="s">
        <v>720</v>
      </c>
    </row>
    <row r="88" spans="3:11">
      <c r="C88" s="138"/>
      <c r="D88" s="146"/>
      <c r="E88" s="114"/>
      <c r="F88" s="93">
        <f t="shared" si="4"/>
        <v>0</v>
      </c>
      <c r="G88" s="155"/>
      <c r="H88" s="139"/>
      <c r="I88" s="125" t="e">
        <f>VLOOKUP(H88,Presupuesto!$B$11:$C$565,2,0)</f>
        <v>#N/A</v>
      </c>
      <c r="J88" s="94" t="str">
        <f t="shared" si="5"/>
        <v>Desarrollo del Sistema de Educación Superior</v>
      </c>
      <c r="K88" s="94" t="s">
        <v>720</v>
      </c>
    </row>
    <row r="89" spans="3:11">
      <c r="C89" s="138"/>
      <c r="D89" s="146"/>
      <c r="E89" s="114"/>
      <c r="F89" s="93">
        <f t="shared" si="4"/>
        <v>0</v>
      </c>
      <c r="G89" s="155"/>
      <c r="H89" s="139"/>
      <c r="I89" s="125" t="e">
        <f>VLOOKUP(H89,Presupuesto!$B$11:$C$565,2,0)</f>
        <v>#N/A</v>
      </c>
      <c r="J89" s="94" t="str">
        <f t="shared" si="5"/>
        <v>Desarrollo del Sistema de Educación Superior</v>
      </c>
      <c r="K89" s="94" t="s">
        <v>720</v>
      </c>
    </row>
    <row r="90" spans="3:11">
      <c r="C90" s="138"/>
      <c r="D90" s="146"/>
      <c r="E90" s="114"/>
      <c r="F90" s="93">
        <f t="shared" si="4"/>
        <v>0</v>
      </c>
      <c r="G90" s="155"/>
      <c r="H90" s="139"/>
      <c r="I90" s="125" t="e">
        <f>VLOOKUP(H90,Presupuesto!$B$11:$C$565,2,0)</f>
        <v>#N/A</v>
      </c>
      <c r="J90" s="94" t="str">
        <f t="shared" si="5"/>
        <v>Desarrollo del Sistema de Educación Superior</v>
      </c>
      <c r="K90" s="94" t="s">
        <v>720</v>
      </c>
    </row>
    <row r="91" spans="3:11">
      <c r="C91" s="140"/>
      <c r="D91" s="146"/>
      <c r="E91" s="114"/>
      <c r="F91" s="93">
        <f t="shared" si="4"/>
        <v>0</v>
      </c>
      <c r="G91" s="155"/>
      <c r="H91" s="141"/>
      <c r="I91" s="125" t="e">
        <f>VLOOKUP(H91,Presupuesto!$B$11:$C$565,2,0)</f>
        <v>#N/A</v>
      </c>
      <c r="J91" s="94" t="str">
        <f t="shared" si="5"/>
        <v>Desarrollo del Sistema de Educación Superior</v>
      </c>
      <c r="K91" s="94" t="s">
        <v>732</v>
      </c>
    </row>
    <row r="92" spans="3:11">
      <c r="C92" s="140"/>
      <c r="D92" s="146"/>
      <c r="E92" s="114"/>
      <c r="F92" s="93">
        <f t="shared" si="4"/>
        <v>0</v>
      </c>
      <c r="G92" s="155"/>
      <c r="H92" s="141"/>
      <c r="I92" s="125" t="e">
        <f>VLOOKUP(H92,Presupuesto!$B$11:$C$565,2,0)</f>
        <v>#N/A</v>
      </c>
      <c r="J92" s="94" t="str">
        <f t="shared" si="5"/>
        <v>Desarrollo del Sistema de Educación Superior</v>
      </c>
      <c r="K92" s="94" t="s">
        <v>720</v>
      </c>
    </row>
    <row r="93" spans="3:11">
      <c r="C93" s="140"/>
      <c r="D93" s="146"/>
      <c r="E93" s="114"/>
      <c r="F93" s="93">
        <f t="shared" si="4"/>
        <v>0</v>
      </c>
      <c r="G93" s="155"/>
      <c r="H93" s="141"/>
      <c r="I93" s="125" t="e">
        <f>VLOOKUP(H93,Presupuesto!$B$11:$C$565,2,0)</f>
        <v>#N/A</v>
      </c>
      <c r="J93" s="94" t="str">
        <f t="shared" si="5"/>
        <v>Desarrollo del Sistema de Educación Superior</v>
      </c>
      <c r="K93" s="94" t="s">
        <v>720</v>
      </c>
    </row>
    <row r="94" spans="3:11">
      <c r="C94" s="140"/>
      <c r="D94" s="146"/>
      <c r="E94" s="114"/>
      <c r="F94" s="93">
        <f t="shared" si="4"/>
        <v>0</v>
      </c>
      <c r="G94" s="155"/>
      <c r="H94" s="141"/>
      <c r="I94" s="125" t="e">
        <f>VLOOKUP(H94,Presupuesto!$B$11:$C$565,2,0)</f>
        <v>#N/A</v>
      </c>
      <c r="J94" s="94" t="str">
        <f t="shared" si="5"/>
        <v>Desarrollo del Sistema de Educación Superior</v>
      </c>
      <c r="K94" s="94" t="s">
        <v>720</v>
      </c>
    </row>
    <row r="95" spans="3:11" ht="15.75" thickBot="1">
      <c r="C95" s="142"/>
      <c r="D95" s="154"/>
      <c r="E95" s="99"/>
      <c r="F95" s="101">
        <f t="shared" si="4"/>
        <v>0</v>
      </c>
      <c r="G95" s="156"/>
      <c r="H95" s="143"/>
      <c r="I95" s="127" t="e">
        <f>VLOOKUP(H95,Presupuesto!$B$11:$C$565,2,0)</f>
        <v>#N/A</v>
      </c>
      <c r="J95" s="102" t="str">
        <f t="shared" si="5"/>
        <v>Desarrollo del Sistema de Educación Superior</v>
      </c>
      <c r="K95" s="119" t="s">
        <v>719</v>
      </c>
    </row>
    <row r="97" spans="3:11" ht="15.75" thickBot="1">
      <c r="C97" s="422"/>
      <c r="D97" s="422"/>
      <c r="E97" s="422"/>
      <c r="F97" s="422"/>
      <c r="G97" s="411"/>
      <c r="H97" s="422"/>
      <c r="I97" s="422"/>
      <c r="J97" s="422"/>
      <c r="K97" s="422"/>
    </row>
    <row r="98" spans="3:11" ht="15.75" thickBot="1">
      <c r="C98" s="152" t="s">
        <v>1339</v>
      </c>
      <c r="D98" s="344">
        <f>SUM(F105:F139)</f>
        <v>0</v>
      </c>
      <c r="E98" s="422"/>
      <c r="F98" s="69"/>
      <c r="G98" s="77"/>
      <c r="H98" s="69"/>
      <c r="I98" s="69"/>
      <c r="J98" s="422"/>
      <c r="K98" s="422"/>
    </row>
    <row r="99" spans="3:11">
      <c r="C99" s="69"/>
      <c r="D99" s="31"/>
      <c r="E99" s="90"/>
      <c r="F99" s="90"/>
      <c r="G99" s="90"/>
      <c r="H99" s="74"/>
      <c r="I99" s="74"/>
      <c r="J99" s="74"/>
      <c r="K99" s="108"/>
    </row>
    <row r="100" spans="3:11">
      <c r="C100" s="69"/>
      <c r="D100" s="31"/>
      <c r="E100" s="90"/>
      <c r="F100" s="90"/>
      <c r="G100" s="90"/>
      <c r="H100" s="74"/>
      <c r="I100" s="74"/>
      <c r="J100" s="74"/>
      <c r="K100" s="108"/>
    </row>
    <row r="101" spans="3:11" ht="15.75">
      <c r="C101" s="190" t="s">
        <v>1309</v>
      </c>
      <c r="D101" s="342"/>
      <c r="E101" s="90"/>
      <c r="F101" s="90"/>
      <c r="G101" s="90"/>
      <c r="H101" s="74"/>
      <c r="I101" s="74"/>
      <c r="J101" s="74"/>
      <c r="K101" s="108"/>
    </row>
    <row r="102" spans="3:11" ht="18.75">
      <c r="C102" s="197" t="e">
        <f>IFERROR(VLOOKUP(D101,'1. Desarrollo e Innov. Curricu.'!$F:$G,2,FALSE),IFERROR(VLOOKUP(D101,'2. Investigación Científica'!$E:$F,2,FALSE),IFERROR(VLOOKUP(D101,'3. Vinculación Univ. Sociedad'!$F:$G,2,FALSE),IFERROR(VLOOKUP(D101,'4. Docencia y Profesorado Univ.'!$F:$G,2,FALSE),IFERROR(VLOOKUP(D101,'5. Estudiantes y Graduados'!$E:$F,2,FALSE),IFERROR(VLOOKUP(D101,'11. Gestion Administrativa'!$F:$G,2,FALSE),IFERROR(VLOOKUP(D101,'13. Gestión Académica'!$F:$G,2,FALSE),IFERROR(VLOOKUP(D101,'8. Asegura. de la Calid. y M'!$F:$G,2,FALSE),IFERROR(VLOOKUP(D101,'6. Gestión del Conocimiento'!$F:$G,2,FALSE),IFERROR(VLOOKUP(D101,'15. Gobernabilidad y Proceso...'!$E:$F,2,FALSE),IFERROR(VLOOKUP(D101,'12. Gestión del Talento Humano'!$F:$G,2,FALSE),IFERROR(VLOOKUP(D101,'14. Internacional... de la E.S.'!$E:$F,2,FALSE),IFERROR(VLOOKUP(D101,'10. Posgrado'!$E:$F,2,FALSE),IFERROR(VLOOKUP(D101,'17. Gestión TIC'!$F:$G,2,FALSE),IFERROR(VLOOKUP(D101,'16. Desa. del Sistema Educ.Sup.'!$E:$F,2,FALSE),IFERROR(VLOOKUP(D101,'9. Cultura de Inno. Insti...'!$F:$G,2,FALSE),VLOOKUP(D101,'7. Lo Esencial de la Reforma U.'!$F:$G,2,0)))))))))))))))))</f>
        <v>#N/A</v>
      </c>
      <c r="D102" s="370"/>
      <c r="E102" s="90"/>
      <c r="F102" s="90"/>
      <c r="G102" s="90"/>
      <c r="H102" s="74"/>
      <c r="I102" s="74"/>
      <c r="J102" s="74"/>
      <c r="K102" s="108"/>
    </row>
    <row r="103" spans="3:11" ht="15.75" thickBot="1">
      <c r="C103" s="422"/>
      <c r="D103" s="422"/>
      <c r="E103" s="422"/>
      <c r="F103" s="90"/>
      <c r="G103" s="74"/>
      <c r="H103" s="74"/>
      <c r="I103" s="74"/>
      <c r="J103" s="422"/>
      <c r="K103" s="422"/>
    </row>
    <row r="104" spans="3:11" ht="30.75" thickBot="1">
      <c r="C104" s="124" t="s">
        <v>1310</v>
      </c>
      <c r="D104" s="124" t="s">
        <v>99</v>
      </c>
      <c r="E104" s="131" t="s">
        <v>1312</v>
      </c>
      <c r="F104" s="130" t="s">
        <v>1313</v>
      </c>
      <c r="G104" s="128" t="s">
        <v>1314</v>
      </c>
      <c r="H104" s="131" t="s">
        <v>1315</v>
      </c>
      <c r="I104" s="128" t="s">
        <v>711</v>
      </c>
      <c r="J104" s="128" t="s">
        <v>1316</v>
      </c>
      <c r="K104" s="128" t="s">
        <v>1317</v>
      </c>
    </row>
    <row r="105" spans="3:11">
      <c r="C105" s="207" t="s">
        <v>1284</v>
      </c>
      <c r="D105" s="208"/>
      <c r="E105" s="206">
        <f>HLOOKUP(C105,$AH$2:$BU$3,2,0)</f>
        <v>620</v>
      </c>
      <c r="F105" s="93">
        <f t="shared" ref="F105:F139" si="6">D105*E105</f>
        <v>0</v>
      </c>
      <c r="G105" s="155"/>
      <c r="H105" s="137"/>
      <c r="I105" s="125" t="e">
        <f>VLOOKUP(H105,Presupuesto!$B$11:$C$565,2,0)</f>
        <v>#N/A</v>
      </c>
      <c r="J105" s="205" t="s">
        <v>81</v>
      </c>
      <c r="K105" s="94" t="s">
        <v>719</v>
      </c>
    </row>
    <row r="106" spans="3:11">
      <c r="C106" s="136"/>
      <c r="D106" s="153"/>
      <c r="E106" s="118"/>
      <c r="F106" s="93">
        <f t="shared" si="6"/>
        <v>0</v>
      </c>
      <c r="G106" s="155"/>
      <c r="H106" s="137"/>
      <c r="I106" s="125" t="e">
        <f>VLOOKUP(H106,Presupuesto!$B$11:$C$565,2,0)</f>
        <v>#N/A</v>
      </c>
      <c r="J106" s="94" t="str">
        <f>$J$105</f>
        <v>Desarrollo del Sistema de Educación Superior</v>
      </c>
      <c r="K106" s="94" t="s">
        <v>720</v>
      </c>
    </row>
    <row r="107" spans="3:11">
      <c r="C107" s="136"/>
      <c r="D107" s="153"/>
      <c r="E107" s="118"/>
      <c r="F107" s="93">
        <f t="shared" si="6"/>
        <v>0</v>
      </c>
      <c r="G107" s="155"/>
      <c r="H107" s="137"/>
      <c r="I107" s="125" t="e">
        <f>VLOOKUP(H107,Presupuesto!$B$11:$C$565,2,0)</f>
        <v>#N/A</v>
      </c>
      <c r="J107" s="94" t="str">
        <f t="shared" ref="J107:J139" si="7">$J$105</f>
        <v>Desarrollo del Sistema de Educación Superior</v>
      </c>
      <c r="K107" s="94" t="s">
        <v>720</v>
      </c>
    </row>
    <row r="108" spans="3:11">
      <c r="C108" s="136"/>
      <c r="D108" s="153"/>
      <c r="E108" s="118"/>
      <c r="F108" s="93">
        <f t="shared" si="6"/>
        <v>0</v>
      </c>
      <c r="G108" s="155"/>
      <c r="H108" s="137"/>
      <c r="I108" s="125" t="e">
        <f>VLOOKUP(H108,Presupuesto!$B$11:$C$565,2,0)</f>
        <v>#N/A</v>
      </c>
      <c r="J108" s="94" t="str">
        <f t="shared" si="7"/>
        <v>Desarrollo del Sistema de Educación Superior</v>
      </c>
      <c r="K108" s="94" t="s">
        <v>720</v>
      </c>
    </row>
    <row r="109" spans="3:11">
      <c r="C109" s="136"/>
      <c r="D109" s="153"/>
      <c r="E109" s="118"/>
      <c r="F109" s="93">
        <f t="shared" si="6"/>
        <v>0</v>
      </c>
      <c r="G109" s="155"/>
      <c r="H109" s="137"/>
      <c r="I109" s="125" t="e">
        <f>VLOOKUP(H109,Presupuesto!$B$11:$C$565,2,0)</f>
        <v>#N/A</v>
      </c>
      <c r="J109" s="94" t="str">
        <f t="shared" si="7"/>
        <v>Desarrollo del Sistema de Educación Superior</v>
      </c>
      <c r="K109" s="94" t="s">
        <v>720</v>
      </c>
    </row>
    <row r="110" spans="3:11">
      <c r="C110" s="136"/>
      <c r="D110" s="153"/>
      <c r="E110" s="118"/>
      <c r="F110" s="93">
        <f t="shared" si="6"/>
        <v>0</v>
      </c>
      <c r="G110" s="155"/>
      <c r="H110" s="137"/>
      <c r="I110" s="125" t="e">
        <f>VLOOKUP(H110,Presupuesto!$B$11:$C$565,2,0)</f>
        <v>#N/A</v>
      </c>
      <c r="J110" s="94" t="str">
        <f t="shared" si="7"/>
        <v>Desarrollo del Sistema de Educación Superior</v>
      </c>
      <c r="K110" s="94" t="s">
        <v>729</v>
      </c>
    </row>
    <row r="111" spans="3:11">
      <c r="C111" s="136"/>
      <c r="D111" s="153"/>
      <c r="E111" s="118"/>
      <c r="F111" s="93">
        <f t="shared" si="6"/>
        <v>0</v>
      </c>
      <c r="G111" s="155"/>
      <c r="H111" s="137"/>
      <c r="I111" s="125" t="e">
        <f>VLOOKUP(H111,Presupuesto!$B$11:$C$565,2,0)</f>
        <v>#N/A</v>
      </c>
      <c r="J111" s="94" t="str">
        <f t="shared" si="7"/>
        <v>Desarrollo del Sistema de Educación Superior</v>
      </c>
      <c r="K111" s="94" t="s">
        <v>720</v>
      </c>
    </row>
    <row r="112" spans="3:11">
      <c r="C112" s="136"/>
      <c r="D112" s="153"/>
      <c r="E112" s="118"/>
      <c r="F112" s="93">
        <f t="shared" si="6"/>
        <v>0</v>
      </c>
      <c r="G112" s="155"/>
      <c r="H112" s="137"/>
      <c r="I112" s="125" t="e">
        <f>VLOOKUP(H112,Presupuesto!$B$11:$C$565,2,0)</f>
        <v>#N/A</v>
      </c>
      <c r="J112" s="94" t="str">
        <f t="shared" si="7"/>
        <v>Desarrollo del Sistema de Educación Superior</v>
      </c>
      <c r="K112" s="94" t="s">
        <v>720</v>
      </c>
    </row>
    <row r="113" spans="3:11">
      <c r="C113" s="136"/>
      <c r="D113" s="153"/>
      <c r="E113" s="118"/>
      <c r="F113" s="93">
        <f t="shared" si="6"/>
        <v>0</v>
      </c>
      <c r="G113" s="155"/>
      <c r="H113" s="137"/>
      <c r="I113" s="125" t="e">
        <f>VLOOKUP(H113,Presupuesto!$B$11:$C$565,2,0)</f>
        <v>#N/A</v>
      </c>
      <c r="J113" s="94" t="str">
        <f t="shared" si="7"/>
        <v>Desarrollo del Sistema de Educación Superior</v>
      </c>
      <c r="K113" s="94" t="s">
        <v>720</v>
      </c>
    </row>
    <row r="114" spans="3:11">
      <c r="C114" s="136"/>
      <c r="D114" s="153"/>
      <c r="E114" s="118"/>
      <c r="F114" s="93">
        <f t="shared" si="6"/>
        <v>0</v>
      </c>
      <c r="G114" s="155"/>
      <c r="H114" s="137"/>
      <c r="I114" s="125" t="e">
        <f>VLOOKUP(H114,Presupuesto!$B$11:$C$565,2,0)</f>
        <v>#N/A</v>
      </c>
      <c r="J114" s="94" t="str">
        <f t="shared" si="7"/>
        <v>Desarrollo del Sistema de Educación Superior</v>
      </c>
      <c r="K114" s="94" t="s">
        <v>720</v>
      </c>
    </row>
    <row r="115" spans="3:11">
      <c r="C115" s="136"/>
      <c r="D115" s="153"/>
      <c r="E115" s="118"/>
      <c r="F115" s="93">
        <f t="shared" si="6"/>
        <v>0</v>
      </c>
      <c r="G115" s="155"/>
      <c r="H115" s="137"/>
      <c r="I115" s="125" t="e">
        <f>VLOOKUP(H115,Presupuesto!$B$11:$C$565,2,0)</f>
        <v>#N/A</v>
      </c>
      <c r="J115" s="94" t="str">
        <f t="shared" si="7"/>
        <v>Desarrollo del Sistema de Educación Superior</v>
      </c>
      <c r="K115" s="94" t="s">
        <v>720</v>
      </c>
    </row>
    <row r="116" spans="3:11">
      <c r="C116" s="136"/>
      <c r="D116" s="153"/>
      <c r="E116" s="118"/>
      <c r="F116" s="93">
        <f t="shared" si="6"/>
        <v>0</v>
      </c>
      <c r="G116" s="155"/>
      <c r="H116" s="137"/>
      <c r="I116" s="125" t="e">
        <f>VLOOKUP(H116,Presupuesto!$B$11:$C$565,2,0)</f>
        <v>#N/A</v>
      </c>
      <c r="J116" s="94" t="str">
        <f t="shared" si="7"/>
        <v>Desarrollo del Sistema de Educación Superior</v>
      </c>
      <c r="K116" s="94" t="s">
        <v>720</v>
      </c>
    </row>
    <row r="117" spans="3:11">
      <c r="C117" s="136"/>
      <c r="D117" s="153"/>
      <c r="E117" s="118"/>
      <c r="F117" s="93">
        <f t="shared" si="6"/>
        <v>0</v>
      </c>
      <c r="G117" s="155"/>
      <c r="H117" s="137"/>
      <c r="I117" s="125" t="e">
        <f>VLOOKUP(H117,Presupuesto!$B$11:$C$565,2,0)</f>
        <v>#N/A</v>
      </c>
      <c r="J117" s="94" t="str">
        <f t="shared" si="7"/>
        <v>Desarrollo del Sistema de Educación Superior</v>
      </c>
      <c r="K117" s="94" t="s">
        <v>720</v>
      </c>
    </row>
    <row r="118" spans="3:11">
      <c r="C118" s="136"/>
      <c r="D118" s="153"/>
      <c r="E118" s="118"/>
      <c r="F118" s="93">
        <f t="shared" si="6"/>
        <v>0</v>
      </c>
      <c r="G118" s="155"/>
      <c r="H118" s="137"/>
      <c r="I118" s="125" t="e">
        <f>VLOOKUP(H118,Presupuesto!$B$11:$C$565,2,0)</f>
        <v>#N/A</v>
      </c>
      <c r="J118" s="94" t="str">
        <f t="shared" si="7"/>
        <v>Desarrollo del Sistema de Educación Superior</v>
      </c>
      <c r="K118" s="94" t="s">
        <v>720</v>
      </c>
    </row>
    <row r="119" spans="3:11">
      <c r="C119" s="136"/>
      <c r="D119" s="153"/>
      <c r="E119" s="118"/>
      <c r="F119" s="93">
        <f t="shared" si="6"/>
        <v>0</v>
      </c>
      <c r="G119" s="155"/>
      <c r="H119" s="137"/>
      <c r="I119" s="125" t="e">
        <f>VLOOKUP(H119,Presupuesto!$B$11:$C$565,2,0)</f>
        <v>#N/A</v>
      </c>
      <c r="J119" s="94" t="str">
        <f t="shared" si="7"/>
        <v>Desarrollo del Sistema de Educación Superior</v>
      </c>
      <c r="K119" s="94" t="s">
        <v>720</v>
      </c>
    </row>
    <row r="120" spans="3:11">
      <c r="C120" s="136"/>
      <c r="D120" s="153"/>
      <c r="E120" s="118"/>
      <c r="F120" s="93">
        <f t="shared" si="6"/>
        <v>0</v>
      </c>
      <c r="G120" s="155"/>
      <c r="H120" s="137"/>
      <c r="I120" s="125" t="e">
        <f>VLOOKUP(H120,Presupuesto!$B$11:$C$565,2,0)</f>
        <v>#N/A</v>
      </c>
      <c r="J120" s="94" t="str">
        <f t="shared" si="7"/>
        <v>Desarrollo del Sistema de Educación Superior</v>
      </c>
      <c r="K120" s="94" t="s">
        <v>720</v>
      </c>
    </row>
    <row r="121" spans="3:11">
      <c r="C121" s="136"/>
      <c r="D121" s="153"/>
      <c r="E121" s="118"/>
      <c r="F121" s="93">
        <f t="shared" si="6"/>
        <v>0</v>
      </c>
      <c r="G121" s="155"/>
      <c r="H121" s="137"/>
      <c r="I121" s="125" t="e">
        <f>VLOOKUP(H121,Presupuesto!$B$11:$C$565,2,0)</f>
        <v>#N/A</v>
      </c>
      <c r="J121" s="94" t="str">
        <f t="shared" si="7"/>
        <v>Desarrollo del Sistema de Educación Superior</v>
      </c>
      <c r="K121" s="94" t="s">
        <v>720</v>
      </c>
    </row>
    <row r="122" spans="3:11">
      <c r="C122" s="136"/>
      <c r="D122" s="153"/>
      <c r="E122" s="118"/>
      <c r="F122" s="93">
        <f t="shared" si="6"/>
        <v>0</v>
      </c>
      <c r="G122" s="155"/>
      <c r="H122" s="137"/>
      <c r="I122" s="125" t="e">
        <f>VLOOKUP(H122,Presupuesto!$B$11:$C$565,2,0)</f>
        <v>#N/A</v>
      </c>
      <c r="J122" s="94" t="str">
        <f t="shared" si="7"/>
        <v>Desarrollo del Sistema de Educación Superior</v>
      </c>
      <c r="K122" s="94" t="s">
        <v>720</v>
      </c>
    </row>
    <row r="123" spans="3:11">
      <c r="C123" s="136"/>
      <c r="D123" s="153"/>
      <c r="E123" s="118"/>
      <c r="F123" s="93">
        <f t="shared" si="6"/>
        <v>0</v>
      </c>
      <c r="G123" s="155"/>
      <c r="H123" s="137"/>
      <c r="I123" s="125" t="e">
        <f>VLOOKUP(H123,Presupuesto!$B$11:$C$565,2,0)</f>
        <v>#N/A</v>
      </c>
      <c r="J123" s="94" t="str">
        <f t="shared" si="7"/>
        <v>Desarrollo del Sistema de Educación Superior</v>
      </c>
      <c r="K123" s="94" t="s">
        <v>720</v>
      </c>
    </row>
    <row r="124" spans="3:11">
      <c r="C124" s="136"/>
      <c r="D124" s="153"/>
      <c r="E124" s="118"/>
      <c r="F124" s="93">
        <f t="shared" si="6"/>
        <v>0</v>
      </c>
      <c r="G124" s="155"/>
      <c r="H124" s="137"/>
      <c r="I124" s="125" t="e">
        <f>VLOOKUP(H124,Presupuesto!$B$11:$C$565,2,0)</f>
        <v>#N/A</v>
      </c>
      <c r="J124" s="94" t="str">
        <f t="shared" si="7"/>
        <v>Desarrollo del Sistema de Educación Superior</v>
      </c>
      <c r="K124" s="94" t="s">
        <v>720</v>
      </c>
    </row>
    <row r="125" spans="3:11">
      <c r="C125" s="136"/>
      <c r="D125" s="153"/>
      <c r="E125" s="118"/>
      <c r="F125" s="93">
        <f t="shared" si="6"/>
        <v>0</v>
      </c>
      <c r="G125" s="155"/>
      <c r="H125" s="137"/>
      <c r="I125" s="125" t="e">
        <f>VLOOKUP(H125,Presupuesto!$B$11:$C$565,2,0)</f>
        <v>#N/A</v>
      </c>
      <c r="J125" s="94" t="str">
        <f t="shared" si="7"/>
        <v>Desarrollo del Sistema de Educación Superior</v>
      </c>
      <c r="K125" s="94" t="s">
        <v>720</v>
      </c>
    </row>
    <row r="126" spans="3:11">
      <c r="C126" s="136"/>
      <c r="D126" s="153"/>
      <c r="E126" s="118"/>
      <c r="F126" s="93">
        <f t="shared" si="6"/>
        <v>0</v>
      </c>
      <c r="G126" s="155"/>
      <c r="H126" s="137"/>
      <c r="I126" s="125" t="e">
        <f>VLOOKUP(H126,Presupuesto!$B$11:$C$565,2,0)</f>
        <v>#N/A</v>
      </c>
      <c r="J126" s="94" t="str">
        <f t="shared" si="7"/>
        <v>Desarrollo del Sistema de Educación Superior</v>
      </c>
      <c r="K126" s="94" t="s">
        <v>720</v>
      </c>
    </row>
    <row r="127" spans="3:11">
      <c r="C127" s="138"/>
      <c r="D127" s="146"/>
      <c r="E127" s="114"/>
      <c r="F127" s="93">
        <f t="shared" si="6"/>
        <v>0</v>
      </c>
      <c r="G127" s="155"/>
      <c r="H127" s="139"/>
      <c r="I127" s="125" t="e">
        <f>VLOOKUP(H127,Presupuesto!$B$11:$C$565,2,0)</f>
        <v>#N/A</v>
      </c>
      <c r="J127" s="94" t="str">
        <f t="shared" si="7"/>
        <v>Desarrollo del Sistema de Educación Superior</v>
      </c>
      <c r="K127" s="94" t="s">
        <v>720</v>
      </c>
    </row>
    <row r="128" spans="3:11">
      <c r="C128" s="138"/>
      <c r="D128" s="146"/>
      <c r="E128" s="114"/>
      <c r="F128" s="93">
        <f t="shared" si="6"/>
        <v>0</v>
      </c>
      <c r="G128" s="155"/>
      <c r="H128" s="139"/>
      <c r="I128" s="125" t="e">
        <f>VLOOKUP(H128,Presupuesto!$B$11:$C$565,2,0)</f>
        <v>#N/A</v>
      </c>
      <c r="J128" s="94" t="str">
        <f t="shared" si="7"/>
        <v>Desarrollo del Sistema de Educación Superior</v>
      </c>
      <c r="K128" s="94" t="s">
        <v>720</v>
      </c>
    </row>
    <row r="129" spans="3:11">
      <c r="C129" s="138"/>
      <c r="D129" s="146"/>
      <c r="E129" s="114"/>
      <c r="F129" s="93">
        <f t="shared" si="6"/>
        <v>0</v>
      </c>
      <c r="G129" s="155"/>
      <c r="H129" s="139"/>
      <c r="I129" s="125" t="e">
        <f>VLOOKUP(H129,Presupuesto!$B$11:$C$565,2,0)</f>
        <v>#N/A</v>
      </c>
      <c r="J129" s="94" t="str">
        <f t="shared" si="7"/>
        <v>Desarrollo del Sistema de Educación Superior</v>
      </c>
      <c r="K129" s="94" t="s">
        <v>720</v>
      </c>
    </row>
    <row r="130" spans="3:11">
      <c r="C130" s="138"/>
      <c r="D130" s="146"/>
      <c r="E130" s="114"/>
      <c r="F130" s="93">
        <f t="shared" si="6"/>
        <v>0</v>
      </c>
      <c r="G130" s="155"/>
      <c r="H130" s="139"/>
      <c r="I130" s="125" t="e">
        <f>VLOOKUP(H130,Presupuesto!$B$11:$C$565,2,0)</f>
        <v>#N/A</v>
      </c>
      <c r="J130" s="94" t="str">
        <f t="shared" si="7"/>
        <v>Desarrollo del Sistema de Educación Superior</v>
      </c>
      <c r="K130" s="94" t="s">
        <v>720</v>
      </c>
    </row>
    <row r="131" spans="3:11">
      <c r="C131" s="138"/>
      <c r="D131" s="146"/>
      <c r="E131" s="114"/>
      <c r="F131" s="93">
        <f t="shared" si="6"/>
        <v>0</v>
      </c>
      <c r="G131" s="155"/>
      <c r="H131" s="139"/>
      <c r="I131" s="125" t="e">
        <f>VLOOKUP(H131,Presupuesto!$B$11:$C$565,2,0)</f>
        <v>#N/A</v>
      </c>
      <c r="J131" s="94" t="str">
        <f t="shared" si="7"/>
        <v>Desarrollo del Sistema de Educación Superior</v>
      </c>
      <c r="K131" s="94" t="s">
        <v>720</v>
      </c>
    </row>
    <row r="132" spans="3:11">
      <c r="C132" s="138"/>
      <c r="D132" s="146"/>
      <c r="E132" s="114"/>
      <c r="F132" s="93">
        <f t="shared" si="6"/>
        <v>0</v>
      </c>
      <c r="G132" s="155"/>
      <c r="H132" s="139"/>
      <c r="I132" s="125" t="e">
        <f>VLOOKUP(H132,Presupuesto!$B$11:$C$565,2,0)</f>
        <v>#N/A</v>
      </c>
      <c r="J132" s="94" t="str">
        <f t="shared" si="7"/>
        <v>Desarrollo del Sistema de Educación Superior</v>
      </c>
      <c r="K132" s="94" t="s">
        <v>720</v>
      </c>
    </row>
    <row r="133" spans="3:11">
      <c r="C133" s="138"/>
      <c r="D133" s="146"/>
      <c r="E133" s="114"/>
      <c r="F133" s="93">
        <f t="shared" si="6"/>
        <v>0</v>
      </c>
      <c r="G133" s="155"/>
      <c r="H133" s="139"/>
      <c r="I133" s="125" t="e">
        <f>VLOOKUP(H133,Presupuesto!$B$11:$C$565,2,0)</f>
        <v>#N/A</v>
      </c>
      <c r="J133" s="94" t="str">
        <f t="shared" si="7"/>
        <v>Desarrollo del Sistema de Educación Superior</v>
      </c>
      <c r="K133" s="94" t="s">
        <v>720</v>
      </c>
    </row>
    <row r="134" spans="3:11">
      <c r="C134" s="138"/>
      <c r="D134" s="146"/>
      <c r="E134" s="114"/>
      <c r="F134" s="93">
        <f t="shared" si="6"/>
        <v>0</v>
      </c>
      <c r="G134" s="155"/>
      <c r="H134" s="139"/>
      <c r="I134" s="125" t="e">
        <f>VLOOKUP(H134,Presupuesto!$B$11:$C$565,2,0)</f>
        <v>#N/A</v>
      </c>
      <c r="J134" s="94" t="str">
        <f t="shared" si="7"/>
        <v>Desarrollo del Sistema de Educación Superior</v>
      </c>
      <c r="K134" s="94" t="s">
        <v>720</v>
      </c>
    </row>
    <row r="135" spans="3:11">
      <c r="C135" s="140"/>
      <c r="D135" s="146"/>
      <c r="E135" s="114"/>
      <c r="F135" s="93">
        <f t="shared" si="6"/>
        <v>0</v>
      </c>
      <c r="G135" s="155"/>
      <c r="H135" s="141"/>
      <c r="I135" s="125" t="e">
        <f>VLOOKUP(H135,Presupuesto!$B$11:$C$565,2,0)</f>
        <v>#N/A</v>
      </c>
      <c r="J135" s="94" t="str">
        <f t="shared" si="7"/>
        <v>Desarrollo del Sistema de Educación Superior</v>
      </c>
      <c r="K135" s="94" t="s">
        <v>732</v>
      </c>
    </row>
    <row r="136" spans="3:11">
      <c r="C136" s="140"/>
      <c r="D136" s="146"/>
      <c r="E136" s="114"/>
      <c r="F136" s="93">
        <f t="shared" si="6"/>
        <v>0</v>
      </c>
      <c r="G136" s="155"/>
      <c r="H136" s="141"/>
      <c r="I136" s="125" t="e">
        <f>VLOOKUP(H136,Presupuesto!$B$11:$C$565,2,0)</f>
        <v>#N/A</v>
      </c>
      <c r="J136" s="94" t="str">
        <f t="shared" si="7"/>
        <v>Desarrollo del Sistema de Educación Superior</v>
      </c>
      <c r="K136" s="94" t="s">
        <v>720</v>
      </c>
    </row>
    <row r="137" spans="3:11">
      <c r="C137" s="140"/>
      <c r="D137" s="146"/>
      <c r="E137" s="114"/>
      <c r="F137" s="93">
        <f t="shared" si="6"/>
        <v>0</v>
      </c>
      <c r="G137" s="155"/>
      <c r="H137" s="141"/>
      <c r="I137" s="125" t="e">
        <f>VLOOKUP(H137,Presupuesto!$B$11:$C$565,2,0)</f>
        <v>#N/A</v>
      </c>
      <c r="J137" s="94" t="str">
        <f t="shared" si="7"/>
        <v>Desarrollo del Sistema de Educación Superior</v>
      </c>
      <c r="K137" s="94" t="s">
        <v>720</v>
      </c>
    </row>
    <row r="138" spans="3:11">
      <c r="C138" s="140"/>
      <c r="D138" s="146"/>
      <c r="E138" s="114"/>
      <c r="F138" s="93">
        <f t="shared" si="6"/>
        <v>0</v>
      </c>
      <c r="G138" s="155"/>
      <c r="H138" s="141"/>
      <c r="I138" s="125" t="e">
        <f>VLOOKUP(H138,Presupuesto!$B$11:$C$565,2,0)</f>
        <v>#N/A</v>
      </c>
      <c r="J138" s="94" t="str">
        <f t="shared" si="7"/>
        <v>Desarrollo del Sistema de Educación Superior</v>
      </c>
      <c r="K138" s="94" t="s">
        <v>720</v>
      </c>
    </row>
    <row r="139" spans="3:11" ht="15.75" thickBot="1">
      <c r="C139" s="142"/>
      <c r="D139" s="154"/>
      <c r="E139" s="99"/>
      <c r="F139" s="101">
        <f t="shared" si="6"/>
        <v>0</v>
      </c>
      <c r="G139" s="156"/>
      <c r="H139" s="143"/>
      <c r="I139" s="127" t="e">
        <f>VLOOKUP(H139,Presupuesto!$B$11:$C$565,2,0)</f>
        <v>#N/A</v>
      </c>
      <c r="J139" s="102" t="str">
        <f t="shared" si="7"/>
        <v>Desarrollo del Sistema de Educación Superior</v>
      </c>
      <c r="K139" s="119" t="s">
        <v>719</v>
      </c>
    </row>
    <row r="141" spans="3:11" ht="15.75" thickBot="1">
      <c r="C141" s="422"/>
      <c r="D141" s="422"/>
      <c r="E141" s="422"/>
      <c r="F141" s="88"/>
      <c r="G141" s="87"/>
      <c r="H141" s="88"/>
      <c r="I141" s="88"/>
      <c r="J141" s="422"/>
      <c r="K141" s="422"/>
    </row>
    <row r="142" spans="3:11" ht="15.75" thickBot="1">
      <c r="C142" s="152" t="s">
        <v>1339</v>
      </c>
      <c r="D142" s="344">
        <f>SUM(F149:F183)</f>
        <v>0</v>
      </c>
      <c r="E142" s="422"/>
      <c r="F142" s="69"/>
      <c r="G142" s="77"/>
      <c r="H142" s="69"/>
      <c r="I142" s="69"/>
      <c r="J142" s="422"/>
      <c r="K142" s="422"/>
    </row>
    <row r="143" spans="3:11">
      <c r="C143" s="69"/>
      <c r="D143" s="31"/>
      <c r="E143" s="90"/>
      <c r="F143" s="90"/>
      <c r="G143" s="90"/>
      <c r="H143" s="74"/>
      <c r="I143" s="74"/>
      <c r="J143" s="74"/>
      <c r="K143" s="108"/>
    </row>
    <row r="144" spans="3:11">
      <c r="C144" s="69"/>
      <c r="D144" s="31"/>
      <c r="E144" s="90"/>
      <c r="F144" s="90"/>
      <c r="G144" s="90"/>
      <c r="H144" s="74"/>
      <c r="I144" s="74"/>
      <c r="J144" s="74"/>
      <c r="K144" s="108"/>
    </row>
    <row r="145" spans="3:11" ht="15.75">
      <c r="C145" s="190" t="s">
        <v>1309</v>
      </c>
      <c r="D145" s="342"/>
      <c r="E145" s="90"/>
      <c r="F145" s="90"/>
      <c r="G145" s="90"/>
      <c r="H145" s="74"/>
      <c r="I145" s="74"/>
      <c r="J145" s="74"/>
      <c r="K145" s="108"/>
    </row>
    <row r="146" spans="3:11" ht="18.75">
      <c r="C146" s="197" t="e">
        <f>IFERROR(VLOOKUP(D145,'1. Desarrollo e Innov. Curricu.'!$F:$G,2,FALSE),IFERROR(VLOOKUP(D145,'2. Investigación Científica'!$E:$F,2,FALSE),IFERROR(VLOOKUP(D145,'3. Vinculación Univ. Sociedad'!$F:$G,2,FALSE),IFERROR(VLOOKUP(D145,'4. Docencia y Profesorado Univ.'!$F:$G,2,FALSE),IFERROR(VLOOKUP(D145,'5. Estudiantes y Graduados'!$E:$F,2,FALSE),IFERROR(VLOOKUP(D145,'11. Gestion Administrativa'!$F:$G,2,FALSE),IFERROR(VLOOKUP(D145,'13. Gestión Académica'!$F:$G,2,FALSE),IFERROR(VLOOKUP(D145,'8. Asegura. de la Calid. y M'!$F:$G,2,FALSE),IFERROR(VLOOKUP(D145,'6. Gestión del Conocimiento'!$F:$G,2,FALSE),IFERROR(VLOOKUP(D145,'15. Gobernabilidad y Proceso...'!$E:$F,2,FALSE),IFERROR(VLOOKUP(D145,'12. Gestión del Talento Humano'!$F:$G,2,FALSE),IFERROR(VLOOKUP(D145,'14. Internacional... de la E.S.'!$E:$F,2,FALSE),IFERROR(VLOOKUP(D145,'10. Posgrado'!$E:$F,2,FALSE),IFERROR(VLOOKUP(D145,'17. Gestión TIC'!$F:$G,2,FALSE),IFERROR(VLOOKUP(D145,'16. Desa. del Sistema Educ.Sup.'!$E:$F,2,FALSE),IFERROR(VLOOKUP(D145,'9. Cultura de Inno. Insti...'!$F:$G,2,FALSE),VLOOKUP(D145,'7. Lo Esencial de la Reforma U.'!$F:$G,2,0)))))))))))))))))</f>
        <v>#N/A</v>
      </c>
      <c r="D146" s="31"/>
      <c r="E146" s="90"/>
      <c r="F146" s="90"/>
      <c r="G146" s="90"/>
      <c r="H146" s="74"/>
      <c r="I146" s="74"/>
      <c r="J146" s="74"/>
      <c r="K146" s="108"/>
    </row>
    <row r="147" spans="3:11" ht="15.75" thickBot="1">
      <c r="C147" s="422"/>
      <c r="D147" s="422"/>
      <c r="E147" s="422"/>
      <c r="F147" s="90"/>
      <c r="G147" s="74"/>
      <c r="H147" s="74"/>
      <c r="I147" s="74"/>
      <c r="J147" s="422"/>
      <c r="K147" s="422"/>
    </row>
    <row r="148" spans="3:11" ht="30.75" thickBot="1">
      <c r="C148" s="124" t="s">
        <v>1310</v>
      </c>
      <c r="D148" s="124" t="s">
        <v>99</v>
      </c>
      <c r="E148" s="131" t="s">
        <v>1312</v>
      </c>
      <c r="F148" s="130" t="s">
        <v>1313</v>
      </c>
      <c r="G148" s="128" t="s">
        <v>1314</v>
      </c>
      <c r="H148" s="131" t="s">
        <v>1315</v>
      </c>
      <c r="I148" s="128" t="s">
        <v>711</v>
      </c>
      <c r="J148" s="128" t="s">
        <v>1316</v>
      </c>
      <c r="K148" s="128" t="s">
        <v>1317</v>
      </c>
    </row>
    <row r="149" spans="3:11">
      <c r="C149" s="207" t="s">
        <v>1284</v>
      </c>
      <c r="D149" s="208"/>
      <c r="E149" s="206">
        <f>HLOOKUP(C149,$AH$2:$BU$3,2,0)</f>
        <v>620</v>
      </c>
      <c r="F149" s="93">
        <f t="shared" ref="F149:F183" si="8">D149*E149</f>
        <v>0</v>
      </c>
      <c r="G149" s="155"/>
      <c r="H149" s="137"/>
      <c r="I149" s="125" t="e">
        <f>VLOOKUP(H149,Presupuesto!$B$11:$C$565,2,0)</f>
        <v>#N/A</v>
      </c>
      <c r="J149" s="205" t="s">
        <v>81</v>
      </c>
      <c r="K149" s="94" t="s">
        <v>719</v>
      </c>
    </row>
    <row r="150" spans="3:11">
      <c r="C150" s="136"/>
      <c r="D150" s="153"/>
      <c r="E150" s="118"/>
      <c r="F150" s="93">
        <f t="shared" si="8"/>
        <v>0</v>
      </c>
      <c r="G150" s="155"/>
      <c r="H150" s="137"/>
      <c r="I150" s="125" t="e">
        <f>VLOOKUP(H150,Presupuesto!$B$11:$C$565,2,0)</f>
        <v>#N/A</v>
      </c>
      <c r="J150" s="94" t="str">
        <f>$J$149</f>
        <v>Desarrollo del Sistema de Educación Superior</v>
      </c>
      <c r="K150" s="94" t="s">
        <v>720</v>
      </c>
    </row>
    <row r="151" spans="3:11">
      <c r="C151" s="136"/>
      <c r="D151" s="153"/>
      <c r="E151" s="118"/>
      <c r="F151" s="93">
        <f t="shared" si="8"/>
        <v>0</v>
      </c>
      <c r="G151" s="155"/>
      <c r="H151" s="137"/>
      <c r="I151" s="125" t="e">
        <f>VLOOKUP(H151,Presupuesto!$B$11:$C$565,2,0)</f>
        <v>#N/A</v>
      </c>
      <c r="J151" s="94" t="str">
        <f t="shared" ref="J151:J183" si="9">$J$149</f>
        <v>Desarrollo del Sistema de Educación Superior</v>
      </c>
      <c r="K151" s="94" t="s">
        <v>720</v>
      </c>
    </row>
    <row r="152" spans="3:11">
      <c r="C152" s="136"/>
      <c r="D152" s="153"/>
      <c r="E152" s="118"/>
      <c r="F152" s="93">
        <f t="shared" si="8"/>
        <v>0</v>
      </c>
      <c r="G152" s="155"/>
      <c r="H152" s="137"/>
      <c r="I152" s="125" t="e">
        <f>VLOOKUP(H152,Presupuesto!$B$11:$C$565,2,0)</f>
        <v>#N/A</v>
      </c>
      <c r="J152" s="94" t="str">
        <f t="shared" si="9"/>
        <v>Desarrollo del Sistema de Educación Superior</v>
      </c>
      <c r="K152" s="94" t="s">
        <v>720</v>
      </c>
    </row>
    <row r="153" spans="3:11">
      <c r="C153" s="136"/>
      <c r="D153" s="153"/>
      <c r="E153" s="118"/>
      <c r="F153" s="93">
        <f t="shared" si="8"/>
        <v>0</v>
      </c>
      <c r="G153" s="155"/>
      <c r="H153" s="137"/>
      <c r="I153" s="125" t="e">
        <f>VLOOKUP(H153,Presupuesto!$B$11:$C$565,2,0)</f>
        <v>#N/A</v>
      </c>
      <c r="J153" s="94" t="str">
        <f t="shared" si="9"/>
        <v>Desarrollo del Sistema de Educación Superior</v>
      </c>
      <c r="K153" s="94" t="s">
        <v>720</v>
      </c>
    </row>
    <row r="154" spans="3:11">
      <c r="C154" s="136"/>
      <c r="D154" s="153"/>
      <c r="E154" s="118"/>
      <c r="F154" s="93">
        <f t="shared" si="8"/>
        <v>0</v>
      </c>
      <c r="G154" s="155"/>
      <c r="H154" s="137"/>
      <c r="I154" s="125" t="e">
        <f>VLOOKUP(H154,Presupuesto!$B$11:$C$565,2,0)</f>
        <v>#N/A</v>
      </c>
      <c r="J154" s="94" t="str">
        <f t="shared" si="9"/>
        <v>Desarrollo del Sistema de Educación Superior</v>
      </c>
      <c r="K154" s="94" t="s">
        <v>729</v>
      </c>
    </row>
    <row r="155" spans="3:11">
      <c r="C155" s="136"/>
      <c r="D155" s="153"/>
      <c r="E155" s="118"/>
      <c r="F155" s="93">
        <f t="shared" si="8"/>
        <v>0</v>
      </c>
      <c r="G155" s="155"/>
      <c r="H155" s="137"/>
      <c r="I155" s="125" t="e">
        <f>VLOOKUP(H155,Presupuesto!$B$11:$C$565,2,0)</f>
        <v>#N/A</v>
      </c>
      <c r="J155" s="94" t="str">
        <f t="shared" si="9"/>
        <v>Desarrollo del Sistema de Educación Superior</v>
      </c>
      <c r="K155" s="94" t="s">
        <v>720</v>
      </c>
    </row>
    <row r="156" spans="3:11">
      <c r="C156" s="136"/>
      <c r="D156" s="153"/>
      <c r="E156" s="118"/>
      <c r="F156" s="93">
        <f t="shared" si="8"/>
        <v>0</v>
      </c>
      <c r="G156" s="155"/>
      <c r="H156" s="137"/>
      <c r="I156" s="125" t="e">
        <f>VLOOKUP(H156,Presupuesto!$B$11:$C$565,2,0)</f>
        <v>#N/A</v>
      </c>
      <c r="J156" s="94" t="str">
        <f t="shared" si="9"/>
        <v>Desarrollo del Sistema de Educación Superior</v>
      </c>
      <c r="K156" s="94" t="s">
        <v>720</v>
      </c>
    </row>
    <row r="157" spans="3:11">
      <c r="C157" s="136"/>
      <c r="D157" s="153"/>
      <c r="E157" s="118"/>
      <c r="F157" s="93">
        <f t="shared" si="8"/>
        <v>0</v>
      </c>
      <c r="G157" s="155"/>
      <c r="H157" s="137"/>
      <c r="I157" s="125" t="e">
        <f>VLOOKUP(H157,Presupuesto!$B$11:$C$565,2,0)</f>
        <v>#N/A</v>
      </c>
      <c r="J157" s="94" t="str">
        <f t="shared" si="9"/>
        <v>Desarrollo del Sistema de Educación Superior</v>
      </c>
      <c r="K157" s="94" t="s">
        <v>720</v>
      </c>
    </row>
    <row r="158" spans="3:11">
      <c r="C158" s="136"/>
      <c r="D158" s="153"/>
      <c r="E158" s="118"/>
      <c r="F158" s="93">
        <f t="shared" si="8"/>
        <v>0</v>
      </c>
      <c r="G158" s="155"/>
      <c r="H158" s="137"/>
      <c r="I158" s="125" t="e">
        <f>VLOOKUP(H158,Presupuesto!$B$11:$C$565,2,0)</f>
        <v>#N/A</v>
      </c>
      <c r="J158" s="94" t="str">
        <f t="shared" si="9"/>
        <v>Desarrollo del Sistema de Educación Superior</v>
      </c>
      <c r="K158" s="94" t="s">
        <v>720</v>
      </c>
    </row>
    <row r="159" spans="3:11">
      <c r="C159" s="136"/>
      <c r="D159" s="153"/>
      <c r="E159" s="118"/>
      <c r="F159" s="93">
        <f t="shared" si="8"/>
        <v>0</v>
      </c>
      <c r="G159" s="155"/>
      <c r="H159" s="137"/>
      <c r="I159" s="125" t="e">
        <f>VLOOKUP(H159,Presupuesto!$B$11:$C$565,2,0)</f>
        <v>#N/A</v>
      </c>
      <c r="J159" s="94" t="str">
        <f t="shared" si="9"/>
        <v>Desarrollo del Sistema de Educación Superior</v>
      </c>
      <c r="K159" s="94" t="s">
        <v>720</v>
      </c>
    </row>
    <row r="160" spans="3:11">
      <c r="C160" s="136"/>
      <c r="D160" s="153"/>
      <c r="E160" s="118"/>
      <c r="F160" s="93">
        <f t="shared" si="8"/>
        <v>0</v>
      </c>
      <c r="G160" s="155"/>
      <c r="H160" s="137"/>
      <c r="I160" s="125" t="e">
        <f>VLOOKUP(H160,Presupuesto!$B$11:$C$565,2,0)</f>
        <v>#N/A</v>
      </c>
      <c r="J160" s="94" t="str">
        <f t="shared" si="9"/>
        <v>Desarrollo del Sistema de Educación Superior</v>
      </c>
      <c r="K160" s="94" t="s">
        <v>720</v>
      </c>
    </row>
    <row r="161" spans="3:11">
      <c r="C161" s="136"/>
      <c r="D161" s="153"/>
      <c r="E161" s="118"/>
      <c r="F161" s="93">
        <f t="shared" si="8"/>
        <v>0</v>
      </c>
      <c r="G161" s="155"/>
      <c r="H161" s="137"/>
      <c r="I161" s="125" t="e">
        <f>VLOOKUP(H161,Presupuesto!$B$11:$C$565,2,0)</f>
        <v>#N/A</v>
      </c>
      <c r="J161" s="94" t="str">
        <f t="shared" si="9"/>
        <v>Desarrollo del Sistema de Educación Superior</v>
      </c>
      <c r="K161" s="94" t="s">
        <v>720</v>
      </c>
    </row>
    <row r="162" spans="3:11">
      <c r="C162" s="136"/>
      <c r="D162" s="153"/>
      <c r="E162" s="118"/>
      <c r="F162" s="93">
        <f t="shared" si="8"/>
        <v>0</v>
      </c>
      <c r="G162" s="155"/>
      <c r="H162" s="137"/>
      <c r="I162" s="125" t="e">
        <f>VLOOKUP(H162,Presupuesto!$B$11:$C$565,2,0)</f>
        <v>#N/A</v>
      </c>
      <c r="J162" s="94" t="str">
        <f t="shared" si="9"/>
        <v>Desarrollo del Sistema de Educación Superior</v>
      </c>
      <c r="K162" s="94" t="s">
        <v>720</v>
      </c>
    </row>
    <row r="163" spans="3:11">
      <c r="C163" s="136"/>
      <c r="D163" s="153"/>
      <c r="E163" s="118"/>
      <c r="F163" s="93">
        <f t="shared" si="8"/>
        <v>0</v>
      </c>
      <c r="G163" s="155"/>
      <c r="H163" s="137"/>
      <c r="I163" s="125" t="e">
        <f>VLOOKUP(H163,Presupuesto!$B$11:$C$565,2,0)</f>
        <v>#N/A</v>
      </c>
      <c r="J163" s="94" t="str">
        <f t="shared" si="9"/>
        <v>Desarrollo del Sistema de Educación Superior</v>
      </c>
      <c r="K163" s="94" t="s">
        <v>720</v>
      </c>
    </row>
    <row r="164" spans="3:11">
      <c r="C164" s="136"/>
      <c r="D164" s="153"/>
      <c r="E164" s="118"/>
      <c r="F164" s="93">
        <f t="shared" si="8"/>
        <v>0</v>
      </c>
      <c r="G164" s="155"/>
      <c r="H164" s="137"/>
      <c r="I164" s="125" t="e">
        <f>VLOOKUP(H164,Presupuesto!$B$11:$C$565,2,0)</f>
        <v>#N/A</v>
      </c>
      <c r="J164" s="94" t="str">
        <f t="shared" si="9"/>
        <v>Desarrollo del Sistema de Educación Superior</v>
      </c>
      <c r="K164" s="94" t="s">
        <v>720</v>
      </c>
    </row>
    <row r="165" spans="3:11">
      <c r="C165" s="136"/>
      <c r="D165" s="153"/>
      <c r="E165" s="118"/>
      <c r="F165" s="93">
        <f t="shared" si="8"/>
        <v>0</v>
      </c>
      <c r="G165" s="155"/>
      <c r="H165" s="137"/>
      <c r="I165" s="125" t="e">
        <f>VLOOKUP(H165,Presupuesto!$B$11:$C$565,2,0)</f>
        <v>#N/A</v>
      </c>
      <c r="J165" s="94" t="str">
        <f t="shared" si="9"/>
        <v>Desarrollo del Sistema de Educación Superior</v>
      </c>
      <c r="K165" s="94" t="s">
        <v>720</v>
      </c>
    </row>
    <row r="166" spans="3:11">
      <c r="C166" s="136"/>
      <c r="D166" s="153"/>
      <c r="E166" s="118"/>
      <c r="F166" s="93">
        <f t="shared" si="8"/>
        <v>0</v>
      </c>
      <c r="G166" s="155"/>
      <c r="H166" s="137"/>
      <c r="I166" s="125" t="e">
        <f>VLOOKUP(H166,Presupuesto!$B$11:$C$565,2,0)</f>
        <v>#N/A</v>
      </c>
      <c r="J166" s="94" t="str">
        <f t="shared" si="9"/>
        <v>Desarrollo del Sistema de Educación Superior</v>
      </c>
      <c r="K166" s="94" t="s">
        <v>720</v>
      </c>
    </row>
    <row r="167" spans="3:11">
      <c r="C167" s="136"/>
      <c r="D167" s="153"/>
      <c r="E167" s="118"/>
      <c r="F167" s="93">
        <f t="shared" si="8"/>
        <v>0</v>
      </c>
      <c r="G167" s="155"/>
      <c r="H167" s="137"/>
      <c r="I167" s="125" t="e">
        <f>VLOOKUP(H167,Presupuesto!$B$11:$C$565,2,0)</f>
        <v>#N/A</v>
      </c>
      <c r="J167" s="94" t="str">
        <f t="shared" si="9"/>
        <v>Desarrollo del Sistema de Educación Superior</v>
      </c>
      <c r="K167" s="94" t="s">
        <v>720</v>
      </c>
    </row>
    <row r="168" spans="3:11">
      <c r="C168" s="136"/>
      <c r="D168" s="153"/>
      <c r="E168" s="118"/>
      <c r="F168" s="93">
        <f t="shared" si="8"/>
        <v>0</v>
      </c>
      <c r="G168" s="155"/>
      <c r="H168" s="137"/>
      <c r="I168" s="125" t="e">
        <f>VLOOKUP(H168,Presupuesto!$B$11:$C$565,2,0)</f>
        <v>#N/A</v>
      </c>
      <c r="J168" s="94" t="str">
        <f t="shared" si="9"/>
        <v>Desarrollo del Sistema de Educación Superior</v>
      </c>
      <c r="K168" s="94" t="s">
        <v>720</v>
      </c>
    </row>
    <row r="169" spans="3:11">
      <c r="C169" s="136"/>
      <c r="D169" s="153"/>
      <c r="E169" s="118"/>
      <c r="F169" s="93">
        <f t="shared" si="8"/>
        <v>0</v>
      </c>
      <c r="G169" s="155"/>
      <c r="H169" s="137"/>
      <c r="I169" s="125" t="e">
        <f>VLOOKUP(H169,Presupuesto!$B$11:$C$565,2,0)</f>
        <v>#N/A</v>
      </c>
      <c r="J169" s="94" t="str">
        <f t="shared" si="9"/>
        <v>Desarrollo del Sistema de Educación Superior</v>
      </c>
      <c r="K169" s="94" t="s">
        <v>720</v>
      </c>
    </row>
    <row r="170" spans="3:11">
      <c r="C170" s="136"/>
      <c r="D170" s="153"/>
      <c r="E170" s="118"/>
      <c r="F170" s="93">
        <f t="shared" si="8"/>
        <v>0</v>
      </c>
      <c r="G170" s="155"/>
      <c r="H170" s="137"/>
      <c r="I170" s="125" t="e">
        <f>VLOOKUP(H170,Presupuesto!$B$11:$C$565,2,0)</f>
        <v>#N/A</v>
      </c>
      <c r="J170" s="94" t="str">
        <f t="shared" si="9"/>
        <v>Desarrollo del Sistema de Educación Superior</v>
      </c>
      <c r="K170" s="94" t="s">
        <v>720</v>
      </c>
    </row>
    <row r="171" spans="3:11">
      <c r="C171" s="138"/>
      <c r="D171" s="146"/>
      <c r="E171" s="114"/>
      <c r="F171" s="93">
        <f t="shared" si="8"/>
        <v>0</v>
      </c>
      <c r="G171" s="155"/>
      <c r="H171" s="139"/>
      <c r="I171" s="125" t="e">
        <f>VLOOKUP(H171,Presupuesto!$B$11:$C$565,2,0)</f>
        <v>#N/A</v>
      </c>
      <c r="J171" s="94" t="str">
        <f t="shared" si="9"/>
        <v>Desarrollo del Sistema de Educación Superior</v>
      </c>
      <c r="K171" s="94" t="s">
        <v>720</v>
      </c>
    </row>
    <row r="172" spans="3:11">
      <c r="C172" s="138"/>
      <c r="D172" s="146"/>
      <c r="E172" s="114"/>
      <c r="F172" s="93">
        <f t="shared" si="8"/>
        <v>0</v>
      </c>
      <c r="G172" s="155"/>
      <c r="H172" s="139"/>
      <c r="I172" s="125" t="e">
        <f>VLOOKUP(H172,Presupuesto!$B$11:$C$565,2,0)</f>
        <v>#N/A</v>
      </c>
      <c r="J172" s="94" t="str">
        <f t="shared" si="9"/>
        <v>Desarrollo del Sistema de Educación Superior</v>
      </c>
      <c r="K172" s="94" t="s">
        <v>720</v>
      </c>
    </row>
    <row r="173" spans="3:11">
      <c r="C173" s="138"/>
      <c r="D173" s="146"/>
      <c r="E173" s="114"/>
      <c r="F173" s="93">
        <f t="shared" si="8"/>
        <v>0</v>
      </c>
      <c r="G173" s="155"/>
      <c r="H173" s="139"/>
      <c r="I173" s="125" t="e">
        <f>VLOOKUP(H173,Presupuesto!$B$11:$C$565,2,0)</f>
        <v>#N/A</v>
      </c>
      <c r="J173" s="94" t="str">
        <f t="shared" si="9"/>
        <v>Desarrollo del Sistema de Educación Superior</v>
      </c>
      <c r="K173" s="94" t="s">
        <v>720</v>
      </c>
    </row>
    <row r="174" spans="3:11">
      <c r="C174" s="138"/>
      <c r="D174" s="146"/>
      <c r="E174" s="114"/>
      <c r="F174" s="93">
        <f t="shared" si="8"/>
        <v>0</v>
      </c>
      <c r="G174" s="155"/>
      <c r="H174" s="139"/>
      <c r="I174" s="125" t="e">
        <f>VLOOKUP(H174,Presupuesto!$B$11:$C$565,2,0)</f>
        <v>#N/A</v>
      </c>
      <c r="J174" s="94" t="str">
        <f t="shared" si="9"/>
        <v>Desarrollo del Sistema de Educación Superior</v>
      </c>
      <c r="K174" s="94" t="s">
        <v>720</v>
      </c>
    </row>
    <row r="175" spans="3:11">
      <c r="C175" s="138"/>
      <c r="D175" s="146"/>
      <c r="E175" s="114"/>
      <c r="F175" s="93">
        <f t="shared" si="8"/>
        <v>0</v>
      </c>
      <c r="G175" s="155"/>
      <c r="H175" s="139"/>
      <c r="I175" s="125" t="e">
        <f>VLOOKUP(H175,Presupuesto!$B$11:$C$565,2,0)</f>
        <v>#N/A</v>
      </c>
      <c r="J175" s="94" t="str">
        <f t="shared" si="9"/>
        <v>Desarrollo del Sistema de Educación Superior</v>
      </c>
      <c r="K175" s="94" t="s">
        <v>720</v>
      </c>
    </row>
    <row r="176" spans="3:11">
      <c r="C176" s="138"/>
      <c r="D176" s="146"/>
      <c r="E176" s="114"/>
      <c r="F176" s="93">
        <f t="shared" si="8"/>
        <v>0</v>
      </c>
      <c r="G176" s="155"/>
      <c r="H176" s="139"/>
      <c r="I176" s="125" t="e">
        <f>VLOOKUP(H176,Presupuesto!$B$11:$C$565,2,0)</f>
        <v>#N/A</v>
      </c>
      <c r="J176" s="94" t="str">
        <f t="shared" si="9"/>
        <v>Desarrollo del Sistema de Educación Superior</v>
      </c>
      <c r="K176" s="94" t="s">
        <v>720</v>
      </c>
    </row>
    <row r="177" spans="3:11">
      <c r="C177" s="138"/>
      <c r="D177" s="146"/>
      <c r="E177" s="114"/>
      <c r="F177" s="93">
        <f t="shared" si="8"/>
        <v>0</v>
      </c>
      <c r="G177" s="155"/>
      <c r="H177" s="139"/>
      <c r="I177" s="125" t="e">
        <f>VLOOKUP(H177,Presupuesto!$B$11:$C$565,2,0)</f>
        <v>#N/A</v>
      </c>
      <c r="J177" s="94" t="str">
        <f t="shared" si="9"/>
        <v>Desarrollo del Sistema de Educación Superior</v>
      </c>
      <c r="K177" s="94" t="s">
        <v>720</v>
      </c>
    </row>
    <row r="178" spans="3:11">
      <c r="C178" s="138"/>
      <c r="D178" s="146"/>
      <c r="E178" s="114"/>
      <c r="F178" s="93">
        <f t="shared" si="8"/>
        <v>0</v>
      </c>
      <c r="G178" s="155"/>
      <c r="H178" s="139"/>
      <c r="I178" s="125" t="e">
        <f>VLOOKUP(H178,Presupuesto!$B$11:$C$565,2,0)</f>
        <v>#N/A</v>
      </c>
      <c r="J178" s="94" t="str">
        <f t="shared" si="9"/>
        <v>Desarrollo del Sistema de Educación Superior</v>
      </c>
      <c r="K178" s="94" t="s">
        <v>720</v>
      </c>
    </row>
    <row r="179" spans="3:11">
      <c r="C179" s="140"/>
      <c r="D179" s="146"/>
      <c r="E179" s="114"/>
      <c r="F179" s="93">
        <f t="shared" si="8"/>
        <v>0</v>
      </c>
      <c r="G179" s="155"/>
      <c r="H179" s="141"/>
      <c r="I179" s="125" t="e">
        <f>VLOOKUP(H179,Presupuesto!$B$11:$C$565,2,0)</f>
        <v>#N/A</v>
      </c>
      <c r="J179" s="94" t="str">
        <f t="shared" si="9"/>
        <v>Desarrollo del Sistema de Educación Superior</v>
      </c>
      <c r="K179" s="94" t="s">
        <v>732</v>
      </c>
    </row>
    <row r="180" spans="3:11">
      <c r="C180" s="140"/>
      <c r="D180" s="146"/>
      <c r="E180" s="114"/>
      <c r="F180" s="93">
        <f t="shared" si="8"/>
        <v>0</v>
      </c>
      <c r="G180" s="155"/>
      <c r="H180" s="141"/>
      <c r="I180" s="125" t="e">
        <f>VLOOKUP(H180,Presupuesto!$B$11:$C$565,2,0)</f>
        <v>#N/A</v>
      </c>
      <c r="J180" s="94" t="str">
        <f t="shared" si="9"/>
        <v>Desarrollo del Sistema de Educación Superior</v>
      </c>
      <c r="K180" s="94" t="s">
        <v>720</v>
      </c>
    </row>
    <row r="181" spans="3:11">
      <c r="C181" s="140"/>
      <c r="D181" s="146"/>
      <c r="E181" s="114"/>
      <c r="F181" s="93">
        <f t="shared" si="8"/>
        <v>0</v>
      </c>
      <c r="G181" s="155"/>
      <c r="H181" s="141"/>
      <c r="I181" s="125" t="e">
        <f>VLOOKUP(H181,Presupuesto!$B$11:$C$565,2,0)</f>
        <v>#N/A</v>
      </c>
      <c r="J181" s="94" t="str">
        <f t="shared" si="9"/>
        <v>Desarrollo del Sistema de Educación Superior</v>
      </c>
      <c r="K181" s="94" t="s">
        <v>720</v>
      </c>
    </row>
    <row r="182" spans="3:11">
      <c r="C182" s="140"/>
      <c r="D182" s="146"/>
      <c r="E182" s="114"/>
      <c r="F182" s="93">
        <f t="shared" si="8"/>
        <v>0</v>
      </c>
      <c r="G182" s="155"/>
      <c r="H182" s="141"/>
      <c r="I182" s="125" t="e">
        <f>VLOOKUP(H182,Presupuesto!$B$11:$C$565,2,0)</f>
        <v>#N/A</v>
      </c>
      <c r="J182" s="94" t="str">
        <f t="shared" si="9"/>
        <v>Desarrollo del Sistema de Educación Superior</v>
      </c>
      <c r="K182" s="94" t="s">
        <v>720</v>
      </c>
    </row>
    <row r="183" spans="3:11" ht="15.75" thickBot="1">
      <c r="C183" s="142"/>
      <c r="D183" s="154"/>
      <c r="E183" s="99"/>
      <c r="F183" s="101">
        <f t="shared" si="8"/>
        <v>0</v>
      </c>
      <c r="G183" s="156"/>
      <c r="H183" s="143"/>
      <c r="I183" s="127" t="e">
        <f>VLOOKUP(H183,Presupuesto!$B$11:$C$565,2,0)</f>
        <v>#N/A</v>
      </c>
      <c r="J183" s="102" t="str">
        <f t="shared" si="9"/>
        <v>Desarrollo del Sistema de Educación Superior</v>
      </c>
      <c r="K183" s="119" t="s">
        <v>719</v>
      </c>
    </row>
    <row r="185" spans="3:11" ht="15.75" thickBot="1">
      <c r="C185" s="422"/>
      <c r="D185" s="422"/>
      <c r="E185" s="422"/>
      <c r="F185" s="422"/>
      <c r="G185" s="411"/>
      <c r="H185" s="422"/>
      <c r="I185" s="422"/>
      <c r="J185" s="422"/>
      <c r="K185" s="422"/>
    </row>
    <row r="186" spans="3:11" ht="15.75" thickBot="1">
      <c r="C186" s="152" t="s">
        <v>1339</v>
      </c>
      <c r="D186" s="344">
        <f>SUM(F193:F227)</f>
        <v>0</v>
      </c>
      <c r="E186" s="422"/>
      <c r="F186" s="69"/>
      <c r="G186" s="77"/>
      <c r="H186" s="69"/>
      <c r="I186" s="69"/>
      <c r="J186" s="422"/>
      <c r="K186" s="422"/>
    </row>
    <row r="187" spans="3:11">
      <c r="C187" s="69"/>
      <c r="D187" s="31"/>
      <c r="E187" s="90"/>
      <c r="F187" s="90"/>
      <c r="G187" s="90"/>
      <c r="H187" s="74"/>
      <c r="I187" s="74"/>
      <c r="J187" s="74"/>
      <c r="K187" s="108"/>
    </row>
    <row r="188" spans="3:11">
      <c r="C188" s="69"/>
      <c r="D188" s="31"/>
      <c r="E188" s="90"/>
      <c r="F188" s="90"/>
      <c r="G188" s="90"/>
      <c r="H188" s="74"/>
      <c r="I188" s="74"/>
      <c r="J188" s="74"/>
      <c r="K188" s="108"/>
    </row>
    <row r="189" spans="3:11" ht="15.75">
      <c r="C189" s="190" t="s">
        <v>1309</v>
      </c>
      <c r="D189" s="342"/>
      <c r="E189" s="90"/>
      <c r="F189" s="90"/>
      <c r="G189" s="90"/>
      <c r="H189" s="74"/>
      <c r="I189" s="74"/>
      <c r="J189" s="74"/>
      <c r="K189" s="108"/>
    </row>
    <row r="190" spans="3:11" ht="18.75">
      <c r="C190" s="197" t="e">
        <f>IFERROR(VLOOKUP(D189,'1. Desarrollo e Innov. Curricu.'!$F:$G,2,FALSE),IFERROR(VLOOKUP(D189,'2. Investigación Científica'!$E:$F,2,FALSE),IFERROR(VLOOKUP(D189,'3. Vinculación Univ. Sociedad'!$F:$G,2,FALSE),IFERROR(VLOOKUP(D189,'4. Docencia y Profesorado Univ.'!$F:$G,2,FALSE),IFERROR(VLOOKUP(D189,'5. Estudiantes y Graduados'!$E:$F,2,FALSE),IFERROR(VLOOKUP(D189,'11. Gestion Administrativa'!$F:$G,2,FALSE),IFERROR(VLOOKUP(D189,'13. Gestión Académica'!$F:$G,2,FALSE),IFERROR(VLOOKUP(D189,'8. Asegura. de la Calid. y M'!$F:$G,2,FALSE),IFERROR(VLOOKUP(D189,'6. Gestión del Conocimiento'!$F:$G,2,FALSE),IFERROR(VLOOKUP(D189,'15. Gobernabilidad y Proceso...'!$E:$F,2,FALSE),IFERROR(VLOOKUP(D189,'12. Gestión del Talento Humano'!$F:$G,2,FALSE),IFERROR(VLOOKUP(D189,'14. Internacional... de la E.S.'!$E:$F,2,FALSE),IFERROR(VLOOKUP(D189,'10. Posgrado'!$E:$F,2,FALSE),IFERROR(VLOOKUP(D189,'17. Gestión TIC'!$F:$G,2,FALSE),IFERROR(VLOOKUP(D189,'16. Desa. del Sistema Educ.Sup.'!$E:$F,2,FALSE),IFERROR(VLOOKUP(D189,'9. Cultura de Inno. Insti...'!$F:$G,2,FALSE),VLOOKUP(D189,'7. Lo Esencial de la Reforma U.'!$F:$G,2,0)))))))))))))))))</f>
        <v>#N/A</v>
      </c>
      <c r="D190" s="31"/>
      <c r="E190" s="90"/>
      <c r="F190" s="90"/>
      <c r="G190" s="90"/>
      <c r="H190" s="74"/>
      <c r="I190" s="74"/>
      <c r="J190" s="74"/>
      <c r="K190" s="108"/>
    </row>
    <row r="191" spans="3:11" ht="15.75" thickBot="1">
      <c r="C191" s="422"/>
      <c r="D191" s="422"/>
      <c r="E191" s="422"/>
      <c r="F191" s="90"/>
      <c r="G191" s="74"/>
      <c r="H191" s="74"/>
      <c r="I191" s="74"/>
      <c r="J191" s="422"/>
      <c r="K191" s="422"/>
    </row>
    <row r="192" spans="3:11" ht="30.75" thickBot="1">
      <c r="C192" s="124" t="s">
        <v>1310</v>
      </c>
      <c r="D192" s="124" t="s">
        <v>99</v>
      </c>
      <c r="E192" s="131" t="s">
        <v>1312</v>
      </c>
      <c r="F192" s="130" t="s">
        <v>1313</v>
      </c>
      <c r="G192" s="128" t="s">
        <v>1314</v>
      </c>
      <c r="H192" s="131" t="s">
        <v>1315</v>
      </c>
      <c r="I192" s="128" t="s">
        <v>711</v>
      </c>
      <c r="J192" s="128" t="s">
        <v>1316</v>
      </c>
      <c r="K192" s="128" t="s">
        <v>1317</v>
      </c>
    </row>
    <row r="193" spans="3:11">
      <c r="C193" s="207" t="s">
        <v>1284</v>
      </c>
      <c r="D193" s="208"/>
      <c r="E193" s="206">
        <f>HLOOKUP(C193,$AH$2:$BU$3,2,0)</f>
        <v>620</v>
      </c>
      <c r="F193" s="93">
        <f t="shared" ref="F193:F227" si="10">D193*E193</f>
        <v>0</v>
      </c>
      <c r="G193" s="155"/>
      <c r="H193" s="137"/>
      <c r="I193" s="125" t="e">
        <f>VLOOKUP(H193,Presupuesto!$B$11:$C$565,2,0)</f>
        <v>#N/A</v>
      </c>
      <c r="J193" s="205" t="s">
        <v>81</v>
      </c>
      <c r="K193" s="94" t="s">
        <v>719</v>
      </c>
    </row>
    <row r="194" spans="3:11">
      <c r="C194" s="136"/>
      <c r="D194" s="153"/>
      <c r="E194" s="118"/>
      <c r="F194" s="93">
        <f t="shared" si="10"/>
        <v>0</v>
      </c>
      <c r="G194" s="155"/>
      <c r="H194" s="137"/>
      <c r="I194" s="125" t="e">
        <f>VLOOKUP(H194,Presupuesto!$B$11:$C$565,2,0)</f>
        <v>#N/A</v>
      </c>
      <c r="J194" s="94" t="str">
        <f>$J$193</f>
        <v>Desarrollo del Sistema de Educación Superior</v>
      </c>
      <c r="K194" s="94" t="s">
        <v>720</v>
      </c>
    </row>
    <row r="195" spans="3:11">
      <c r="C195" s="136"/>
      <c r="D195" s="153"/>
      <c r="E195" s="118"/>
      <c r="F195" s="93">
        <f t="shared" si="10"/>
        <v>0</v>
      </c>
      <c r="G195" s="155"/>
      <c r="H195" s="137"/>
      <c r="I195" s="125" t="e">
        <f>VLOOKUP(H195,Presupuesto!$B$11:$C$565,2,0)</f>
        <v>#N/A</v>
      </c>
      <c r="J195" s="94" t="str">
        <f t="shared" ref="J195:J227" si="11">$J$193</f>
        <v>Desarrollo del Sistema de Educación Superior</v>
      </c>
      <c r="K195" s="94" t="s">
        <v>720</v>
      </c>
    </row>
    <row r="196" spans="3:11">
      <c r="C196" s="136"/>
      <c r="D196" s="153"/>
      <c r="E196" s="118"/>
      <c r="F196" s="93">
        <f t="shared" si="10"/>
        <v>0</v>
      </c>
      <c r="G196" s="155"/>
      <c r="H196" s="137"/>
      <c r="I196" s="125" t="e">
        <f>VLOOKUP(H196,Presupuesto!$B$11:$C$565,2,0)</f>
        <v>#N/A</v>
      </c>
      <c r="J196" s="94" t="str">
        <f t="shared" si="11"/>
        <v>Desarrollo del Sistema de Educación Superior</v>
      </c>
      <c r="K196" s="94" t="s">
        <v>720</v>
      </c>
    </row>
    <row r="197" spans="3:11">
      <c r="C197" s="136"/>
      <c r="D197" s="153"/>
      <c r="E197" s="118"/>
      <c r="F197" s="93">
        <f t="shared" si="10"/>
        <v>0</v>
      </c>
      <c r="G197" s="155"/>
      <c r="H197" s="137"/>
      <c r="I197" s="125" t="e">
        <f>VLOOKUP(H197,Presupuesto!$B$11:$C$565,2,0)</f>
        <v>#N/A</v>
      </c>
      <c r="J197" s="94" t="str">
        <f t="shared" si="11"/>
        <v>Desarrollo del Sistema de Educación Superior</v>
      </c>
      <c r="K197" s="94" t="s">
        <v>720</v>
      </c>
    </row>
    <row r="198" spans="3:11">
      <c r="C198" s="136"/>
      <c r="D198" s="153"/>
      <c r="E198" s="118"/>
      <c r="F198" s="93">
        <f t="shared" si="10"/>
        <v>0</v>
      </c>
      <c r="G198" s="155"/>
      <c r="H198" s="137"/>
      <c r="I198" s="125" t="e">
        <f>VLOOKUP(H198,Presupuesto!$B$11:$C$565,2,0)</f>
        <v>#N/A</v>
      </c>
      <c r="J198" s="94" t="str">
        <f t="shared" si="11"/>
        <v>Desarrollo del Sistema de Educación Superior</v>
      </c>
      <c r="K198" s="94" t="s">
        <v>729</v>
      </c>
    </row>
    <row r="199" spans="3:11">
      <c r="C199" s="136"/>
      <c r="D199" s="153"/>
      <c r="E199" s="118"/>
      <c r="F199" s="93">
        <f t="shared" si="10"/>
        <v>0</v>
      </c>
      <c r="G199" s="155"/>
      <c r="H199" s="137"/>
      <c r="I199" s="125" t="e">
        <f>VLOOKUP(H199,Presupuesto!$B$11:$C$565,2,0)</f>
        <v>#N/A</v>
      </c>
      <c r="J199" s="94" t="str">
        <f t="shared" si="11"/>
        <v>Desarrollo del Sistema de Educación Superior</v>
      </c>
      <c r="K199" s="94" t="s">
        <v>720</v>
      </c>
    </row>
    <row r="200" spans="3:11">
      <c r="C200" s="136"/>
      <c r="D200" s="153"/>
      <c r="E200" s="118"/>
      <c r="F200" s="93">
        <f t="shared" si="10"/>
        <v>0</v>
      </c>
      <c r="G200" s="155"/>
      <c r="H200" s="137"/>
      <c r="I200" s="125" t="e">
        <f>VLOOKUP(H200,Presupuesto!$B$11:$C$565,2,0)</f>
        <v>#N/A</v>
      </c>
      <c r="J200" s="94" t="str">
        <f t="shared" si="11"/>
        <v>Desarrollo del Sistema de Educación Superior</v>
      </c>
      <c r="K200" s="94" t="s">
        <v>720</v>
      </c>
    </row>
    <row r="201" spans="3:11">
      <c r="C201" s="136"/>
      <c r="D201" s="153"/>
      <c r="E201" s="118"/>
      <c r="F201" s="93">
        <f t="shared" si="10"/>
        <v>0</v>
      </c>
      <c r="G201" s="155"/>
      <c r="H201" s="137"/>
      <c r="I201" s="125" t="e">
        <f>VLOOKUP(H201,Presupuesto!$B$11:$C$565,2,0)</f>
        <v>#N/A</v>
      </c>
      <c r="J201" s="94" t="str">
        <f t="shared" si="11"/>
        <v>Desarrollo del Sistema de Educación Superior</v>
      </c>
      <c r="K201" s="94" t="s">
        <v>720</v>
      </c>
    </row>
    <row r="202" spans="3:11">
      <c r="C202" s="136"/>
      <c r="D202" s="153"/>
      <c r="E202" s="118"/>
      <c r="F202" s="93">
        <f t="shared" si="10"/>
        <v>0</v>
      </c>
      <c r="G202" s="155"/>
      <c r="H202" s="137"/>
      <c r="I202" s="125" t="e">
        <f>VLOOKUP(H202,Presupuesto!$B$11:$C$565,2,0)</f>
        <v>#N/A</v>
      </c>
      <c r="J202" s="94" t="str">
        <f t="shared" si="11"/>
        <v>Desarrollo del Sistema de Educación Superior</v>
      </c>
      <c r="K202" s="94" t="s">
        <v>720</v>
      </c>
    </row>
    <row r="203" spans="3:11">
      <c r="C203" s="136"/>
      <c r="D203" s="153"/>
      <c r="E203" s="118"/>
      <c r="F203" s="93">
        <f t="shared" si="10"/>
        <v>0</v>
      </c>
      <c r="G203" s="155"/>
      <c r="H203" s="137"/>
      <c r="I203" s="125" t="e">
        <f>VLOOKUP(H203,Presupuesto!$B$11:$C$565,2,0)</f>
        <v>#N/A</v>
      </c>
      <c r="J203" s="94" t="str">
        <f t="shared" si="11"/>
        <v>Desarrollo del Sistema de Educación Superior</v>
      </c>
      <c r="K203" s="94" t="s">
        <v>720</v>
      </c>
    </row>
    <row r="204" spans="3:11">
      <c r="C204" s="136"/>
      <c r="D204" s="153"/>
      <c r="E204" s="118"/>
      <c r="F204" s="93">
        <f t="shared" si="10"/>
        <v>0</v>
      </c>
      <c r="G204" s="155"/>
      <c r="H204" s="137"/>
      <c r="I204" s="125" t="e">
        <f>VLOOKUP(H204,Presupuesto!$B$11:$C$565,2,0)</f>
        <v>#N/A</v>
      </c>
      <c r="J204" s="94" t="str">
        <f t="shared" si="11"/>
        <v>Desarrollo del Sistema de Educación Superior</v>
      </c>
      <c r="K204" s="94" t="s">
        <v>720</v>
      </c>
    </row>
    <row r="205" spans="3:11">
      <c r="C205" s="136"/>
      <c r="D205" s="153"/>
      <c r="E205" s="118"/>
      <c r="F205" s="93">
        <f t="shared" si="10"/>
        <v>0</v>
      </c>
      <c r="G205" s="155"/>
      <c r="H205" s="137"/>
      <c r="I205" s="125" t="e">
        <f>VLOOKUP(H205,Presupuesto!$B$11:$C$565,2,0)</f>
        <v>#N/A</v>
      </c>
      <c r="J205" s="94" t="str">
        <f t="shared" si="11"/>
        <v>Desarrollo del Sistema de Educación Superior</v>
      </c>
      <c r="K205" s="94" t="s">
        <v>720</v>
      </c>
    </row>
    <row r="206" spans="3:11">
      <c r="C206" s="136"/>
      <c r="D206" s="153"/>
      <c r="E206" s="118"/>
      <c r="F206" s="93">
        <f t="shared" si="10"/>
        <v>0</v>
      </c>
      <c r="G206" s="155"/>
      <c r="H206" s="137"/>
      <c r="I206" s="125" t="e">
        <f>VLOOKUP(H206,Presupuesto!$B$11:$C$565,2,0)</f>
        <v>#N/A</v>
      </c>
      <c r="J206" s="94" t="str">
        <f t="shared" si="11"/>
        <v>Desarrollo del Sistema de Educación Superior</v>
      </c>
      <c r="K206" s="94" t="s">
        <v>720</v>
      </c>
    </row>
    <row r="207" spans="3:11">
      <c r="C207" s="136"/>
      <c r="D207" s="153"/>
      <c r="E207" s="118"/>
      <c r="F207" s="93">
        <f t="shared" si="10"/>
        <v>0</v>
      </c>
      <c r="G207" s="155"/>
      <c r="H207" s="137"/>
      <c r="I207" s="125" t="e">
        <f>VLOOKUP(H207,Presupuesto!$B$11:$C$565,2,0)</f>
        <v>#N/A</v>
      </c>
      <c r="J207" s="94" t="str">
        <f t="shared" si="11"/>
        <v>Desarrollo del Sistema de Educación Superior</v>
      </c>
      <c r="K207" s="94" t="s">
        <v>720</v>
      </c>
    </row>
    <row r="208" spans="3:11">
      <c r="C208" s="136"/>
      <c r="D208" s="153"/>
      <c r="E208" s="118"/>
      <c r="F208" s="93">
        <f t="shared" si="10"/>
        <v>0</v>
      </c>
      <c r="G208" s="155"/>
      <c r="H208" s="137"/>
      <c r="I208" s="125" t="e">
        <f>VLOOKUP(H208,Presupuesto!$B$11:$C$565,2,0)</f>
        <v>#N/A</v>
      </c>
      <c r="J208" s="94" t="str">
        <f t="shared" si="11"/>
        <v>Desarrollo del Sistema de Educación Superior</v>
      </c>
      <c r="K208" s="94" t="s">
        <v>720</v>
      </c>
    </row>
    <row r="209" spans="3:11">
      <c r="C209" s="136"/>
      <c r="D209" s="153"/>
      <c r="E209" s="118"/>
      <c r="F209" s="93">
        <f t="shared" si="10"/>
        <v>0</v>
      </c>
      <c r="G209" s="155"/>
      <c r="H209" s="137"/>
      <c r="I209" s="125" t="e">
        <f>VLOOKUP(H209,Presupuesto!$B$11:$C$565,2,0)</f>
        <v>#N/A</v>
      </c>
      <c r="J209" s="94" t="str">
        <f t="shared" si="11"/>
        <v>Desarrollo del Sistema de Educación Superior</v>
      </c>
      <c r="K209" s="94" t="s">
        <v>720</v>
      </c>
    </row>
    <row r="210" spans="3:11">
      <c r="C210" s="136"/>
      <c r="D210" s="153"/>
      <c r="E210" s="118"/>
      <c r="F210" s="93">
        <f t="shared" si="10"/>
        <v>0</v>
      </c>
      <c r="G210" s="155"/>
      <c r="H210" s="137"/>
      <c r="I210" s="125" t="e">
        <f>VLOOKUP(H210,Presupuesto!$B$11:$C$565,2,0)</f>
        <v>#N/A</v>
      </c>
      <c r="J210" s="94" t="str">
        <f t="shared" si="11"/>
        <v>Desarrollo del Sistema de Educación Superior</v>
      </c>
      <c r="K210" s="94" t="s">
        <v>720</v>
      </c>
    </row>
    <row r="211" spans="3:11">
      <c r="C211" s="136"/>
      <c r="D211" s="153"/>
      <c r="E211" s="118"/>
      <c r="F211" s="93">
        <f t="shared" si="10"/>
        <v>0</v>
      </c>
      <c r="G211" s="155"/>
      <c r="H211" s="137"/>
      <c r="I211" s="125" t="e">
        <f>VLOOKUP(H211,Presupuesto!$B$11:$C$565,2,0)</f>
        <v>#N/A</v>
      </c>
      <c r="J211" s="94" t="str">
        <f t="shared" si="11"/>
        <v>Desarrollo del Sistema de Educación Superior</v>
      </c>
      <c r="K211" s="94" t="s">
        <v>720</v>
      </c>
    </row>
    <row r="212" spans="3:11">
      <c r="C212" s="136"/>
      <c r="D212" s="153"/>
      <c r="E212" s="118"/>
      <c r="F212" s="93">
        <f t="shared" si="10"/>
        <v>0</v>
      </c>
      <c r="G212" s="155"/>
      <c r="H212" s="137"/>
      <c r="I212" s="125" t="e">
        <f>VLOOKUP(H212,Presupuesto!$B$11:$C$565,2,0)</f>
        <v>#N/A</v>
      </c>
      <c r="J212" s="94" t="str">
        <f t="shared" si="11"/>
        <v>Desarrollo del Sistema de Educación Superior</v>
      </c>
      <c r="K212" s="94" t="s">
        <v>720</v>
      </c>
    </row>
    <row r="213" spans="3:11">
      <c r="C213" s="136"/>
      <c r="D213" s="153"/>
      <c r="E213" s="118"/>
      <c r="F213" s="93">
        <f t="shared" si="10"/>
        <v>0</v>
      </c>
      <c r="G213" s="155"/>
      <c r="H213" s="137"/>
      <c r="I213" s="125" t="e">
        <f>VLOOKUP(H213,Presupuesto!$B$11:$C$565,2,0)</f>
        <v>#N/A</v>
      </c>
      <c r="J213" s="94" t="str">
        <f t="shared" si="11"/>
        <v>Desarrollo del Sistema de Educación Superior</v>
      </c>
      <c r="K213" s="94" t="s">
        <v>720</v>
      </c>
    </row>
    <row r="214" spans="3:11">
      <c r="C214" s="136"/>
      <c r="D214" s="153"/>
      <c r="E214" s="118"/>
      <c r="F214" s="93">
        <f t="shared" si="10"/>
        <v>0</v>
      </c>
      <c r="G214" s="155"/>
      <c r="H214" s="137"/>
      <c r="I214" s="125" t="e">
        <f>VLOOKUP(H214,Presupuesto!$B$11:$C$565,2,0)</f>
        <v>#N/A</v>
      </c>
      <c r="J214" s="94" t="str">
        <f t="shared" si="11"/>
        <v>Desarrollo del Sistema de Educación Superior</v>
      </c>
      <c r="K214" s="94" t="s">
        <v>720</v>
      </c>
    </row>
    <row r="215" spans="3:11">
      <c r="C215" s="138"/>
      <c r="D215" s="146"/>
      <c r="E215" s="114"/>
      <c r="F215" s="93">
        <f t="shared" si="10"/>
        <v>0</v>
      </c>
      <c r="G215" s="155"/>
      <c r="H215" s="139"/>
      <c r="I215" s="125" t="e">
        <f>VLOOKUP(H215,Presupuesto!$B$11:$C$565,2,0)</f>
        <v>#N/A</v>
      </c>
      <c r="J215" s="94" t="str">
        <f t="shared" si="11"/>
        <v>Desarrollo del Sistema de Educación Superior</v>
      </c>
      <c r="K215" s="94" t="s">
        <v>720</v>
      </c>
    </row>
    <row r="216" spans="3:11">
      <c r="C216" s="138"/>
      <c r="D216" s="146"/>
      <c r="E216" s="114"/>
      <c r="F216" s="93">
        <f t="shared" si="10"/>
        <v>0</v>
      </c>
      <c r="G216" s="155"/>
      <c r="H216" s="139"/>
      <c r="I216" s="125" t="e">
        <f>VLOOKUP(H216,Presupuesto!$B$11:$C$565,2,0)</f>
        <v>#N/A</v>
      </c>
      <c r="J216" s="94" t="str">
        <f t="shared" si="11"/>
        <v>Desarrollo del Sistema de Educación Superior</v>
      </c>
      <c r="K216" s="94" t="s">
        <v>720</v>
      </c>
    </row>
    <row r="217" spans="3:11">
      <c r="C217" s="138"/>
      <c r="D217" s="146"/>
      <c r="E217" s="114"/>
      <c r="F217" s="93">
        <f t="shared" si="10"/>
        <v>0</v>
      </c>
      <c r="G217" s="155"/>
      <c r="H217" s="139"/>
      <c r="I217" s="125" t="e">
        <f>VLOOKUP(H217,Presupuesto!$B$11:$C$565,2,0)</f>
        <v>#N/A</v>
      </c>
      <c r="J217" s="94" t="str">
        <f t="shared" si="11"/>
        <v>Desarrollo del Sistema de Educación Superior</v>
      </c>
      <c r="K217" s="94" t="s">
        <v>720</v>
      </c>
    </row>
    <row r="218" spans="3:11">
      <c r="C218" s="138"/>
      <c r="D218" s="146"/>
      <c r="E218" s="114"/>
      <c r="F218" s="93">
        <f t="shared" si="10"/>
        <v>0</v>
      </c>
      <c r="G218" s="155"/>
      <c r="H218" s="139"/>
      <c r="I218" s="125" t="e">
        <f>VLOOKUP(H218,Presupuesto!$B$11:$C$565,2,0)</f>
        <v>#N/A</v>
      </c>
      <c r="J218" s="94" t="str">
        <f t="shared" si="11"/>
        <v>Desarrollo del Sistema de Educación Superior</v>
      </c>
      <c r="K218" s="94" t="s">
        <v>720</v>
      </c>
    </row>
    <row r="219" spans="3:11">
      <c r="C219" s="138"/>
      <c r="D219" s="146"/>
      <c r="E219" s="114"/>
      <c r="F219" s="93">
        <f t="shared" si="10"/>
        <v>0</v>
      </c>
      <c r="G219" s="155"/>
      <c r="H219" s="139"/>
      <c r="I219" s="125" t="e">
        <f>VLOOKUP(H219,Presupuesto!$B$11:$C$565,2,0)</f>
        <v>#N/A</v>
      </c>
      <c r="J219" s="94" t="str">
        <f t="shared" si="11"/>
        <v>Desarrollo del Sistema de Educación Superior</v>
      </c>
      <c r="K219" s="94" t="s">
        <v>720</v>
      </c>
    </row>
    <row r="220" spans="3:11">
      <c r="C220" s="138"/>
      <c r="D220" s="146"/>
      <c r="E220" s="114"/>
      <c r="F220" s="93">
        <f t="shared" si="10"/>
        <v>0</v>
      </c>
      <c r="G220" s="155"/>
      <c r="H220" s="139"/>
      <c r="I220" s="125" t="e">
        <f>VLOOKUP(H220,Presupuesto!$B$11:$C$565,2,0)</f>
        <v>#N/A</v>
      </c>
      <c r="J220" s="94" t="str">
        <f t="shared" si="11"/>
        <v>Desarrollo del Sistema de Educación Superior</v>
      </c>
      <c r="K220" s="94" t="s">
        <v>720</v>
      </c>
    </row>
    <row r="221" spans="3:11">
      <c r="C221" s="138"/>
      <c r="D221" s="146"/>
      <c r="E221" s="114"/>
      <c r="F221" s="93">
        <f t="shared" si="10"/>
        <v>0</v>
      </c>
      <c r="G221" s="155"/>
      <c r="H221" s="139"/>
      <c r="I221" s="125" t="e">
        <f>VLOOKUP(H221,Presupuesto!$B$11:$C$565,2,0)</f>
        <v>#N/A</v>
      </c>
      <c r="J221" s="94" t="str">
        <f t="shared" si="11"/>
        <v>Desarrollo del Sistema de Educación Superior</v>
      </c>
      <c r="K221" s="94" t="s">
        <v>720</v>
      </c>
    </row>
    <row r="222" spans="3:11">
      <c r="C222" s="138"/>
      <c r="D222" s="146"/>
      <c r="E222" s="114"/>
      <c r="F222" s="93">
        <f t="shared" si="10"/>
        <v>0</v>
      </c>
      <c r="G222" s="155"/>
      <c r="H222" s="139"/>
      <c r="I222" s="125" t="e">
        <f>VLOOKUP(H222,Presupuesto!$B$11:$C$565,2,0)</f>
        <v>#N/A</v>
      </c>
      <c r="J222" s="94" t="str">
        <f t="shared" si="11"/>
        <v>Desarrollo del Sistema de Educación Superior</v>
      </c>
      <c r="K222" s="94" t="s">
        <v>720</v>
      </c>
    </row>
    <row r="223" spans="3:11">
      <c r="C223" s="140"/>
      <c r="D223" s="146"/>
      <c r="E223" s="114"/>
      <c r="F223" s="93">
        <f t="shared" si="10"/>
        <v>0</v>
      </c>
      <c r="G223" s="155"/>
      <c r="H223" s="141"/>
      <c r="I223" s="125" t="e">
        <f>VLOOKUP(H223,Presupuesto!$B$11:$C$565,2,0)</f>
        <v>#N/A</v>
      </c>
      <c r="J223" s="94" t="str">
        <f t="shared" si="11"/>
        <v>Desarrollo del Sistema de Educación Superior</v>
      </c>
      <c r="K223" s="94" t="s">
        <v>732</v>
      </c>
    </row>
    <row r="224" spans="3:11">
      <c r="C224" s="140"/>
      <c r="D224" s="146"/>
      <c r="E224" s="114"/>
      <c r="F224" s="93">
        <f t="shared" si="10"/>
        <v>0</v>
      </c>
      <c r="G224" s="155"/>
      <c r="H224" s="141"/>
      <c r="I224" s="125" t="e">
        <f>VLOOKUP(H224,Presupuesto!$B$11:$C$565,2,0)</f>
        <v>#N/A</v>
      </c>
      <c r="J224" s="94" t="str">
        <f t="shared" si="11"/>
        <v>Desarrollo del Sistema de Educación Superior</v>
      </c>
      <c r="K224" s="94" t="s">
        <v>720</v>
      </c>
    </row>
    <row r="225" spans="3:11">
      <c r="C225" s="140"/>
      <c r="D225" s="146"/>
      <c r="E225" s="114"/>
      <c r="F225" s="93">
        <f t="shared" si="10"/>
        <v>0</v>
      </c>
      <c r="G225" s="155"/>
      <c r="H225" s="141"/>
      <c r="I225" s="125" t="e">
        <f>VLOOKUP(H225,Presupuesto!$B$11:$C$565,2,0)</f>
        <v>#N/A</v>
      </c>
      <c r="J225" s="94" t="str">
        <f t="shared" si="11"/>
        <v>Desarrollo del Sistema de Educación Superior</v>
      </c>
      <c r="K225" s="94" t="s">
        <v>720</v>
      </c>
    </row>
    <row r="226" spans="3:11">
      <c r="C226" s="140"/>
      <c r="D226" s="146"/>
      <c r="E226" s="114"/>
      <c r="F226" s="93">
        <f t="shared" si="10"/>
        <v>0</v>
      </c>
      <c r="G226" s="155"/>
      <c r="H226" s="141"/>
      <c r="I226" s="125" t="e">
        <f>VLOOKUP(H226,Presupuesto!$B$11:$C$565,2,0)</f>
        <v>#N/A</v>
      </c>
      <c r="J226" s="94" t="str">
        <f t="shared" si="11"/>
        <v>Desarrollo del Sistema de Educación Superior</v>
      </c>
      <c r="K226" s="94" t="s">
        <v>720</v>
      </c>
    </row>
    <row r="227" spans="3:11" ht="15.75" thickBot="1">
      <c r="C227" s="142"/>
      <c r="D227" s="154"/>
      <c r="E227" s="99"/>
      <c r="F227" s="101">
        <f t="shared" si="10"/>
        <v>0</v>
      </c>
      <c r="G227" s="156"/>
      <c r="H227" s="143"/>
      <c r="I227" s="127" t="e">
        <f>VLOOKUP(H227,Presupuesto!$B$11:$C$565,2,0)</f>
        <v>#N/A</v>
      </c>
      <c r="J227" s="102" t="str">
        <f t="shared" si="11"/>
        <v>Desarrollo del Sistema de Educación Superior</v>
      </c>
      <c r="K227" s="119" t="s">
        <v>719</v>
      </c>
    </row>
    <row r="229" spans="3:11" ht="15.75" thickBot="1">
      <c r="C229" s="422"/>
      <c r="D229" s="422"/>
      <c r="E229" s="422"/>
      <c r="F229" s="88"/>
      <c r="G229" s="87"/>
      <c r="H229" s="88"/>
      <c r="I229" s="88"/>
      <c r="J229" s="422"/>
      <c r="K229" s="422"/>
    </row>
    <row r="230" spans="3:11" ht="15.75" thickBot="1">
      <c r="C230" s="152" t="s">
        <v>1339</v>
      </c>
      <c r="D230" s="344">
        <f>SUM(F237:F271)</f>
        <v>0</v>
      </c>
      <c r="E230" s="422"/>
      <c r="F230" s="69"/>
      <c r="G230" s="77"/>
      <c r="H230" s="69"/>
      <c r="I230" s="69"/>
      <c r="J230" s="422"/>
      <c r="K230" s="422"/>
    </row>
    <row r="231" spans="3:11">
      <c r="C231" s="69"/>
      <c r="D231" s="31"/>
      <c r="E231" s="90"/>
      <c r="F231" s="90"/>
      <c r="G231" s="90"/>
      <c r="H231" s="74"/>
      <c r="I231" s="74"/>
      <c r="J231" s="74"/>
      <c r="K231" s="108"/>
    </row>
    <row r="232" spans="3:11">
      <c r="C232" s="69"/>
      <c r="D232" s="31"/>
      <c r="E232" s="90"/>
      <c r="F232" s="90"/>
      <c r="G232" s="90"/>
      <c r="H232" s="74"/>
      <c r="I232" s="74"/>
      <c r="J232" s="74"/>
      <c r="K232" s="108"/>
    </row>
    <row r="233" spans="3:11" ht="15.75">
      <c r="C233" s="190" t="s">
        <v>1309</v>
      </c>
      <c r="D233" s="342"/>
      <c r="E233" s="90"/>
      <c r="F233" s="90"/>
      <c r="G233" s="90"/>
      <c r="H233" s="74"/>
      <c r="I233" s="74"/>
      <c r="J233" s="74"/>
      <c r="K233" s="108"/>
    </row>
    <row r="234" spans="3:11" ht="18.75">
      <c r="C234" s="197" t="e">
        <f>IFERROR(VLOOKUP(D233,'1. Desarrollo e Innov. Curricu.'!$F:$G,2,FALSE),IFERROR(VLOOKUP(D233,'2. Investigación Científica'!$E:$F,2,FALSE),IFERROR(VLOOKUP(D233,'3. Vinculación Univ. Sociedad'!$F:$G,2,FALSE),IFERROR(VLOOKUP(D233,'4. Docencia y Profesorado Univ.'!$F:$G,2,FALSE),IFERROR(VLOOKUP(D233,'5. Estudiantes y Graduados'!$E:$F,2,FALSE),IFERROR(VLOOKUP(D233,'11. Gestion Administrativa'!$F:$G,2,FALSE),IFERROR(VLOOKUP(D233,'13. Gestión Académica'!$F:$G,2,FALSE),IFERROR(VLOOKUP(D233,'8. Asegura. de la Calid. y M'!$F:$G,2,FALSE),IFERROR(VLOOKUP(D233,'6. Gestión del Conocimiento'!$F:$G,2,FALSE),IFERROR(VLOOKUP(D233,'15. Gobernabilidad y Proceso...'!$E:$F,2,FALSE),IFERROR(VLOOKUP(D233,'12. Gestión del Talento Humano'!$F:$G,2,FALSE),IFERROR(VLOOKUP(D233,'14. Internacional... de la E.S.'!$E:$F,2,FALSE),IFERROR(VLOOKUP(D233,'10. Posgrado'!$E:$F,2,FALSE),IFERROR(VLOOKUP(D233,'17. Gestión TIC'!$F:$G,2,FALSE),IFERROR(VLOOKUP(D233,'16. Desa. del Sistema Educ.Sup.'!$E:$F,2,FALSE),IFERROR(VLOOKUP(D233,'9. Cultura de Inno. Insti...'!$F:$G,2,FALSE),VLOOKUP(D233,'7. Lo Esencial de la Reforma U.'!$F:$G,2,0)))))))))))))))))</f>
        <v>#N/A</v>
      </c>
      <c r="D234" s="31"/>
      <c r="E234" s="90"/>
      <c r="F234" s="90"/>
      <c r="G234" s="90"/>
      <c r="H234" s="74"/>
      <c r="I234" s="74"/>
      <c r="J234" s="74"/>
      <c r="K234" s="108"/>
    </row>
    <row r="235" spans="3:11" ht="15.75" thickBot="1">
      <c r="C235" s="422"/>
      <c r="D235" s="422"/>
      <c r="E235" s="422"/>
      <c r="F235" s="90"/>
      <c r="G235" s="74"/>
      <c r="H235" s="74"/>
      <c r="I235" s="74"/>
      <c r="J235" s="422"/>
      <c r="K235" s="422"/>
    </row>
    <row r="236" spans="3:11" ht="30.75" thickBot="1">
      <c r="C236" s="124" t="s">
        <v>1310</v>
      </c>
      <c r="D236" s="124" t="s">
        <v>99</v>
      </c>
      <c r="E236" s="131" t="s">
        <v>1312</v>
      </c>
      <c r="F236" s="130" t="s">
        <v>1313</v>
      </c>
      <c r="G236" s="128" t="s">
        <v>1314</v>
      </c>
      <c r="H236" s="131" t="s">
        <v>1315</v>
      </c>
      <c r="I236" s="128" t="s">
        <v>711</v>
      </c>
      <c r="J236" s="128" t="s">
        <v>1316</v>
      </c>
      <c r="K236" s="128" t="s">
        <v>1317</v>
      </c>
    </row>
    <row r="237" spans="3:11">
      <c r="C237" s="207" t="s">
        <v>1284</v>
      </c>
      <c r="D237" s="208"/>
      <c r="E237" s="206">
        <f>HLOOKUP(C237,$AH$2:$BU$3,2,0)</f>
        <v>620</v>
      </c>
      <c r="F237" s="93">
        <f t="shared" ref="F237:F271" si="12">D237*E237</f>
        <v>0</v>
      </c>
      <c r="G237" s="155"/>
      <c r="H237" s="137"/>
      <c r="I237" s="125" t="e">
        <f>VLOOKUP(H237,Presupuesto!$B$11:$C$565,2,0)</f>
        <v>#N/A</v>
      </c>
      <c r="J237" s="205" t="s">
        <v>81</v>
      </c>
      <c r="K237" s="94" t="s">
        <v>719</v>
      </c>
    </row>
    <row r="238" spans="3:11">
      <c r="C238" s="136"/>
      <c r="D238" s="153"/>
      <c r="E238" s="118"/>
      <c r="F238" s="93">
        <f t="shared" si="12"/>
        <v>0</v>
      </c>
      <c r="G238" s="155"/>
      <c r="H238" s="137"/>
      <c r="I238" s="125" t="e">
        <f>VLOOKUP(H238,Presupuesto!$B$11:$C$565,2,0)</f>
        <v>#N/A</v>
      </c>
      <c r="J238" s="94" t="str">
        <f>$J$237</f>
        <v>Desarrollo del Sistema de Educación Superior</v>
      </c>
      <c r="K238" s="94" t="s">
        <v>720</v>
      </c>
    </row>
    <row r="239" spans="3:11">
      <c r="C239" s="136"/>
      <c r="D239" s="153"/>
      <c r="E239" s="118"/>
      <c r="F239" s="93">
        <f t="shared" si="12"/>
        <v>0</v>
      </c>
      <c r="G239" s="155"/>
      <c r="H239" s="137"/>
      <c r="I239" s="125" t="e">
        <f>VLOOKUP(H239,Presupuesto!$B$11:$C$565,2,0)</f>
        <v>#N/A</v>
      </c>
      <c r="J239" s="94" t="str">
        <f t="shared" ref="J239:J271" si="13">$J$237</f>
        <v>Desarrollo del Sistema de Educación Superior</v>
      </c>
      <c r="K239" s="94" t="s">
        <v>720</v>
      </c>
    </row>
    <row r="240" spans="3:11">
      <c r="C240" s="136"/>
      <c r="D240" s="153"/>
      <c r="E240" s="118"/>
      <c r="F240" s="93">
        <f t="shared" si="12"/>
        <v>0</v>
      </c>
      <c r="G240" s="155"/>
      <c r="H240" s="137"/>
      <c r="I240" s="125" t="e">
        <f>VLOOKUP(H240,Presupuesto!$B$11:$C$565,2,0)</f>
        <v>#N/A</v>
      </c>
      <c r="J240" s="94" t="str">
        <f t="shared" si="13"/>
        <v>Desarrollo del Sistema de Educación Superior</v>
      </c>
      <c r="K240" s="94" t="s">
        <v>720</v>
      </c>
    </row>
    <row r="241" spans="3:11">
      <c r="C241" s="136"/>
      <c r="D241" s="153"/>
      <c r="E241" s="118"/>
      <c r="F241" s="93">
        <f t="shared" si="12"/>
        <v>0</v>
      </c>
      <c r="G241" s="155"/>
      <c r="H241" s="137"/>
      <c r="I241" s="125" t="e">
        <f>VLOOKUP(H241,Presupuesto!$B$11:$C$565,2,0)</f>
        <v>#N/A</v>
      </c>
      <c r="J241" s="94" t="str">
        <f t="shared" si="13"/>
        <v>Desarrollo del Sistema de Educación Superior</v>
      </c>
      <c r="K241" s="94" t="s">
        <v>720</v>
      </c>
    </row>
    <row r="242" spans="3:11">
      <c r="C242" s="136"/>
      <c r="D242" s="153"/>
      <c r="E242" s="118"/>
      <c r="F242" s="93">
        <f t="shared" si="12"/>
        <v>0</v>
      </c>
      <c r="G242" s="155"/>
      <c r="H242" s="137"/>
      <c r="I242" s="125" t="e">
        <f>VLOOKUP(H242,Presupuesto!$B$11:$C$565,2,0)</f>
        <v>#N/A</v>
      </c>
      <c r="J242" s="94" t="str">
        <f t="shared" si="13"/>
        <v>Desarrollo del Sistema de Educación Superior</v>
      </c>
      <c r="K242" s="94" t="s">
        <v>729</v>
      </c>
    </row>
    <row r="243" spans="3:11">
      <c r="C243" s="136"/>
      <c r="D243" s="153"/>
      <c r="E243" s="118"/>
      <c r="F243" s="93">
        <f t="shared" si="12"/>
        <v>0</v>
      </c>
      <c r="G243" s="155"/>
      <c r="H243" s="137"/>
      <c r="I243" s="125" t="e">
        <f>VLOOKUP(H243,Presupuesto!$B$11:$C$565,2,0)</f>
        <v>#N/A</v>
      </c>
      <c r="J243" s="94" t="str">
        <f t="shared" si="13"/>
        <v>Desarrollo del Sistema de Educación Superior</v>
      </c>
      <c r="K243" s="94" t="s">
        <v>720</v>
      </c>
    </row>
    <row r="244" spans="3:11">
      <c r="C244" s="136"/>
      <c r="D244" s="153"/>
      <c r="E244" s="118"/>
      <c r="F244" s="93">
        <f t="shared" si="12"/>
        <v>0</v>
      </c>
      <c r="G244" s="155"/>
      <c r="H244" s="137"/>
      <c r="I244" s="125" t="e">
        <f>VLOOKUP(H244,Presupuesto!$B$11:$C$565,2,0)</f>
        <v>#N/A</v>
      </c>
      <c r="J244" s="94" t="str">
        <f t="shared" si="13"/>
        <v>Desarrollo del Sistema de Educación Superior</v>
      </c>
      <c r="K244" s="94" t="s">
        <v>720</v>
      </c>
    </row>
    <row r="245" spans="3:11">
      <c r="C245" s="136"/>
      <c r="D245" s="153"/>
      <c r="E245" s="118"/>
      <c r="F245" s="93">
        <f t="shared" si="12"/>
        <v>0</v>
      </c>
      <c r="G245" s="155"/>
      <c r="H245" s="137"/>
      <c r="I245" s="125" t="e">
        <f>VLOOKUP(H245,Presupuesto!$B$11:$C$565,2,0)</f>
        <v>#N/A</v>
      </c>
      <c r="J245" s="94" t="str">
        <f t="shared" si="13"/>
        <v>Desarrollo del Sistema de Educación Superior</v>
      </c>
      <c r="K245" s="94" t="s">
        <v>720</v>
      </c>
    </row>
    <row r="246" spans="3:11">
      <c r="C246" s="136"/>
      <c r="D246" s="153"/>
      <c r="E246" s="118"/>
      <c r="F246" s="93">
        <f t="shared" si="12"/>
        <v>0</v>
      </c>
      <c r="G246" s="155"/>
      <c r="H246" s="137"/>
      <c r="I246" s="125" t="e">
        <f>VLOOKUP(H246,Presupuesto!$B$11:$C$565,2,0)</f>
        <v>#N/A</v>
      </c>
      <c r="J246" s="94" t="str">
        <f t="shared" si="13"/>
        <v>Desarrollo del Sistema de Educación Superior</v>
      </c>
      <c r="K246" s="94" t="s">
        <v>720</v>
      </c>
    </row>
    <row r="247" spans="3:11">
      <c r="C247" s="136"/>
      <c r="D247" s="153"/>
      <c r="E247" s="118"/>
      <c r="F247" s="93">
        <f t="shared" si="12"/>
        <v>0</v>
      </c>
      <c r="G247" s="155"/>
      <c r="H247" s="137"/>
      <c r="I247" s="125" t="e">
        <f>VLOOKUP(H247,Presupuesto!$B$11:$C$565,2,0)</f>
        <v>#N/A</v>
      </c>
      <c r="J247" s="94" t="str">
        <f t="shared" si="13"/>
        <v>Desarrollo del Sistema de Educación Superior</v>
      </c>
      <c r="K247" s="94" t="s">
        <v>720</v>
      </c>
    </row>
    <row r="248" spans="3:11">
      <c r="C248" s="136"/>
      <c r="D248" s="153"/>
      <c r="E248" s="118"/>
      <c r="F248" s="93">
        <f t="shared" si="12"/>
        <v>0</v>
      </c>
      <c r="G248" s="155"/>
      <c r="H248" s="137"/>
      <c r="I248" s="125" t="e">
        <f>VLOOKUP(H248,Presupuesto!$B$11:$C$565,2,0)</f>
        <v>#N/A</v>
      </c>
      <c r="J248" s="94" t="str">
        <f t="shared" si="13"/>
        <v>Desarrollo del Sistema de Educación Superior</v>
      </c>
      <c r="K248" s="94" t="s">
        <v>720</v>
      </c>
    </row>
    <row r="249" spans="3:11">
      <c r="C249" s="136"/>
      <c r="D249" s="153"/>
      <c r="E249" s="118"/>
      <c r="F249" s="93">
        <f t="shared" si="12"/>
        <v>0</v>
      </c>
      <c r="G249" s="155"/>
      <c r="H249" s="137"/>
      <c r="I249" s="125" t="e">
        <f>VLOOKUP(H249,Presupuesto!$B$11:$C$565,2,0)</f>
        <v>#N/A</v>
      </c>
      <c r="J249" s="94" t="str">
        <f t="shared" si="13"/>
        <v>Desarrollo del Sistema de Educación Superior</v>
      </c>
      <c r="K249" s="94" t="s">
        <v>720</v>
      </c>
    </row>
    <row r="250" spans="3:11">
      <c r="C250" s="136"/>
      <c r="D250" s="153"/>
      <c r="E250" s="118"/>
      <c r="F250" s="93">
        <f t="shared" si="12"/>
        <v>0</v>
      </c>
      <c r="G250" s="155"/>
      <c r="H250" s="137"/>
      <c r="I250" s="125" t="e">
        <f>VLOOKUP(H250,Presupuesto!$B$11:$C$565,2,0)</f>
        <v>#N/A</v>
      </c>
      <c r="J250" s="94" t="str">
        <f t="shared" si="13"/>
        <v>Desarrollo del Sistema de Educación Superior</v>
      </c>
      <c r="K250" s="94" t="s">
        <v>720</v>
      </c>
    </row>
    <row r="251" spans="3:11">
      <c r="C251" s="136"/>
      <c r="D251" s="153"/>
      <c r="E251" s="118"/>
      <c r="F251" s="93">
        <f t="shared" si="12"/>
        <v>0</v>
      </c>
      <c r="G251" s="155"/>
      <c r="H251" s="137"/>
      <c r="I251" s="125" t="e">
        <f>VLOOKUP(H251,Presupuesto!$B$11:$C$565,2,0)</f>
        <v>#N/A</v>
      </c>
      <c r="J251" s="94" t="str">
        <f t="shared" si="13"/>
        <v>Desarrollo del Sistema de Educación Superior</v>
      </c>
      <c r="K251" s="94" t="s">
        <v>720</v>
      </c>
    </row>
    <row r="252" spans="3:11">
      <c r="C252" s="136"/>
      <c r="D252" s="153"/>
      <c r="E252" s="118"/>
      <c r="F252" s="93">
        <f t="shared" si="12"/>
        <v>0</v>
      </c>
      <c r="G252" s="155"/>
      <c r="H252" s="137"/>
      <c r="I252" s="125" t="e">
        <f>VLOOKUP(H252,Presupuesto!$B$11:$C$565,2,0)</f>
        <v>#N/A</v>
      </c>
      <c r="J252" s="94" t="str">
        <f t="shared" si="13"/>
        <v>Desarrollo del Sistema de Educación Superior</v>
      </c>
      <c r="K252" s="94" t="s">
        <v>720</v>
      </c>
    </row>
    <row r="253" spans="3:11">
      <c r="C253" s="136"/>
      <c r="D253" s="153"/>
      <c r="E253" s="118"/>
      <c r="F253" s="93">
        <f t="shared" si="12"/>
        <v>0</v>
      </c>
      <c r="G253" s="155"/>
      <c r="H253" s="137"/>
      <c r="I253" s="125" t="e">
        <f>VLOOKUP(H253,Presupuesto!$B$11:$C$565,2,0)</f>
        <v>#N/A</v>
      </c>
      <c r="J253" s="94" t="str">
        <f t="shared" si="13"/>
        <v>Desarrollo del Sistema de Educación Superior</v>
      </c>
      <c r="K253" s="94" t="s">
        <v>720</v>
      </c>
    </row>
    <row r="254" spans="3:11">
      <c r="C254" s="136"/>
      <c r="D254" s="153"/>
      <c r="E254" s="118"/>
      <c r="F254" s="93">
        <f t="shared" si="12"/>
        <v>0</v>
      </c>
      <c r="G254" s="155"/>
      <c r="H254" s="137"/>
      <c r="I254" s="125" t="e">
        <f>VLOOKUP(H254,Presupuesto!$B$11:$C$565,2,0)</f>
        <v>#N/A</v>
      </c>
      <c r="J254" s="94" t="str">
        <f t="shared" si="13"/>
        <v>Desarrollo del Sistema de Educación Superior</v>
      </c>
      <c r="K254" s="94" t="s">
        <v>720</v>
      </c>
    </row>
    <row r="255" spans="3:11">
      <c r="C255" s="136"/>
      <c r="D255" s="153"/>
      <c r="E255" s="118"/>
      <c r="F255" s="93">
        <f t="shared" si="12"/>
        <v>0</v>
      </c>
      <c r="G255" s="155"/>
      <c r="H255" s="137"/>
      <c r="I255" s="125" t="e">
        <f>VLOOKUP(H255,Presupuesto!$B$11:$C$565,2,0)</f>
        <v>#N/A</v>
      </c>
      <c r="J255" s="94" t="str">
        <f t="shared" si="13"/>
        <v>Desarrollo del Sistema de Educación Superior</v>
      </c>
      <c r="K255" s="94" t="s">
        <v>720</v>
      </c>
    </row>
    <row r="256" spans="3:11">
      <c r="C256" s="136"/>
      <c r="D256" s="153"/>
      <c r="E256" s="118"/>
      <c r="F256" s="93">
        <f t="shared" si="12"/>
        <v>0</v>
      </c>
      <c r="G256" s="155"/>
      <c r="H256" s="137"/>
      <c r="I256" s="125" t="e">
        <f>VLOOKUP(H256,Presupuesto!$B$11:$C$565,2,0)</f>
        <v>#N/A</v>
      </c>
      <c r="J256" s="94" t="str">
        <f t="shared" si="13"/>
        <v>Desarrollo del Sistema de Educación Superior</v>
      </c>
      <c r="K256" s="94" t="s">
        <v>720</v>
      </c>
    </row>
    <row r="257" spans="3:11">
      <c r="C257" s="136"/>
      <c r="D257" s="153"/>
      <c r="E257" s="118"/>
      <c r="F257" s="93">
        <f t="shared" si="12"/>
        <v>0</v>
      </c>
      <c r="G257" s="155"/>
      <c r="H257" s="137"/>
      <c r="I257" s="125" t="e">
        <f>VLOOKUP(H257,Presupuesto!$B$11:$C$565,2,0)</f>
        <v>#N/A</v>
      </c>
      <c r="J257" s="94" t="str">
        <f t="shared" si="13"/>
        <v>Desarrollo del Sistema de Educación Superior</v>
      </c>
      <c r="K257" s="94" t="s">
        <v>720</v>
      </c>
    </row>
    <row r="258" spans="3:11">
      <c r="C258" s="136"/>
      <c r="D258" s="153"/>
      <c r="E258" s="118"/>
      <c r="F258" s="93">
        <f t="shared" si="12"/>
        <v>0</v>
      </c>
      <c r="G258" s="155"/>
      <c r="H258" s="137"/>
      <c r="I258" s="125" t="e">
        <f>VLOOKUP(H258,Presupuesto!$B$11:$C$565,2,0)</f>
        <v>#N/A</v>
      </c>
      <c r="J258" s="94" t="str">
        <f t="shared" si="13"/>
        <v>Desarrollo del Sistema de Educación Superior</v>
      </c>
      <c r="K258" s="94" t="s">
        <v>720</v>
      </c>
    </row>
    <row r="259" spans="3:11">
      <c r="C259" s="138"/>
      <c r="D259" s="146"/>
      <c r="E259" s="114"/>
      <c r="F259" s="93">
        <f t="shared" si="12"/>
        <v>0</v>
      </c>
      <c r="G259" s="155"/>
      <c r="H259" s="139"/>
      <c r="I259" s="125" t="e">
        <f>VLOOKUP(H259,Presupuesto!$B$11:$C$565,2,0)</f>
        <v>#N/A</v>
      </c>
      <c r="J259" s="94" t="str">
        <f t="shared" si="13"/>
        <v>Desarrollo del Sistema de Educación Superior</v>
      </c>
      <c r="K259" s="94" t="s">
        <v>720</v>
      </c>
    </row>
    <row r="260" spans="3:11">
      <c r="C260" s="138"/>
      <c r="D260" s="146"/>
      <c r="E260" s="114"/>
      <c r="F260" s="93">
        <f t="shared" si="12"/>
        <v>0</v>
      </c>
      <c r="G260" s="155"/>
      <c r="H260" s="139"/>
      <c r="I260" s="125" t="e">
        <f>VLOOKUP(H260,Presupuesto!$B$11:$C$565,2,0)</f>
        <v>#N/A</v>
      </c>
      <c r="J260" s="94" t="str">
        <f t="shared" si="13"/>
        <v>Desarrollo del Sistema de Educación Superior</v>
      </c>
      <c r="K260" s="94" t="s">
        <v>720</v>
      </c>
    </row>
    <row r="261" spans="3:11">
      <c r="C261" s="138"/>
      <c r="D261" s="146"/>
      <c r="E261" s="114"/>
      <c r="F261" s="93">
        <f t="shared" si="12"/>
        <v>0</v>
      </c>
      <c r="G261" s="155"/>
      <c r="H261" s="139"/>
      <c r="I261" s="125" t="e">
        <f>VLOOKUP(H261,Presupuesto!$B$11:$C$565,2,0)</f>
        <v>#N/A</v>
      </c>
      <c r="J261" s="94" t="str">
        <f t="shared" si="13"/>
        <v>Desarrollo del Sistema de Educación Superior</v>
      </c>
      <c r="K261" s="94" t="s">
        <v>720</v>
      </c>
    </row>
    <row r="262" spans="3:11">
      <c r="C262" s="138"/>
      <c r="D262" s="146"/>
      <c r="E262" s="114"/>
      <c r="F262" s="93">
        <f t="shared" si="12"/>
        <v>0</v>
      </c>
      <c r="G262" s="155"/>
      <c r="H262" s="139"/>
      <c r="I262" s="125" t="e">
        <f>VLOOKUP(H262,Presupuesto!$B$11:$C$565,2,0)</f>
        <v>#N/A</v>
      </c>
      <c r="J262" s="94" t="str">
        <f t="shared" si="13"/>
        <v>Desarrollo del Sistema de Educación Superior</v>
      </c>
      <c r="K262" s="94" t="s">
        <v>720</v>
      </c>
    </row>
    <row r="263" spans="3:11">
      <c r="C263" s="138"/>
      <c r="D263" s="146"/>
      <c r="E263" s="114"/>
      <c r="F263" s="93">
        <f t="shared" si="12"/>
        <v>0</v>
      </c>
      <c r="G263" s="155"/>
      <c r="H263" s="139"/>
      <c r="I263" s="125" t="e">
        <f>VLOOKUP(H263,Presupuesto!$B$11:$C$565,2,0)</f>
        <v>#N/A</v>
      </c>
      <c r="J263" s="94" t="str">
        <f t="shared" si="13"/>
        <v>Desarrollo del Sistema de Educación Superior</v>
      </c>
      <c r="K263" s="94" t="s">
        <v>720</v>
      </c>
    </row>
    <row r="264" spans="3:11">
      <c r="C264" s="138"/>
      <c r="D264" s="146"/>
      <c r="E264" s="114"/>
      <c r="F264" s="93">
        <f t="shared" si="12"/>
        <v>0</v>
      </c>
      <c r="G264" s="155"/>
      <c r="H264" s="139"/>
      <c r="I264" s="125" t="e">
        <f>VLOOKUP(H264,Presupuesto!$B$11:$C$565,2,0)</f>
        <v>#N/A</v>
      </c>
      <c r="J264" s="94" t="str">
        <f t="shared" si="13"/>
        <v>Desarrollo del Sistema de Educación Superior</v>
      </c>
      <c r="K264" s="94" t="s">
        <v>720</v>
      </c>
    </row>
    <row r="265" spans="3:11">
      <c r="C265" s="138"/>
      <c r="D265" s="146"/>
      <c r="E265" s="114"/>
      <c r="F265" s="93">
        <f t="shared" si="12"/>
        <v>0</v>
      </c>
      <c r="G265" s="155"/>
      <c r="H265" s="139"/>
      <c r="I265" s="125" t="e">
        <f>VLOOKUP(H265,Presupuesto!$B$11:$C$565,2,0)</f>
        <v>#N/A</v>
      </c>
      <c r="J265" s="94" t="str">
        <f t="shared" si="13"/>
        <v>Desarrollo del Sistema de Educación Superior</v>
      </c>
      <c r="K265" s="94" t="s">
        <v>720</v>
      </c>
    </row>
    <row r="266" spans="3:11">
      <c r="C266" s="138"/>
      <c r="D266" s="146"/>
      <c r="E266" s="114"/>
      <c r="F266" s="93">
        <f t="shared" si="12"/>
        <v>0</v>
      </c>
      <c r="G266" s="155"/>
      <c r="H266" s="139"/>
      <c r="I266" s="125" t="e">
        <f>VLOOKUP(H266,Presupuesto!$B$11:$C$565,2,0)</f>
        <v>#N/A</v>
      </c>
      <c r="J266" s="94" t="str">
        <f t="shared" si="13"/>
        <v>Desarrollo del Sistema de Educación Superior</v>
      </c>
      <c r="K266" s="94" t="s">
        <v>720</v>
      </c>
    </row>
    <row r="267" spans="3:11">
      <c r="C267" s="140"/>
      <c r="D267" s="146"/>
      <c r="E267" s="114"/>
      <c r="F267" s="93">
        <f t="shared" si="12"/>
        <v>0</v>
      </c>
      <c r="G267" s="155"/>
      <c r="H267" s="141"/>
      <c r="I267" s="125" t="e">
        <f>VLOOKUP(H267,Presupuesto!$B$11:$C$565,2,0)</f>
        <v>#N/A</v>
      </c>
      <c r="J267" s="94" t="str">
        <f t="shared" si="13"/>
        <v>Desarrollo del Sistema de Educación Superior</v>
      </c>
      <c r="K267" s="94" t="s">
        <v>732</v>
      </c>
    </row>
    <row r="268" spans="3:11">
      <c r="C268" s="140"/>
      <c r="D268" s="146"/>
      <c r="E268" s="114"/>
      <c r="F268" s="93">
        <f t="shared" si="12"/>
        <v>0</v>
      </c>
      <c r="G268" s="155"/>
      <c r="H268" s="141"/>
      <c r="I268" s="125" t="e">
        <f>VLOOKUP(H268,Presupuesto!$B$11:$C$565,2,0)</f>
        <v>#N/A</v>
      </c>
      <c r="J268" s="94" t="str">
        <f t="shared" si="13"/>
        <v>Desarrollo del Sistema de Educación Superior</v>
      </c>
      <c r="K268" s="94" t="s">
        <v>720</v>
      </c>
    </row>
    <row r="269" spans="3:11">
      <c r="C269" s="140"/>
      <c r="D269" s="146"/>
      <c r="E269" s="114"/>
      <c r="F269" s="93">
        <f t="shared" si="12"/>
        <v>0</v>
      </c>
      <c r="G269" s="155"/>
      <c r="H269" s="141"/>
      <c r="I269" s="125" t="e">
        <f>VLOOKUP(H269,Presupuesto!$B$11:$C$565,2,0)</f>
        <v>#N/A</v>
      </c>
      <c r="J269" s="94" t="str">
        <f t="shared" si="13"/>
        <v>Desarrollo del Sistema de Educación Superior</v>
      </c>
      <c r="K269" s="94" t="s">
        <v>720</v>
      </c>
    </row>
    <row r="270" spans="3:11">
      <c r="C270" s="140"/>
      <c r="D270" s="146"/>
      <c r="E270" s="114"/>
      <c r="F270" s="93">
        <f t="shared" si="12"/>
        <v>0</v>
      </c>
      <c r="G270" s="155"/>
      <c r="H270" s="141"/>
      <c r="I270" s="125" t="e">
        <f>VLOOKUP(H270,Presupuesto!$B$11:$C$565,2,0)</f>
        <v>#N/A</v>
      </c>
      <c r="J270" s="94" t="str">
        <f t="shared" si="13"/>
        <v>Desarrollo del Sistema de Educación Superior</v>
      </c>
      <c r="K270" s="94" t="s">
        <v>720</v>
      </c>
    </row>
    <row r="271" spans="3:11" ht="15.75" thickBot="1">
      <c r="C271" s="142"/>
      <c r="D271" s="154"/>
      <c r="E271" s="99"/>
      <c r="F271" s="101">
        <f t="shared" si="12"/>
        <v>0</v>
      </c>
      <c r="G271" s="156"/>
      <c r="H271" s="143"/>
      <c r="I271" s="127" t="e">
        <f>VLOOKUP(H271,Presupuesto!$B$11:$C$565,2,0)</f>
        <v>#N/A</v>
      </c>
      <c r="J271" s="102" t="str">
        <f t="shared" si="13"/>
        <v>Desarrollo del Sistema de Educación Superior</v>
      </c>
      <c r="K271" s="119" t="s">
        <v>719</v>
      </c>
    </row>
    <row r="273" spans="3:11" ht="15.75" thickBot="1">
      <c r="C273" s="422"/>
      <c r="D273" s="422"/>
      <c r="E273" s="422"/>
      <c r="F273" s="422"/>
      <c r="G273" s="411"/>
      <c r="H273" s="422"/>
      <c r="I273" s="422"/>
      <c r="J273" s="422"/>
      <c r="K273" s="422"/>
    </row>
    <row r="274" spans="3:11" ht="15.75" thickBot="1">
      <c r="C274" s="152" t="s">
        <v>1339</v>
      </c>
      <c r="D274" s="344">
        <f>SUM(F281:F315)</f>
        <v>0</v>
      </c>
      <c r="E274" s="422"/>
      <c r="F274" s="69"/>
      <c r="G274" s="77"/>
      <c r="H274" s="69"/>
      <c r="I274" s="69"/>
      <c r="J274" s="422"/>
      <c r="K274" s="422"/>
    </row>
    <row r="275" spans="3:11">
      <c r="C275" s="69"/>
      <c r="D275" s="31"/>
      <c r="E275" s="90"/>
      <c r="F275" s="90"/>
      <c r="G275" s="90"/>
      <c r="H275" s="74"/>
      <c r="I275" s="74"/>
      <c r="J275" s="74"/>
      <c r="K275" s="108"/>
    </row>
    <row r="276" spans="3:11">
      <c r="C276" s="69"/>
      <c r="D276" s="31"/>
      <c r="E276" s="90"/>
      <c r="F276" s="90"/>
      <c r="G276" s="90"/>
      <c r="H276" s="74"/>
      <c r="I276" s="74"/>
      <c r="J276" s="74"/>
      <c r="K276" s="108"/>
    </row>
    <row r="277" spans="3:11" ht="15.75">
      <c r="C277" s="190" t="s">
        <v>1309</v>
      </c>
      <c r="D277" s="342"/>
      <c r="E277" s="90"/>
      <c r="F277" s="90"/>
      <c r="G277" s="90"/>
      <c r="H277" s="74"/>
      <c r="I277" s="74"/>
      <c r="J277" s="74"/>
      <c r="K277" s="108"/>
    </row>
    <row r="278" spans="3:11" ht="18.75">
      <c r="C278" s="197" t="e">
        <f>IFERROR(VLOOKUP(D277,'1. Desarrollo e Innov. Curricu.'!$F:$G,2,FALSE),IFERROR(VLOOKUP(D277,'2. Investigación Científica'!$E:$F,2,FALSE),IFERROR(VLOOKUP(D277,'3. Vinculación Univ. Sociedad'!$F:$G,2,FALSE),IFERROR(VLOOKUP(D277,'4. Docencia y Profesorado Univ.'!$F:$G,2,FALSE),IFERROR(VLOOKUP(D277,'5. Estudiantes y Graduados'!$E:$F,2,FALSE),IFERROR(VLOOKUP(D277,'11. Gestion Administrativa'!$F:$G,2,FALSE),IFERROR(VLOOKUP(D277,'13. Gestión Académica'!$F:$G,2,FALSE),IFERROR(VLOOKUP(D277,'8. Asegura. de la Calid. y M'!$F:$G,2,FALSE),IFERROR(VLOOKUP(D277,'6. Gestión del Conocimiento'!$F:$G,2,FALSE),IFERROR(VLOOKUP(D277,'15. Gobernabilidad y Proceso...'!$E:$F,2,FALSE),IFERROR(VLOOKUP(D277,'12. Gestión del Talento Humano'!$F:$G,2,FALSE),IFERROR(VLOOKUP(D277,'14. Internacional... de la E.S.'!$E:$F,2,FALSE),IFERROR(VLOOKUP(D277,'10. Posgrado'!$E:$F,2,FALSE),IFERROR(VLOOKUP(D277,'17. Gestión TIC'!$F:$G,2,FALSE),IFERROR(VLOOKUP(D277,'16. Desa. del Sistema Educ.Sup.'!$E:$F,2,FALSE),IFERROR(VLOOKUP(D277,'9. Cultura de Inno. Insti...'!$F:$G,2,FALSE),VLOOKUP(D277,'7. Lo Esencial de la Reforma U.'!$F:$G,2,0)))))))))))))))))</f>
        <v>#N/A</v>
      </c>
      <c r="D278" s="31"/>
      <c r="E278" s="90"/>
      <c r="F278" s="90"/>
      <c r="G278" s="90"/>
      <c r="H278" s="74"/>
      <c r="I278" s="74"/>
      <c r="J278" s="74"/>
      <c r="K278" s="108"/>
    </row>
    <row r="279" spans="3:11" ht="15.75" thickBot="1">
      <c r="C279" s="422"/>
      <c r="D279" s="422"/>
      <c r="E279" s="422"/>
      <c r="F279" s="90"/>
      <c r="G279" s="74"/>
      <c r="H279" s="74"/>
      <c r="I279" s="74"/>
      <c r="J279" s="422"/>
      <c r="K279" s="422"/>
    </row>
    <row r="280" spans="3:11" ht="30.75" thickBot="1">
      <c r="C280" s="124" t="s">
        <v>1310</v>
      </c>
      <c r="D280" s="124" t="s">
        <v>99</v>
      </c>
      <c r="E280" s="131" t="s">
        <v>1312</v>
      </c>
      <c r="F280" s="130" t="s">
        <v>1313</v>
      </c>
      <c r="G280" s="128" t="s">
        <v>1314</v>
      </c>
      <c r="H280" s="131" t="s">
        <v>1315</v>
      </c>
      <c r="I280" s="128" t="s">
        <v>711</v>
      </c>
      <c r="J280" s="128" t="s">
        <v>1316</v>
      </c>
      <c r="K280" s="128" t="s">
        <v>1317</v>
      </c>
    </row>
    <row r="281" spans="3:11">
      <c r="C281" s="207" t="s">
        <v>1284</v>
      </c>
      <c r="D281" s="208"/>
      <c r="E281" s="206">
        <f>HLOOKUP(C281,$AH$2:$BU$3,2,0)</f>
        <v>620</v>
      </c>
      <c r="F281" s="93">
        <f t="shared" ref="F281:F315" si="14">D281*E281</f>
        <v>0</v>
      </c>
      <c r="G281" s="155"/>
      <c r="H281" s="137"/>
      <c r="I281" s="125" t="e">
        <f>VLOOKUP(H281,Presupuesto!$B$11:$C$565,2,0)</f>
        <v>#N/A</v>
      </c>
      <c r="J281" s="205" t="s">
        <v>81</v>
      </c>
      <c r="K281" s="94" t="s">
        <v>719</v>
      </c>
    </row>
    <row r="282" spans="3:11">
      <c r="C282" s="136"/>
      <c r="D282" s="153"/>
      <c r="E282" s="118"/>
      <c r="F282" s="93">
        <f t="shared" si="14"/>
        <v>0</v>
      </c>
      <c r="G282" s="155"/>
      <c r="H282" s="137"/>
      <c r="I282" s="125" t="e">
        <f>VLOOKUP(H282,Presupuesto!$B$11:$C$565,2,0)</f>
        <v>#N/A</v>
      </c>
      <c r="J282" s="94" t="str">
        <f>$J$281</f>
        <v>Desarrollo del Sistema de Educación Superior</v>
      </c>
      <c r="K282" s="94" t="s">
        <v>720</v>
      </c>
    </row>
    <row r="283" spans="3:11">
      <c r="C283" s="136"/>
      <c r="D283" s="153"/>
      <c r="E283" s="118"/>
      <c r="F283" s="93">
        <f t="shared" si="14"/>
        <v>0</v>
      </c>
      <c r="G283" s="155"/>
      <c r="H283" s="137"/>
      <c r="I283" s="125" t="e">
        <f>VLOOKUP(H283,Presupuesto!$B$11:$C$565,2,0)</f>
        <v>#N/A</v>
      </c>
      <c r="J283" s="94" t="str">
        <f t="shared" ref="J283:J315" si="15">$J$281</f>
        <v>Desarrollo del Sistema de Educación Superior</v>
      </c>
      <c r="K283" s="94" t="s">
        <v>720</v>
      </c>
    </row>
    <row r="284" spans="3:11">
      <c r="C284" s="136"/>
      <c r="D284" s="153"/>
      <c r="E284" s="118"/>
      <c r="F284" s="93">
        <f t="shared" si="14"/>
        <v>0</v>
      </c>
      <c r="G284" s="155"/>
      <c r="H284" s="137"/>
      <c r="I284" s="125" t="e">
        <f>VLOOKUP(H284,Presupuesto!$B$11:$C$565,2,0)</f>
        <v>#N/A</v>
      </c>
      <c r="J284" s="94" t="str">
        <f t="shared" si="15"/>
        <v>Desarrollo del Sistema de Educación Superior</v>
      </c>
      <c r="K284" s="94" t="s">
        <v>720</v>
      </c>
    </row>
    <row r="285" spans="3:11">
      <c r="C285" s="136"/>
      <c r="D285" s="153"/>
      <c r="E285" s="118"/>
      <c r="F285" s="93">
        <f t="shared" si="14"/>
        <v>0</v>
      </c>
      <c r="G285" s="155"/>
      <c r="H285" s="137"/>
      <c r="I285" s="125" t="e">
        <f>VLOOKUP(H285,Presupuesto!$B$11:$C$565,2,0)</f>
        <v>#N/A</v>
      </c>
      <c r="J285" s="94" t="str">
        <f t="shared" si="15"/>
        <v>Desarrollo del Sistema de Educación Superior</v>
      </c>
      <c r="K285" s="94" t="s">
        <v>720</v>
      </c>
    </row>
    <row r="286" spans="3:11">
      <c r="C286" s="136"/>
      <c r="D286" s="153"/>
      <c r="E286" s="118"/>
      <c r="F286" s="93">
        <f t="shared" si="14"/>
        <v>0</v>
      </c>
      <c r="G286" s="155"/>
      <c r="H286" s="137"/>
      <c r="I286" s="125" t="e">
        <f>VLOOKUP(H286,Presupuesto!$B$11:$C$565,2,0)</f>
        <v>#N/A</v>
      </c>
      <c r="J286" s="94" t="str">
        <f t="shared" si="15"/>
        <v>Desarrollo del Sistema de Educación Superior</v>
      </c>
      <c r="K286" s="94" t="s">
        <v>729</v>
      </c>
    </row>
    <row r="287" spans="3:11">
      <c r="C287" s="136"/>
      <c r="D287" s="153"/>
      <c r="E287" s="118"/>
      <c r="F287" s="93">
        <f t="shared" si="14"/>
        <v>0</v>
      </c>
      <c r="G287" s="155"/>
      <c r="H287" s="137"/>
      <c r="I287" s="125" t="e">
        <f>VLOOKUP(H287,Presupuesto!$B$11:$C$565,2,0)</f>
        <v>#N/A</v>
      </c>
      <c r="J287" s="94" t="str">
        <f t="shared" si="15"/>
        <v>Desarrollo del Sistema de Educación Superior</v>
      </c>
      <c r="K287" s="94" t="s">
        <v>720</v>
      </c>
    </row>
    <row r="288" spans="3:11">
      <c r="C288" s="136"/>
      <c r="D288" s="153"/>
      <c r="E288" s="118"/>
      <c r="F288" s="93">
        <f t="shared" si="14"/>
        <v>0</v>
      </c>
      <c r="G288" s="155"/>
      <c r="H288" s="137"/>
      <c r="I288" s="125" t="e">
        <f>VLOOKUP(H288,Presupuesto!$B$11:$C$565,2,0)</f>
        <v>#N/A</v>
      </c>
      <c r="J288" s="94" t="str">
        <f t="shared" si="15"/>
        <v>Desarrollo del Sistema de Educación Superior</v>
      </c>
      <c r="K288" s="94" t="s">
        <v>720</v>
      </c>
    </row>
    <row r="289" spans="3:11">
      <c r="C289" s="136"/>
      <c r="D289" s="153"/>
      <c r="E289" s="118"/>
      <c r="F289" s="93">
        <f t="shared" si="14"/>
        <v>0</v>
      </c>
      <c r="G289" s="155"/>
      <c r="H289" s="137"/>
      <c r="I289" s="125" t="e">
        <f>VLOOKUP(H289,Presupuesto!$B$11:$C$565,2,0)</f>
        <v>#N/A</v>
      </c>
      <c r="J289" s="94" t="str">
        <f t="shared" si="15"/>
        <v>Desarrollo del Sistema de Educación Superior</v>
      </c>
      <c r="K289" s="94" t="s">
        <v>720</v>
      </c>
    </row>
    <row r="290" spans="3:11">
      <c r="C290" s="136"/>
      <c r="D290" s="153"/>
      <c r="E290" s="118"/>
      <c r="F290" s="93">
        <f t="shared" si="14"/>
        <v>0</v>
      </c>
      <c r="G290" s="155"/>
      <c r="H290" s="137"/>
      <c r="I290" s="125" t="e">
        <f>VLOOKUP(H290,Presupuesto!$B$11:$C$565,2,0)</f>
        <v>#N/A</v>
      </c>
      <c r="J290" s="94" t="str">
        <f t="shared" si="15"/>
        <v>Desarrollo del Sistema de Educación Superior</v>
      </c>
      <c r="K290" s="94" t="s">
        <v>720</v>
      </c>
    </row>
    <row r="291" spans="3:11">
      <c r="C291" s="136"/>
      <c r="D291" s="153"/>
      <c r="E291" s="118"/>
      <c r="F291" s="93">
        <f t="shared" si="14"/>
        <v>0</v>
      </c>
      <c r="G291" s="155"/>
      <c r="H291" s="137"/>
      <c r="I291" s="125" t="e">
        <f>VLOOKUP(H291,Presupuesto!$B$11:$C$565,2,0)</f>
        <v>#N/A</v>
      </c>
      <c r="J291" s="94" t="str">
        <f t="shared" si="15"/>
        <v>Desarrollo del Sistema de Educación Superior</v>
      </c>
      <c r="K291" s="94" t="s">
        <v>720</v>
      </c>
    </row>
    <row r="292" spans="3:11">
      <c r="C292" s="136"/>
      <c r="D292" s="153"/>
      <c r="E292" s="118"/>
      <c r="F292" s="93">
        <f t="shared" si="14"/>
        <v>0</v>
      </c>
      <c r="G292" s="155"/>
      <c r="H292" s="137"/>
      <c r="I292" s="125" t="e">
        <f>VLOOKUP(H292,Presupuesto!$B$11:$C$565,2,0)</f>
        <v>#N/A</v>
      </c>
      <c r="J292" s="94" t="str">
        <f t="shared" si="15"/>
        <v>Desarrollo del Sistema de Educación Superior</v>
      </c>
      <c r="K292" s="94" t="s">
        <v>720</v>
      </c>
    </row>
    <row r="293" spans="3:11">
      <c r="C293" s="136"/>
      <c r="D293" s="153"/>
      <c r="E293" s="118"/>
      <c r="F293" s="93">
        <f t="shared" si="14"/>
        <v>0</v>
      </c>
      <c r="G293" s="155"/>
      <c r="H293" s="137"/>
      <c r="I293" s="125" t="e">
        <f>VLOOKUP(H293,Presupuesto!$B$11:$C$565,2,0)</f>
        <v>#N/A</v>
      </c>
      <c r="J293" s="94" t="str">
        <f t="shared" si="15"/>
        <v>Desarrollo del Sistema de Educación Superior</v>
      </c>
      <c r="K293" s="94" t="s">
        <v>720</v>
      </c>
    </row>
    <row r="294" spans="3:11">
      <c r="C294" s="136"/>
      <c r="D294" s="153"/>
      <c r="E294" s="118"/>
      <c r="F294" s="93">
        <f t="shared" si="14"/>
        <v>0</v>
      </c>
      <c r="G294" s="155"/>
      <c r="H294" s="137"/>
      <c r="I294" s="125" t="e">
        <f>VLOOKUP(H294,Presupuesto!$B$11:$C$565,2,0)</f>
        <v>#N/A</v>
      </c>
      <c r="J294" s="94" t="str">
        <f t="shared" si="15"/>
        <v>Desarrollo del Sistema de Educación Superior</v>
      </c>
      <c r="K294" s="94" t="s">
        <v>720</v>
      </c>
    </row>
    <row r="295" spans="3:11">
      <c r="C295" s="136"/>
      <c r="D295" s="153"/>
      <c r="E295" s="118"/>
      <c r="F295" s="93">
        <f t="shared" si="14"/>
        <v>0</v>
      </c>
      <c r="G295" s="155"/>
      <c r="H295" s="137"/>
      <c r="I295" s="125" t="e">
        <f>VLOOKUP(H295,Presupuesto!$B$11:$C$565,2,0)</f>
        <v>#N/A</v>
      </c>
      <c r="J295" s="94" t="str">
        <f t="shared" si="15"/>
        <v>Desarrollo del Sistema de Educación Superior</v>
      </c>
      <c r="K295" s="94" t="s">
        <v>720</v>
      </c>
    </row>
    <row r="296" spans="3:11">
      <c r="C296" s="136"/>
      <c r="D296" s="153"/>
      <c r="E296" s="118"/>
      <c r="F296" s="93">
        <f t="shared" si="14"/>
        <v>0</v>
      </c>
      <c r="G296" s="155"/>
      <c r="H296" s="137"/>
      <c r="I296" s="125" t="e">
        <f>VLOOKUP(H296,Presupuesto!$B$11:$C$565,2,0)</f>
        <v>#N/A</v>
      </c>
      <c r="J296" s="94" t="str">
        <f t="shared" si="15"/>
        <v>Desarrollo del Sistema de Educación Superior</v>
      </c>
      <c r="K296" s="94" t="s">
        <v>720</v>
      </c>
    </row>
    <row r="297" spans="3:11">
      <c r="C297" s="136"/>
      <c r="D297" s="153"/>
      <c r="E297" s="118"/>
      <c r="F297" s="93">
        <f t="shared" si="14"/>
        <v>0</v>
      </c>
      <c r="G297" s="155"/>
      <c r="H297" s="137"/>
      <c r="I297" s="125" t="e">
        <f>VLOOKUP(H297,Presupuesto!$B$11:$C$565,2,0)</f>
        <v>#N/A</v>
      </c>
      <c r="J297" s="94" t="str">
        <f t="shared" si="15"/>
        <v>Desarrollo del Sistema de Educación Superior</v>
      </c>
      <c r="K297" s="94" t="s">
        <v>720</v>
      </c>
    </row>
    <row r="298" spans="3:11">
      <c r="C298" s="136"/>
      <c r="D298" s="153"/>
      <c r="E298" s="118"/>
      <c r="F298" s="93">
        <f t="shared" si="14"/>
        <v>0</v>
      </c>
      <c r="G298" s="155"/>
      <c r="H298" s="137"/>
      <c r="I298" s="125" t="e">
        <f>VLOOKUP(H298,Presupuesto!$B$11:$C$565,2,0)</f>
        <v>#N/A</v>
      </c>
      <c r="J298" s="94" t="str">
        <f t="shared" si="15"/>
        <v>Desarrollo del Sistema de Educación Superior</v>
      </c>
      <c r="K298" s="94" t="s">
        <v>720</v>
      </c>
    </row>
    <row r="299" spans="3:11">
      <c r="C299" s="136"/>
      <c r="D299" s="153"/>
      <c r="E299" s="118"/>
      <c r="F299" s="93">
        <f t="shared" si="14"/>
        <v>0</v>
      </c>
      <c r="G299" s="155"/>
      <c r="H299" s="137"/>
      <c r="I299" s="125" t="e">
        <f>VLOOKUP(H299,Presupuesto!$B$11:$C$565,2,0)</f>
        <v>#N/A</v>
      </c>
      <c r="J299" s="94" t="str">
        <f t="shared" si="15"/>
        <v>Desarrollo del Sistema de Educación Superior</v>
      </c>
      <c r="K299" s="94" t="s">
        <v>720</v>
      </c>
    </row>
    <row r="300" spans="3:11">
      <c r="C300" s="136"/>
      <c r="D300" s="153"/>
      <c r="E300" s="118"/>
      <c r="F300" s="93">
        <f t="shared" si="14"/>
        <v>0</v>
      </c>
      <c r="G300" s="155"/>
      <c r="H300" s="137"/>
      <c r="I300" s="125" t="e">
        <f>VLOOKUP(H300,Presupuesto!$B$11:$C$565,2,0)</f>
        <v>#N/A</v>
      </c>
      <c r="J300" s="94" t="str">
        <f t="shared" si="15"/>
        <v>Desarrollo del Sistema de Educación Superior</v>
      </c>
      <c r="K300" s="94" t="s">
        <v>720</v>
      </c>
    </row>
    <row r="301" spans="3:11">
      <c r="C301" s="136"/>
      <c r="D301" s="153"/>
      <c r="E301" s="118"/>
      <c r="F301" s="93">
        <f t="shared" si="14"/>
        <v>0</v>
      </c>
      <c r="G301" s="155"/>
      <c r="H301" s="137"/>
      <c r="I301" s="125" t="e">
        <f>VLOOKUP(H301,Presupuesto!$B$11:$C$565,2,0)</f>
        <v>#N/A</v>
      </c>
      <c r="J301" s="94" t="str">
        <f t="shared" si="15"/>
        <v>Desarrollo del Sistema de Educación Superior</v>
      </c>
      <c r="K301" s="94" t="s">
        <v>720</v>
      </c>
    </row>
    <row r="302" spans="3:11">
      <c r="C302" s="136"/>
      <c r="D302" s="153"/>
      <c r="E302" s="118"/>
      <c r="F302" s="93">
        <f t="shared" si="14"/>
        <v>0</v>
      </c>
      <c r="G302" s="155"/>
      <c r="H302" s="137"/>
      <c r="I302" s="125" t="e">
        <f>VLOOKUP(H302,Presupuesto!$B$11:$C$565,2,0)</f>
        <v>#N/A</v>
      </c>
      <c r="J302" s="94" t="str">
        <f t="shared" si="15"/>
        <v>Desarrollo del Sistema de Educación Superior</v>
      </c>
      <c r="K302" s="94" t="s">
        <v>720</v>
      </c>
    </row>
    <row r="303" spans="3:11">
      <c r="C303" s="138"/>
      <c r="D303" s="146"/>
      <c r="E303" s="114"/>
      <c r="F303" s="93">
        <f t="shared" si="14"/>
        <v>0</v>
      </c>
      <c r="G303" s="155"/>
      <c r="H303" s="139"/>
      <c r="I303" s="125" t="e">
        <f>VLOOKUP(H303,Presupuesto!$B$11:$C$565,2,0)</f>
        <v>#N/A</v>
      </c>
      <c r="J303" s="94" t="str">
        <f t="shared" si="15"/>
        <v>Desarrollo del Sistema de Educación Superior</v>
      </c>
      <c r="K303" s="94" t="s">
        <v>720</v>
      </c>
    </row>
    <row r="304" spans="3:11">
      <c r="C304" s="138"/>
      <c r="D304" s="146"/>
      <c r="E304" s="114"/>
      <c r="F304" s="93">
        <f t="shared" si="14"/>
        <v>0</v>
      </c>
      <c r="G304" s="155"/>
      <c r="H304" s="139"/>
      <c r="I304" s="125" t="e">
        <f>VLOOKUP(H304,Presupuesto!$B$11:$C$565,2,0)</f>
        <v>#N/A</v>
      </c>
      <c r="J304" s="94" t="str">
        <f t="shared" si="15"/>
        <v>Desarrollo del Sistema de Educación Superior</v>
      </c>
      <c r="K304" s="94" t="s">
        <v>720</v>
      </c>
    </row>
    <row r="305" spans="3:11">
      <c r="C305" s="138"/>
      <c r="D305" s="146"/>
      <c r="E305" s="114"/>
      <c r="F305" s="93">
        <f t="shared" si="14"/>
        <v>0</v>
      </c>
      <c r="G305" s="155"/>
      <c r="H305" s="139"/>
      <c r="I305" s="125" t="e">
        <f>VLOOKUP(H305,Presupuesto!$B$11:$C$565,2,0)</f>
        <v>#N/A</v>
      </c>
      <c r="J305" s="94" t="str">
        <f t="shared" si="15"/>
        <v>Desarrollo del Sistema de Educación Superior</v>
      </c>
      <c r="K305" s="94" t="s">
        <v>720</v>
      </c>
    </row>
    <row r="306" spans="3:11">
      <c r="C306" s="138"/>
      <c r="D306" s="146"/>
      <c r="E306" s="114"/>
      <c r="F306" s="93">
        <f t="shared" si="14"/>
        <v>0</v>
      </c>
      <c r="G306" s="155"/>
      <c r="H306" s="139"/>
      <c r="I306" s="125" t="e">
        <f>VLOOKUP(H306,Presupuesto!$B$11:$C$565,2,0)</f>
        <v>#N/A</v>
      </c>
      <c r="J306" s="94" t="str">
        <f t="shared" si="15"/>
        <v>Desarrollo del Sistema de Educación Superior</v>
      </c>
      <c r="K306" s="94" t="s">
        <v>720</v>
      </c>
    </row>
    <row r="307" spans="3:11">
      <c r="C307" s="138"/>
      <c r="D307" s="146"/>
      <c r="E307" s="114"/>
      <c r="F307" s="93">
        <f t="shared" si="14"/>
        <v>0</v>
      </c>
      <c r="G307" s="155"/>
      <c r="H307" s="139"/>
      <c r="I307" s="125" t="e">
        <f>VLOOKUP(H307,Presupuesto!$B$11:$C$565,2,0)</f>
        <v>#N/A</v>
      </c>
      <c r="J307" s="94" t="str">
        <f t="shared" si="15"/>
        <v>Desarrollo del Sistema de Educación Superior</v>
      </c>
      <c r="K307" s="94" t="s">
        <v>720</v>
      </c>
    </row>
    <row r="308" spans="3:11">
      <c r="C308" s="138"/>
      <c r="D308" s="146"/>
      <c r="E308" s="114"/>
      <c r="F308" s="93">
        <f t="shared" si="14"/>
        <v>0</v>
      </c>
      <c r="G308" s="155"/>
      <c r="H308" s="139"/>
      <c r="I308" s="125" t="e">
        <f>VLOOKUP(H308,Presupuesto!$B$11:$C$565,2,0)</f>
        <v>#N/A</v>
      </c>
      <c r="J308" s="94" t="str">
        <f t="shared" si="15"/>
        <v>Desarrollo del Sistema de Educación Superior</v>
      </c>
      <c r="K308" s="94" t="s">
        <v>720</v>
      </c>
    </row>
    <row r="309" spans="3:11">
      <c r="C309" s="138"/>
      <c r="D309" s="146"/>
      <c r="E309" s="114"/>
      <c r="F309" s="93">
        <f t="shared" si="14"/>
        <v>0</v>
      </c>
      <c r="G309" s="155"/>
      <c r="H309" s="139"/>
      <c r="I309" s="125" t="e">
        <f>VLOOKUP(H309,Presupuesto!$B$11:$C$565,2,0)</f>
        <v>#N/A</v>
      </c>
      <c r="J309" s="94" t="str">
        <f t="shared" si="15"/>
        <v>Desarrollo del Sistema de Educación Superior</v>
      </c>
      <c r="K309" s="94" t="s">
        <v>720</v>
      </c>
    </row>
    <row r="310" spans="3:11">
      <c r="C310" s="138"/>
      <c r="D310" s="146"/>
      <c r="E310" s="114"/>
      <c r="F310" s="93">
        <f t="shared" si="14"/>
        <v>0</v>
      </c>
      <c r="G310" s="155"/>
      <c r="H310" s="139"/>
      <c r="I310" s="125" t="e">
        <f>VLOOKUP(H310,Presupuesto!$B$11:$C$565,2,0)</f>
        <v>#N/A</v>
      </c>
      <c r="J310" s="94" t="str">
        <f t="shared" si="15"/>
        <v>Desarrollo del Sistema de Educación Superior</v>
      </c>
      <c r="K310" s="94" t="s">
        <v>720</v>
      </c>
    </row>
    <row r="311" spans="3:11">
      <c r="C311" s="140"/>
      <c r="D311" s="146"/>
      <c r="E311" s="114"/>
      <c r="F311" s="93">
        <f t="shared" si="14"/>
        <v>0</v>
      </c>
      <c r="G311" s="155"/>
      <c r="H311" s="141"/>
      <c r="I311" s="125" t="e">
        <f>VLOOKUP(H311,Presupuesto!$B$11:$C$565,2,0)</f>
        <v>#N/A</v>
      </c>
      <c r="J311" s="94" t="str">
        <f t="shared" si="15"/>
        <v>Desarrollo del Sistema de Educación Superior</v>
      </c>
      <c r="K311" s="94" t="s">
        <v>732</v>
      </c>
    </row>
    <row r="312" spans="3:11">
      <c r="C312" s="140"/>
      <c r="D312" s="146"/>
      <c r="E312" s="114"/>
      <c r="F312" s="93">
        <f t="shared" si="14"/>
        <v>0</v>
      </c>
      <c r="G312" s="155"/>
      <c r="H312" s="141"/>
      <c r="I312" s="125" t="e">
        <f>VLOOKUP(H312,Presupuesto!$B$11:$C$565,2,0)</f>
        <v>#N/A</v>
      </c>
      <c r="J312" s="94" t="str">
        <f t="shared" si="15"/>
        <v>Desarrollo del Sistema de Educación Superior</v>
      </c>
      <c r="K312" s="94" t="s">
        <v>720</v>
      </c>
    </row>
    <row r="313" spans="3:11">
      <c r="C313" s="140"/>
      <c r="D313" s="146"/>
      <c r="E313" s="114"/>
      <c r="F313" s="93">
        <f t="shared" si="14"/>
        <v>0</v>
      </c>
      <c r="G313" s="155"/>
      <c r="H313" s="141"/>
      <c r="I313" s="125" t="e">
        <f>VLOOKUP(H313,Presupuesto!$B$11:$C$565,2,0)</f>
        <v>#N/A</v>
      </c>
      <c r="J313" s="94" t="str">
        <f t="shared" si="15"/>
        <v>Desarrollo del Sistema de Educación Superior</v>
      </c>
      <c r="K313" s="94" t="s">
        <v>720</v>
      </c>
    </row>
    <row r="314" spans="3:11">
      <c r="C314" s="140"/>
      <c r="D314" s="146"/>
      <c r="E314" s="114"/>
      <c r="F314" s="93">
        <f t="shared" si="14"/>
        <v>0</v>
      </c>
      <c r="G314" s="155"/>
      <c r="H314" s="141"/>
      <c r="I314" s="125" t="e">
        <f>VLOOKUP(H314,Presupuesto!$B$11:$C$565,2,0)</f>
        <v>#N/A</v>
      </c>
      <c r="J314" s="94" t="str">
        <f t="shared" si="15"/>
        <v>Desarrollo del Sistema de Educación Superior</v>
      </c>
      <c r="K314" s="94" t="s">
        <v>720</v>
      </c>
    </row>
    <row r="315" spans="3:11" ht="15.75" thickBot="1">
      <c r="C315" s="142"/>
      <c r="D315" s="154"/>
      <c r="E315" s="99"/>
      <c r="F315" s="101">
        <f t="shared" si="14"/>
        <v>0</v>
      </c>
      <c r="G315" s="156"/>
      <c r="H315" s="143"/>
      <c r="I315" s="127" t="e">
        <f>VLOOKUP(H315,Presupuesto!$B$11:$C$565,2,0)</f>
        <v>#N/A</v>
      </c>
      <c r="J315" s="102" t="str">
        <f t="shared" si="15"/>
        <v>Desarrollo del Sistema de Educación Superior</v>
      </c>
      <c r="K315" s="119" t="s">
        <v>719</v>
      </c>
    </row>
    <row r="317" spans="3:11" ht="15.75" thickBot="1">
      <c r="C317" s="422"/>
      <c r="D317" s="422"/>
      <c r="E317" s="422"/>
      <c r="F317" s="88"/>
      <c r="G317" s="87"/>
      <c r="H317" s="88"/>
      <c r="I317" s="88"/>
      <c r="J317" s="422"/>
      <c r="K317" s="422"/>
    </row>
    <row r="318" spans="3:11" ht="15.75" thickBot="1">
      <c r="C318" s="152" t="s">
        <v>1339</v>
      </c>
      <c r="D318" s="344">
        <f>SUM(F325:F359)</f>
        <v>0</v>
      </c>
      <c r="E318" s="422"/>
      <c r="F318" s="69"/>
      <c r="G318" s="77"/>
      <c r="H318" s="69"/>
      <c r="I318" s="69"/>
      <c r="J318" s="422"/>
      <c r="K318" s="422"/>
    </row>
    <row r="319" spans="3:11">
      <c r="C319" s="69"/>
      <c r="D319" s="31"/>
      <c r="E319" s="90"/>
      <c r="F319" s="90"/>
      <c r="G319" s="90"/>
      <c r="H319" s="74"/>
      <c r="I319" s="74"/>
      <c r="J319" s="74"/>
      <c r="K319" s="108"/>
    </row>
    <row r="320" spans="3:11">
      <c r="C320" s="69"/>
      <c r="D320" s="31"/>
      <c r="E320" s="90"/>
      <c r="F320" s="90"/>
      <c r="G320" s="90"/>
      <c r="H320" s="74"/>
      <c r="I320" s="74"/>
      <c r="J320" s="74"/>
      <c r="K320" s="108"/>
    </row>
    <row r="321" spans="3:11" ht="15.75">
      <c r="C321" s="190" t="s">
        <v>1309</v>
      </c>
      <c r="D321" s="342"/>
      <c r="E321" s="90"/>
      <c r="F321" s="90"/>
      <c r="G321" s="90"/>
      <c r="H321" s="74"/>
      <c r="I321" s="74"/>
      <c r="J321" s="74"/>
      <c r="K321" s="108"/>
    </row>
    <row r="322" spans="3:11" ht="18.75">
      <c r="C322" s="197" t="e">
        <f>IFERROR(VLOOKUP(D321,'1. Desarrollo e Innov. Curricu.'!$F:$G,2,FALSE),IFERROR(VLOOKUP(D321,'2. Investigación Científica'!$E:$F,2,FALSE),IFERROR(VLOOKUP(D321,'3. Vinculación Univ. Sociedad'!$F:$G,2,FALSE),IFERROR(VLOOKUP(D321,'4. Docencia y Profesorado Univ.'!$F:$G,2,FALSE),IFERROR(VLOOKUP(D321,'5. Estudiantes y Graduados'!$E:$F,2,FALSE),IFERROR(VLOOKUP(D321,'11. Gestion Administrativa'!$F:$G,2,FALSE),IFERROR(VLOOKUP(D321,'13. Gestión Académica'!$F:$G,2,FALSE),IFERROR(VLOOKUP(D321,'8. Asegura. de la Calid. y M'!$F:$G,2,FALSE),IFERROR(VLOOKUP(D321,'6. Gestión del Conocimiento'!$F:$G,2,FALSE),IFERROR(VLOOKUP(D321,'15. Gobernabilidad y Proceso...'!$E:$F,2,FALSE),IFERROR(VLOOKUP(D321,'12. Gestión del Talento Humano'!$F:$G,2,FALSE),IFERROR(VLOOKUP(D321,'14. Internacional... de la E.S.'!$E:$F,2,FALSE),IFERROR(VLOOKUP(D321,'10. Posgrado'!$E:$F,2,FALSE),IFERROR(VLOOKUP(D321,'17. Gestión TIC'!$F:$G,2,FALSE),IFERROR(VLOOKUP(D321,'16. Desa. del Sistema Educ.Sup.'!$E:$F,2,FALSE),IFERROR(VLOOKUP(D321,'9. Cultura de Inno. Insti...'!$F:$G,2,FALSE),VLOOKUP(D321,'7. Lo Esencial de la Reforma U.'!$F:$G,2,0)))))))))))))))))</f>
        <v>#N/A</v>
      </c>
      <c r="D322" s="31"/>
      <c r="E322" s="90"/>
      <c r="F322" s="90"/>
      <c r="G322" s="90"/>
      <c r="H322" s="74"/>
      <c r="I322" s="74"/>
      <c r="J322" s="74"/>
      <c r="K322" s="108"/>
    </row>
    <row r="323" spans="3:11" ht="15.75" thickBot="1">
      <c r="C323" s="422"/>
      <c r="D323" s="422"/>
      <c r="E323" s="422"/>
      <c r="F323" s="90"/>
      <c r="G323" s="74"/>
      <c r="H323" s="74"/>
      <c r="I323" s="74"/>
      <c r="J323" s="422"/>
      <c r="K323" s="422"/>
    </row>
    <row r="324" spans="3:11" ht="30.75" thickBot="1">
      <c r="C324" s="124" t="s">
        <v>1310</v>
      </c>
      <c r="D324" s="124" t="s">
        <v>99</v>
      </c>
      <c r="E324" s="131" t="s">
        <v>1312</v>
      </c>
      <c r="F324" s="130" t="s">
        <v>1313</v>
      </c>
      <c r="G324" s="128" t="s">
        <v>1314</v>
      </c>
      <c r="H324" s="131" t="s">
        <v>1315</v>
      </c>
      <c r="I324" s="128" t="s">
        <v>711</v>
      </c>
      <c r="J324" s="128" t="s">
        <v>1316</v>
      </c>
      <c r="K324" s="128" t="s">
        <v>1317</v>
      </c>
    </row>
    <row r="325" spans="3:11">
      <c r="C325" s="207" t="s">
        <v>1284</v>
      </c>
      <c r="D325" s="208"/>
      <c r="E325" s="206">
        <f>HLOOKUP(C325,$AH$2:$BU$3,2,0)</f>
        <v>620</v>
      </c>
      <c r="F325" s="93">
        <f t="shared" ref="F325:F359" si="16">D325*E325</f>
        <v>0</v>
      </c>
      <c r="G325" s="155"/>
      <c r="H325" s="137"/>
      <c r="I325" s="125" t="e">
        <f>VLOOKUP(H325,Presupuesto!$B$11:$C$565,2,0)</f>
        <v>#N/A</v>
      </c>
      <c r="J325" s="205" t="s">
        <v>81</v>
      </c>
      <c r="K325" s="94" t="s">
        <v>719</v>
      </c>
    </row>
    <row r="326" spans="3:11">
      <c r="C326" s="136"/>
      <c r="D326" s="153"/>
      <c r="E326" s="118"/>
      <c r="F326" s="93">
        <f t="shared" si="16"/>
        <v>0</v>
      </c>
      <c r="G326" s="155"/>
      <c r="H326" s="137"/>
      <c r="I326" s="125" t="e">
        <f>VLOOKUP(H326,Presupuesto!$B$11:$C$565,2,0)</f>
        <v>#N/A</v>
      </c>
      <c r="J326" s="94" t="str">
        <f>$J$325</f>
        <v>Desarrollo del Sistema de Educación Superior</v>
      </c>
      <c r="K326" s="94" t="s">
        <v>720</v>
      </c>
    </row>
    <row r="327" spans="3:11">
      <c r="C327" s="136"/>
      <c r="D327" s="153"/>
      <c r="E327" s="118"/>
      <c r="F327" s="93">
        <f t="shared" si="16"/>
        <v>0</v>
      </c>
      <c r="G327" s="155"/>
      <c r="H327" s="137"/>
      <c r="I327" s="125" t="e">
        <f>VLOOKUP(H327,Presupuesto!$B$11:$C$565,2,0)</f>
        <v>#N/A</v>
      </c>
      <c r="J327" s="94" t="str">
        <f t="shared" ref="J327:J359" si="17">$J$325</f>
        <v>Desarrollo del Sistema de Educación Superior</v>
      </c>
      <c r="K327" s="94" t="s">
        <v>720</v>
      </c>
    </row>
    <row r="328" spans="3:11">
      <c r="C328" s="136"/>
      <c r="D328" s="153"/>
      <c r="E328" s="118"/>
      <c r="F328" s="93">
        <f t="shared" si="16"/>
        <v>0</v>
      </c>
      <c r="G328" s="155"/>
      <c r="H328" s="137"/>
      <c r="I328" s="125" t="e">
        <f>VLOOKUP(H328,Presupuesto!$B$11:$C$565,2,0)</f>
        <v>#N/A</v>
      </c>
      <c r="J328" s="94" t="str">
        <f t="shared" si="17"/>
        <v>Desarrollo del Sistema de Educación Superior</v>
      </c>
      <c r="K328" s="94" t="s">
        <v>720</v>
      </c>
    </row>
    <row r="329" spans="3:11">
      <c r="C329" s="136"/>
      <c r="D329" s="153"/>
      <c r="E329" s="118"/>
      <c r="F329" s="93">
        <f t="shared" si="16"/>
        <v>0</v>
      </c>
      <c r="G329" s="155"/>
      <c r="H329" s="137"/>
      <c r="I329" s="125" t="e">
        <f>VLOOKUP(H329,Presupuesto!$B$11:$C$565,2,0)</f>
        <v>#N/A</v>
      </c>
      <c r="J329" s="94" t="str">
        <f t="shared" si="17"/>
        <v>Desarrollo del Sistema de Educación Superior</v>
      </c>
      <c r="K329" s="94" t="s">
        <v>720</v>
      </c>
    </row>
    <row r="330" spans="3:11">
      <c r="C330" s="136"/>
      <c r="D330" s="153"/>
      <c r="E330" s="118"/>
      <c r="F330" s="93">
        <f t="shared" si="16"/>
        <v>0</v>
      </c>
      <c r="G330" s="155"/>
      <c r="H330" s="137"/>
      <c r="I330" s="125" t="e">
        <f>VLOOKUP(H330,Presupuesto!$B$11:$C$565,2,0)</f>
        <v>#N/A</v>
      </c>
      <c r="J330" s="94" t="str">
        <f t="shared" si="17"/>
        <v>Desarrollo del Sistema de Educación Superior</v>
      </c>
      <c r="K330" s="94" t="s">
        <v>729</v>
      </c>
    </row>
    <row r="331" spans="3:11">
      <c r="C331" s="136"/>
      <c r="D331" s="153"/>
      <c r="E331" s="118"/>
      <c r="F331" s="93">
        <f t="shared" si="16"/>
        <v>0</v>
      </c>
      <c r="G331" s="155"/>
      <c r="H331" s="137"/>
      <c r="I331" s="125" t="e">
        <f>VLOOKUP(H331,Presupuesto!$B$11:$C$565,2,0)</f>
        <v>#N/A</v>
      </c>
      <c r="J331" s="94" t="str">
        <f t="shared" si="17"/>
        <v>Desarrollo del Sistema de Educación Superior</v>
      </c>
      <c r="K331" s="94" t="s">
        <v>720</v>
      </c>
    </row>
    <row r="332" spans="3:11">
      <c r="C332" s="136"/>
      <c r="D332" s="153"/>
      <c r="E332" s="118"/>
      <c r="F332" s="93">
        <f t="shared" si="16"/>
        <v>0</v>
      </c>
      <c r="G332" s="155"/>
      <c r="H332" s="137"/>
      <c r="I332" s="125" t="e">
        <f>VLOOKUP(H332,Presupuesto!$B$11:$C$565,2,0)</f>
        <v>#N/A</v>
      </c>
      <c r="J332" s="94" t="str">
        <f t="shared" si="17"/>
        <v>Desarrollo del Sistema de Educación Superior</v>
      </c>
      <c r="K332" s="94" t="s">
        <v>720</v>
      </c>
    </row>
    <row r="333" spans="3:11">
      <c r="C333" s="136"/>
      <c r="D333" s="153"/>
      <c r="E333" s="118"/>
      <c r="F333" s="93">
        <f t="shared" si="16"/>
        <v>0</v>
      </c>
      <c r="G333" s="155"/>
      <c r="H333" s="137"/>
      <c r="I333" s="125" t="e">
        <f>VLOOKUP(H333,Presupuesto!$B$11:$C$565,2,0)</f>
        <v>#N/A</v>
      </c>
      <c r="J333" s="94" t="str">
        <f t="shared" si="17"/>
        <v>Desarrollo del Sistema de Educación Superior</v>
      </c>
      <c r="K333" s="94" t="s">
        <v>720</v>
      </c>
    </row>
    <row r="334" spans="3:11">
      <c r="C334" s="136"/>
      <c r="D334" s="153"/>
      <c r="E334" s="118"/>
      <c r="F334" s="93">
        <f t="shared" si="16"/>
        <v>0</v>
      </c>
      <c r="G334" s="155"/>
      <c r="H334" s="137"/>
      <c r="I334" s="125" t="e">
        <f>VLOOKUP(H334,Presupuesto!$B$11:$C$565,2,0)</f>
        <v>#N/A</v>
      </c>
      <c r="J334" s="94" t="str">
        <f t="shared" si="17"/>
        <v>Desarrollo del Sistema de Educación Superior</v>
      </c>
      <c r="K334" s="94" t="s">
        <v>720</v>
      </c>
    </row>
    <row r="335" spans="3:11">
      <c r="C335" s="136"/>
      <c r="D335" s="153"/>
      <c r="E335" s="118"/>
      <c r="F335" s="93">
        <f t="shared" si="16"/>
        <v>0</v>
      </c>
      <c r="G335" s="155"/>
      <c r="H335" s="137"/>
      <c r="I335" s="125" t="e">
        <f>VLOOKUP(H335,Presupuesto!$B$11:$C$565,2,0)</f>
        <v>#N/A</v>
      </c>
      <c r="J335" s="94" t="str">
        <f t="shared" si="17"/>
        <v>Desarrollo del Sistema de Educación Superior</v>
      </c>
      <c r="K335" s="94" t="s">
        <v>720</v>
      </c>
    </row>
    <row r="336" spans="3:11">
      <c r="C336" s="136"/>
      <c r="D336" s="153"/>
      <c r="E336" s="118"/>
      <c r="F336" s="93">
        <f t="shared" si="16"/>
        <v>0</v>
      </c>
      <c r="G336" s="155"/>
      <c r="H336" s="137"/>
      <c r="I336" s="125" t="e">
        <f>VLOOKUP(H336,Presupuesto!$B$11:$C$565,2,0)</f>
        <v>#N/A</v>
      </c>
      <c r="J336" s="94" t="str">
        <f t="shared" si="17"/>
        <v>Desarrollo del Sistema de Educación Superior</v>
      </c>
      <c r="K336" s="94" t="s">
        <v>720</v>
      </c>
    </row>
    <row r="337" spans="3:11">
      <c r="C337" s="136"/>
      <c r="D337" s="153"/>
      <c r="E337" s="118"/>
      <c r="F337" s="93">
        <f t="shared" si="16"/>
        <v>0</v>
      </c>
      <c r="G337" s="155"/>
      <c r="H337" s="137"/>
      <c r="I337" s="125" t="e">
        <f>VLOOKUP(H337,Presupuesto!$B$11:$C$565,2,0)</f>
        <v>#N/A</v>
      </c>
      <c r="J337" s="94" t="str">
        <f t="shared" si="17"/>
        <v>Desarrollo del Sistema de Educación Superior</v>
      </c>
      <c r="K337" s="94" t="s">
        <v>720</v>
      </c>
    </row>
    <row r="338" spans="3:11">
      <c r="C338" s="136"/>
      <c r="D338" s="153"/>
      <c r="E338" s="118"/>
      <c r="F338" s="93">
        <f t="shared" si="16"/>
        <v>0</v>
      </c>
      <c r="G338" s="155"/>
      <c r="H338" s="137"/>
      <c r="I338" s="125" t="e">
        <f>VLOOKUP(H338,Presupuesto!$B$11:$C$565,2,0)</f>
        <v>#N/A</v>
      </c>
      <c r="J338" s="94" t="str">
        <f t="shared" si="17"/>
        <v>Desarrollo del Sistema de Educación Superior</v>
      </c>
      <c r="K338" s="94" t="s">
        <v>720</v>
      </c>
    </row>
    <row r="339" spans="3:11">
      <c r="C339" s="136"/>
      <c r="D339" s="153"/>
      <c r="E339" s="118"/>
      <c r="F339" s="93">
        <f t="shared" si="16"/>
        <v>0</v>
      </c>
      <c r="G339" s="155"/>
      <c r="H339" s="137"/>
      <c r="I339" s="125" t="e">
        <f>VLOOKUP(H339,Presupuesto!$B$11:$C$565,2,0)</f>
        <v>#N/A</v>
      </c>
      <c r="J339" s="94" t="str">
        <f t="shared" si="17"/>
        <v>Desarrollo del Sistema de Educación Superior</v>
      </c>
      <c r="K339" s="94" t="s">
        <v>720</v>
      </c>
    </row>
    <row r="340" spans="3:11">
      <c r="C340" s="136"/>
      <c r="D340" s="153"/>
      <c r="E340" s="118"/>
      <c r="F340" s="93">
        <f t="shared" si="16"/>
        <v>0</v>
      </c>
      <c r="G340" s="155"/>
      <c r="H340" s="137"/>
      <c r="I340" s="125" t="e">
        <f>VLOOKUP(H340,Presupuesto!$B$11:$C$565,2,0)</f>
        <v>#N/A</v>
      </c>
      <c r="J340" s="94" t="str">
        <f t="shared" si="17"/>
        <v>Desarrollo del Sistema de Educación Superior</v>
      </c>
      <c r="K340" s="94" t="s">
        <v>720</v>
      </c>
    </row>
    <row r="341" spans="3:11">
      <c r="C341" s="136"/>
      <c r="D341" s="153"/>
      <c r="E341" s="118"/>
      <c r="F341" s="93">
        <f t="shared" si="16"/>
        <v>0</v>
      </c>
      <c r="G341" s="155"/>
      <c r="H341" s="137"/>
      <c r="I341" s="125" t="e">
        <f>VLOOKUP(H341,Presupuesto!$B$11:$C$565,2,0)</f>
        <v>#N/A</v>
      </c>
      <c r="J341" s="94" t="str">
        <f t="shared" si="17"/>
        <v>Desarrollo del Sistema de Educación Superior</v>
      </c>
      <c r="K341" s="94" t="s">
        <v>720</v>
      </c>
    </row>
    <row r="342" spans="3:11">
      <c r="C342" s="136"/>
      <c r="D342" s="153"/>
      <c r="E342" s="118"/>
      <c r="F342" s="93">
        <f t="shared" si="16"/>
        <v>0</v>
      </c>
      <c r="G342" s="155"/>
      <c r="H342" s="137"/>
      <c r="I342" s="125" t="e">
        <f>VLOOKUP(H342,Presupuesto!$B$11:$C$565,2,0)</f>
        <v>#N/A</v>
      </c>
      <c r="J342" s="94" t="str">
        <f t="shared" si="17"/>
        <v>Desarrollo del Sistema de Educación Superior</v>
      </c>
      <c r="K342" s="94" t="s">
        <v>720</v>
      </c>
    </row>
    <row r="343" spans="3:11">
      <c r="C343" s="136"/>
      <c r="D343" s="153"/>
      <c r="E343" s="118"/>
      <c r="F343" s="93">
        <f t="shared" si="16"/>
        <v>0</v>
      </c>
      <c r="G343" s="155"/>
      <c r="H343" s="137"/>
      <c r="I343" s="125" t="e">
        <f>VLOOKUP(H343,Presupuesto!$B$11:$C$565,2,0)</f>
        <v>#N/A</v>
      </c>
      <c r="J343" s="94" t="str">
        <f t="shared" si="17"/>
        <v>Desarrollo del Sistema de Educación Superior</v>
      </c>
      <c r="K343" s="94" t="s">
        <v>720</v>
      </c>
    </row>
    <row r="344" spans="3:11">
      <c r="C344" s="136"/>
      <c r="D344" s="153"/>
      <c r="E344" s="118"/>
      <c r="F344" s="93">
        <f t="shared" si="16"/>
        <v>0</v>
      </c>
      <c r="G344" s="155"/>
      <c r="H344" s="137"/>
      <c r="I344" s="125" t="e">
        <f>VLOOKUP(H344,Presupuesto!$B$11:$C$565,2,0)</f>
        <v>#N/A</v>
      </c>
      <c r="J344" s="94" t="str">
        <f t="shared" si="17"/>
        <v>Desarrollo del Sistema de Educación Superior</v>
      </c>
      <c r="K344" s="94" t="s">
        <v>720</v>
      </c>
    </row>
    <row r="345" spans="3:11">
      <c r="C345" s="136"/>
      <c r="D345" s="153"/>
      <c r="E345" s="118"/>
      <c r="F345" s="93">
        <f t="shared" si="16"/>
        <v>0</v>
      </c>
      <c r="G345" s="155"/>
      <c r="H345" s="137"/>
      <c r="I345" s="125" t="e">
        <f>VLOOKUP(H345,Presupuesto!$B$11:$C$565,2,0)</f>
        <v>#N/A</v>
      </c>
      <c r="J345" s="94" t="str">
        <f t="shared" si="17"/>
        <v>Desarrollo del Sistema de Educación Superior</v>
      </c>
      <c r="K345" s="94" t="s">
        <v>720</v>
      </c>
    </row>
    <row r="346" spans="3:11">
      <c r="C346" s="136"/>
      <c r="D346" s="153"/>
      <c r="E346" s="118"/>
      <c r="F346" s="93">
        <f t="shared" si="16"/>
        <v>0</v>
      </c>
      <c r="G346" s="155"/>
      <c r="H346" s="137"/>
      <c r="I346" s="125" t="e">
        <f>VLOOKUP(H346,Presupuesto!$B$11:$C$565,2,0)</f>
        <v>#N/A</v>
      </c>
      <c r="J346" s="94" t="str">
        <f t="shared" si="17"/>
        <v>Desarrollo del Sistema de Educación Superior</v>
      </c>
      <c r="K346" s="94" t="s">
        <v>720</v>
      </c>
    </row>
    <row r="347" spans="3:11">
      <c r="C347" s="138"/>
      <c r="D347" s="146"/>
      <c r="E347" s="114"/>
      <c r="F347" s="93">
        <f t="shared" si="16"/>
        <v>0</v>
      </c>
      <c r="G347" s="155"/>
      <c r="H347" s="139"/>
      <c r="I347" s="125" t="e">
        <f>VLOOKUP(H347,Presupuesto!$B$11:$C$565,2,0)</f>
        <v>#N/A</v>
      </c>
      <c r="J347" s="94" t="str">
        <f t="shared" si="17"/>
        <v>Desarrollo del Sistema de Educación Superior</v>
      </c>
      <c r="K347" s="94" t="s">
        <v>720</v>
      </c>
    </row>
    <row r="348" spans="3:11">
      <c r="C348" s="138"/>
      <c r="D348" s="146"/>
      <c r="E348" s="114"/>
      <c r="F348" s="93">
        <f t="shared" si="16"/>
        <v>0</v>
      </c>
      <c r="G348" s="155"/>
      <c r="H348" s="139"/>
      <c r="I348" s="125" t="e">
        <f>VLOOKUP(H348,Presupuesto!$B$11:$C$565,2,0)</f>
        <v>#N/A</v>
      </c>
      <c r="J348" s="94" t="str">
        <f t="shared" si="17"/>
        <v>Desarrollo del Sistema de Educación Superior</v>
      </c>
      <c r="K348" s="94" t="s">
        <v>720</v>
      </c>
    </row>
    <row r="349" spans="3:11">
      <c r="C349" s="138"/>
      <c r="D349" s="146"/>
      <c r="E349" s="114"/>
      <c r="F349" s="93">
        <f t="shared" si="16"/>
        <v>0</v>
      </c>
      <c r="G349" s="155"/>
      <c r="H349" s="139"/>
      <c r="I349" s="125" t="e">
        <f>VLOOKUP(H349,Presupuesto!$B$11:$C$565,2,0)</f>
        <v>#N/A</v>
      </c>
      <c r="J349" s="94" t="str">
        <f t="shared" si="17"/>
        <v>Desarrollo del Sistema de Educación Superior</v>
      </c>
      <c r="K349" s="94" t="s">
        <v>720</v>
      </c>
    </row>
    <row r="350" spans="3:11">
      <c r="C350" s="138"/>
      <c r="D350" s="146"/>
      <c r="E350" s="114"/>
      <c r="F350" s="93">
        <f t="shared" si="16"/>
        <v>0</v>
      </c>
      <c r="G350" s="155"/>
      <c r="H350" s="139"/>
      <c r="I350" s="125" t="e">
        <f>VLOOKUP(H350,Presupuesto!$B$11:$C$565,2,0)</f>
        <v>#N/A</v>
      </c>
      <c r="J350" s="94" t="str">
        <f t="shared" si="17"/>
        <v>Desarrollo del Sistema de Educación Superior</v>
      </c>
      <c r="K350" s="94" t="s">
        <v>720</v>
      </c>
    </row>
    <row r="351" spans="3:11">
      <c r="C351" s="138"/>
      <c r="D351" s="146"/>
      <c r="E351" s="114"/>
      <c r="F351" s="93">
        <f t="shared" si="16"/>
        <v>0</v>
      </c>
      <c r="G351" s="155"/>
      <c r="H351" s="139"/>
      <c r="I351" s="125" t="e">
        <f>VLOOKUP(H351,Presupuesto!$B$11:$C$565,2,0)</f>
        <v>#N/A</v>
      </c>
      <c r="J351" s="94" t="str">
        <f t="shared" si="17"/>
        <v>Desarrollo del Sistema de Educación Superior</v>
      </c>
      <c r="K351" s="94" t="s">
        <v>720</v>
      </c>
    </row>
    <row r="352" spans="3:11">
      <c r="C352" s="138"/>
      <c r="D352" s="146"/>
      <c r="E352" s="114"/>
      <c r="F352" s="93">
        <f t="shared" si="16"/>
        <v>0</v>
      </c>
      <c r="G352" s="155"/>
      <c r="H352" s="139"/>
      <c r="I352" s="125" t="e">
        <f>VLOOKUP(H352,Presupuesto!$B$11:$C$565,2,0)</f>
        <v>#N/A</v>
      </c>
      <c r="J352" s="94" t="str">
        <f t="shared" si="17"/>
        <v>Desarrollo del Sistema de Educación Superior</v>
      </c>
      <c r="K352" s="94" t="s">
        <v>720</v>
      </c>
    </row>
    <row r="353" spans="3:11">
      <c r="C353" s="138"/>
      <c r="D353" s="146"/>
      <c r="E353" s="114"/>
      <c r="F353" s="93">
        <f t="shared" si="16"/>
        <v>0</v>
      </c>
      <c r="G353" s="155"/>
      <c r="H353" s="139"/>
      <c r="I353" s="125" t="e">
        <f>VLOOKUP(H353,Presupuesto!$B$11:$C$565,2,0)</f>
        <v>#N/A</v>
      </c>
      <c r="J353" s="94" t="str">
        <f t="shared" si="17"/>
        <v>Desarrollo del Sistema de Educación Superior</v>
      </c>
      <c r="K353" s="94" t="s">
        <v>720</v>
      </c>
    </row>
    <row r="354" spans="3:11">
      <c r="C354" s="138"/>
      <c r="D354" s="146"/>
      <c r="E354" s="114"/>
      <c r="F354" s="93">
        <f t="shared" si="16"/>
        <v>0</v>
      </c>
      <c r="G354" s="155"/>
      <c r="H354" s="139"/>
      <c r="I354" s="125" t="e">
        <f>VLOOKUP(H354,Presupuesto!$B$11:$C$565,2,0)</f>
        <v>#N/A</v>
      </c>
      <c r="J354" s="94" t="str">
        <f t="shared" si="17"/>
        <v>Desarrollo del Sistema de Educación Superior</v>
      </c>
      <c r="K354" s="94" t="s">
        <v>720</v>
      </c>
    </row>
    <row r="355" spans="3:11">
      <c r="C355" s="140"/>
      <c r="D355" s="146"/>
      <c r="E355" s="114"/>
      <c r="F355" s="93">
        <f t="shared" si="16"/>
        <v>0</v>
      </c>
      <c r="G355" s="155"/>
      <c r="H355" s="141"/>
      <c r="I355" s="125" t="e">
        <f>VLOOKUP(H355,Presupuesto!$B$11:$C$565,2,0)</f>
        <v>#N/A</v>
      </c>
      <c r="J355" s="94" t="str">
        <f t="shared" si="17"/>
        <v>Desarrollo del Sistema de Educación Superior</v>
      </c>
      <c r="K355" s="94" t="s">
        <v>732</v>
      </c>
    </row>
    <row r="356" spans="3:11">
      <c r="C356" s="140"/>
      <c r="D356" s="146"/>
      <c r="E356" s="114"/>
      <c r="F356" s="93">
        <f t="shared" si="16"/>
        <v>0</v>
      </c>
      <c r="G356" s="155"/>
      <c r="H356" s="141"/>
      <c r="I356" s="125" t="e">
        <f>VLOOKUP(H356,Presupuesto!$B$11:$C$565,2,0)</f>
        <v>#N/A</v>
      </c>
      <c r="J356" s="94" t="str">
        <f t="shared" si="17"/>
        <v>Desarrollo del Sistema de Educación Superior</v>
      </c>
      <c r="K356" s="94" t="s">
        <v>720</v>
      </c>
    </row>
    <row r="357" spans="3:11">
      <c r="C357" s="140"/>
      <c r="D357" s="146"/>
      <c r="E357" s="114"/>
      <c r="F357" s="93">
        <f t="shared" si="16"/>
        <v>0</v>
      </c>
      <c r="G357" s="155"/>
      <c r="H357" s="141"/>
      <c r="I357" s="125" t="e">
        <f>VLOOKUP(H357,Presupuesto!$B$11:$C$565,2,0)</f>
        <v>#N/A</v>
      </c>
      <c r="J357" s="94" t="str">
        <f t="shared" si="17"/>
        <v>Desarrollo del Sistema de Educación Superior</v>
      </c>
      <c r="K357" s="94" t="s">
        <v>720</v>
      </c>
    </row>
    <row r="358" spans="3:11">
      <c r="C358" s="140"/>
      <c r="D358" s="146"/>
      <c r="E358" s="114"/>
      <c r="F358" s="93">
        <f t="shared" si="16"/>
        <v>0</v>
      </c>
      <c r="G358" s="155"/>
      <c r="H358" s="141"/>
      <c r="I358" s="125" t="e">
        <f>VLOOKUP(H358,Presupuesto!$B$11:$C$565,2,0)</f>
        <v>#N/A</v>
      </c>
      <c r="J358" s="94" t="str">
        <f t="shared" si="17"/>
        <v>Desarrollo del Sistema de Educación Superior</v>
      </c>
      <c r="K358" s="94" t="s">
        <v>720</v>
      </c>
    </row>
    <row r="359" spans="3:11" ht="15.75" thickBot="1">
      <c r="C359" s="142"/>
      <c r="D359" s="154"/>
      <c r="E359" s="99"/>
      <c r="F359" s="101">
        <f t="shared" si="16"/>
        <v>0</v>
      </c>
      <c r="G359" s="156"/>
      <c r="H359" s="143"/>
      <c r="I359" s="127" t="e">
        <f>VLOOKUP(H359,Presupuesto!$B$11:$C$565,2,0)</f>
        <v>#N/A</v>
      </c>
      <c r="J359" s="102" t="str">
        <f t="shared" si="17"/>
        <v>Desarrollo del Sistema de Educación Superior</v>
      </c>
      <c r="K359" s="119" t="s">
        <v>719</v>
      </c>
    </row>
    <row r="362" spans="3:11" ht="15.75" thickBot="1">
      <c r="C362" s="422"/>
      <c r="D362" s="422"/>
      <c r="E362" s="422"/>
      <c r="F362" s="422"/>
      <c r="G362" s="411"/>
      <c r="H362" s="422"/>
      <c r="I362" s="422"/>
      <c r="J362" s="422"/>
      <c r="K362" s="422"/>
    </row>
    <row r="363" spans="3:11" ht="15.75" thickBot="1">
      <c r="C363" s="152" t="s">
        <v>1339</v>
      </c>
      <c r="D363" s="344">
        <f>SUM(F370:F404)</f>
        <v>0</v>
      </c>
      <c r="E363" s="422"/>
      <c r="F363" s="69"/>
      <c r="G363" s="77"/>
      <c r="H363" s="69"/>
      <c r="I363" s="69"/>
      <c r="J363" s="422"/>
      <c r="K363" s="422"/>
    </row>
    <row r="364" spans="3:11">
      <c r="C364" s="69"/>
      <c r="D364" s="31"/>
      <c r="E364" s="90"/>
      <c r="F364" s="90"/>
      <c r="G364" s="90"/>
      <c r="H364" s="74"/>
      <c r="I364" s="74"/>
      <c r="J364" s="74"/>
      <c r="K364" s="108"/>
    </row>
    <row r="365" spans="3:11">
      <c r="C365" s="69"/>
      <c r="D365" s="31"/>
      <c r="E365" s="90"/>
      <c r="F365" s="90"/>
      <c r="G365" s="90"/>
      <c r="H365" s="74"/>
      <c r="I365" s="74"/>
      <c r="J365" s="74"/>
      <c r="K365" s="108"/>
    </row>
    <row r="366" spans="3:11" ht="15.75">
      <c r="C366" s="190" t="s">
        <v>1309</v>
      </c>
      <c r="D366" s="342"/>
      <c r="E366" s="90"/>
      <c r="F366" s="90"/>
      <c r="G366" s="90"/>
      <c r="H366" s="74"/>
      <c r="I366" s="74"/>
      <c r="J366" s="74"/>
      <c r="K366" s="108"/>
    </row>
    <row r="367" spans="3:11" ht="18.75">
      <c r="C367" s="197" t="e">
        <f>IFERROR(VLOOKUP(D366,'1. Desarrollo e Innov. Curricu.'!$F:$G,2,FALSE),IFERROR(VLOOKUP(D366,'2. Investigación Científica'!$E:$F,2,FALSE),IFERROR(VLOOKUP(D366,'3. Vinculación Univ. Sociedad'!$F:$G,2,FALSE),IFERROR(VLOOKUP(D366,'4. Docencia y Profesorado Univ.'!$F:$G,2,FALSE),IFERROR(VLOOKUP(D366,'5. Estudiantes y Graduados'!$E:$F,2,FALSE),IFERROR(VLOOKUP(D366,'11. Gestion Administrativa'!$F:$G,2,FALSE),IFERROR(VLOOKUP(D366,'13. Gestión Académica'!$F:$G,2,FALSE),IFERROR(VLOOKUP(D366,'8. Asegura. de la Calid. y M'!$F:$G,2,FALSE),IFERROR(VLOOKUP(D366,'6. Gestión del Conocimiento'!$F:$G,2,FALSE),IFERROR(VLOOKUP(D366,'15. Gobernabilidad y Proceso...'!$E:$F,2,FALSE),IFERROR(VLOOKUP(D366,'12. Gestión del Talento Humano'!$F:$G,2,FALSE),IFERROR(VLOOKUP(D366,'14. Internacional... de la E.S.'!$E:$F,2,FALSE),IFERROR(VLOOKUP(D366,'10. Posgrado'!$E:$F,2,FALSE),IFERROR(VLOOKUP(D366,'17. Gestión TIC'!$F:$G,2,FALSE),IFERROR(VLOOKUP(D366,'16. Desa. del Sistema Educ.Sup.'!$E:$F,2,FALSE),IFERROR(VLOOKUP(D366,'9. Cultura de Inno. Insti...'!$F:$G,2,FALSE),VLOOKUP(D366,'7. Lo Esencial de la Reforma U.'!$F:$G,2,0)))))))))))))))))</f>
        <v>#N/A</v>
      </c>
      <c r="D367" s="31"/>
      <c r="E367" s="90"/>
      <c r="F367" s="90"/>
      <c r="G367" s="90"/>
      <c r="H367" s="74"/>
      <c r="I367" s="74"/>
      <c r="J367" s="74"/>
      <c r="K367" s="108"/>
    </row>
    <row r="368" spans="3:11" ht="15.75" thickBot="1">
      <c r="C368" s="422"/>
      <c r="D368" s="422"/>
      <c r="E368" s="422"/>
      <c r="F368" s="90"/>
      <c r="G368" s="74"/>
      <c r="H368" s="74"/>
      <c r="I368" s="74"/>
      <c r="J368" s="422"/>
      <c r="K368" s="422"/>
    </row>
    <row r="369" spans="3:11" ht="30.75" thickBot="1">
      <c r="C369" s="124" t="s">
        <v>1310</v>
      </c>
      <c r="D369" s="124" t="s">
        <v>99</v>
      </c>
      <c r="E369" s="131" t="s">
        <v>1312</v>
      </c>
      <c r="F369" s="130" t="s">
        <v>1313</v>
      </c>
      <c r="G369" s="128" t="s">
        <v>1314</v>
      </c>
      <c r="H369" s="131" t="s">
        <v>1315</v>
      </c>
      <c r="I369" s="128" t="s">
        <v>711</v>
      </c>
      <c r="J369" s="128" t="s">
        <v>1316</v>
      </c>
      <c r="K369" s="128" t="s">
        <v>1317</v>
      </c>
    </row>
    <row r="370" spans="3:11">
      <c r="C370" s="207" t="s">
        <v>1284</v>
      </c>
      <c r="D370" s="208"/>
      <c r="E370" s="206">
        <f>HLOOKUP(C370,$AH$2:$BU$3,2,0)</f>
        <v>620</v>
      </c>
      <c r="F370" s="93">
        <f t="shared" ref="F370:F404" si="18">D370*E370</f>
        <v>0</v>
      </c>
      <c r="G370" s="155"/>
      <c r="H370" s="137"/>
      <c r="I370" s="125" t="e">
        <f>VLOOKUP(H370,Presupuesto!$B$11:$C$565,2,0)</f>
        <v>#N/A</v>
      </c>
      <c r="J370" s="205" t="s">
        <v>81</v>
      </c>
      <c r="K370" s="94" t="s">
        <v>719</v>
      </c>
    </row>
    <row r="371" spans="3:11">
      <c r="C371" s="136"/>
      <c r="D371" s="153"/>
      <c r="E371" s="118"/>
      <c r="F371" s="93">
        <f t="shared" si="18"/>
        <v>0</v>
      </c>
      <c r="G371" s="155"/>
      <c r="H371" s="137"/>
      <c r="I371" s="125" t="e">
        <f>VLOOKUP(H371,Presupuesto!$B$11:$C$565,2,0)</f>
        <v>#N/A</v>
      </c>
      <c r="J371" s="94" t="str">
        <f>$J$370</f>
        <v>Desarrollo del Sistema de Educación Superior</v>
      </c>
      <c r="K371" s="94" t="s">
        <v>720</v>
      </c>
    </row>
    <row r="372" spans="3:11">
      <c r="C372" s="136"/>
      <c r="D372" s="153"/>
      <c r="E372" s="118"/>
      <c r="F372" s="93">
        <f t="shared" si="18"/>
        <v>0</v>
      </c>
      <c r="G372" s="155"/>
      <c r="H372" s="137"/>
      <c r="I372" s="125" t="e">
        <f>VLOOKUP(H372,Presupuesto!$B$11:$C$565,2,0)</f>
        <v>#N/A</v>
      </c>
      <c r="J372" s="94" t="str">
        <f t="shared" ref="J372:J404" si="19">$J$370</f>
        <v>Desarrollo del Sistema de Educación Superior</v>
      </c>
      <c r="K372" s="94" t="s">
        <v>720</v>
      </c>
    </row>
    <row r="373" spans="3:11">
      <c r="C373" s="136"/>
      <c r="D373" s="153"/>
      <c r="E373" s="118"/>
      <c r="F373" s="93">
        <f t="shared" si="18"/>
        <v>0</v>
      </c>
      <c r="G373" s="155"/>
      <c r="H373" s="137"/>
      <c r="I373" s="125" t="e">
        <f>VLOOKUP(H373,Presupuesto!$B$11:$C$565,2,0)</f>
        <v>#N/A</v>
      </c>
      <c r="J373" s="94" t="str">
        <f t="shared" si="19"/>
        <v>Desarrollo del Sistema de Educación Superior</v>
      </c>
      <c r="K373" s="94" t="s">
        <v>720</v>
      </c>
    </row>
    <row r="374" spans="3:11">
      <c r="C374" s="136"/>
      <c r="D374" s="153"/>
      <c r="E374" s="118"/>
      <c r="F374" s="93">
        <f t="shared" si="18"/>
        <v>0</v>
      </c>
      <c r="G374" s="155"/>
      <c r="H374" s="137"/>
      <c r="I374" s="125" t="e">
        <f>VLOOKUP(H374,Presupuesto!$B$11:$C$565,2,0)</f>
        <v>#N/A</v>
      </c>
      <c r="J374" s="94" t="str">
        <f t="shared" si="19"/>
        <v>Desarrollo del Sistema de Educación Superior</v>
      </c>
      <c r="K374" s="94" t="s">
        <v>720</v>
      </c>
    </row>
    <row r="375" spans="3:11">
      <c r="C375" s="136"/>
      <c r="D375" s="153"/>
      <c r="E375" s="118"/>
      <c r="F375" s="93">
        <f t="shared" si="18"/>
        <v>0</v>
      </c>
      <c r="G375" s="155"/>
      <c r="H375" s="137"/>
      <c r="I375" s="125" t="e">
        <f>VLOOKUP(H375,Presupuesto!$B$11:$C$565,2,0)</f>
        <v>#N/A</v>
      </c>
      <c r="J375" s="94" t="str">
        <f t="shared" si="19"/>
        <v>Desarrollo del Sistema de Educación Superior</v>
      </c>
      <c r="K375" s="94" t="s">
        <v>729</v>
      </c>
    </row>
    <row r="376" spans="3:11">
      <c r="C376" s="136"/>
      <c r="D376" s="153"/>
      <c r="E376" s="118"/>
      <c r="F376" s="93">
        <f t="shared" si="18"/>
        <v>0</v>
      </c>
      <c r="G376" s="155"/>
      <c r="H376" s="137"/>
      <c r="I376" s="125" t="e">
        <f>VLOOKUP(H376,Presupuesto!$B$11:$C$565,2,0)</f>
        <v>#N/A</v>
      </c>
      <c r="J376" s="94" t="str">
        <f t="shared" si="19"/>
        <v>Desarrollo del Sistema de Educación Superior</v>
      </c>
      <c r="K376" s="94" t="s">
        <v>720</v>
      </c>
    </row>
    <row r="377" spans="3:11">
      <c r="C377" s="136"/>
      <c r="D377" s="153"/>
      <c r="E377" s="118"/>
      <c r="F377" s="93">
        <f t="shared" si="18"/>
        <v>0</v>
      </c>
      <c r="G377" s="155"/>
      <c r="H377" s="137"/>
      <c r="I377" s="125" t="e">
        <f>VLOOKUP(H377,Presupuesto!$B$11:$C$565,2,0)</f>
        <v>#N/A</v>
      </c>
      <c r="J377" s="94" t="str">
        <f t="shared" si="19"/>
        <v>Desarrollo del Sistema de Educación Superior</v>
      </c>
      <c r="K377" s="94" t="s">
        <v>720</v>
      </c>
    </row>
    <row r="378" spans="3:11">
      <c r="C378" s="136"/>
      <c r="D378" s="153"/>
      <c r="E378" s="118"/>
      <c r="F378" s="93">
        <f t="shared" si="18"/>
        <v>0</v>
      </c>
      <c r="G378" s="155"/>
      <c r="H378" s="137"/>
      <c r="I378" s="125" t="e">
        <f>VLOOKUP(H378,Presupuesto!$B$11:$C$565,2,0)</f>
        <v>#N/A</v>
      </c>
      <c r="J378" s="94" t="str">
        <f t="shared" si="19"/>
        <v>Desarrollo del Sistema de Educación Superior</v>
      </c>
      <c r="K378" s="94" t="s">
        <v>720</v>
      </c>
    </row>
    <row r="379" spans="3:11">
      <c r="C379" s="136"/>
      <c r="D379" s="153"/>
      <c r="E379" s="118"/>
      <c r="F379" s="93">
        <f t="shared" si="18"/>
        <v>0</v>
      </c>
      <c r="G379" s="155"/>
      <c r="H379" s="137"/>
      <c r="I379" s="125" t="e">
        <f>VLOOKUP(H379,Presupuesto!$B$11:$C$565,2,0)</f>
        <v>#N/A</v>
      </c>
      <c r="J379" s="94" t="str">
        <f t="shared" si="19"/>
        <v>Desarrollo del Sistema de Educación Superior</v>
      </c>
      <c r="K379" s="94" t="s">
        <v>720</v>
      </c>
    </row>
    <row r="380" spans="3:11">
      <c r="C380" s="136"/>
      <c r="D380" s="153"/>
      <c r="E380" s="118"/>
      <c r="F380" s="93">
        <f t="shared" si="18"/>
        <v>0</v>
      </c>
      <c r="G380" s="155"/>
      <c r="H380" s="137"/>
      <c r="I380" s="125" t="e">
        <f>VLOOKUP(H380,Presupuesto!$B$11:$C$565,2,0)</f>
        <v>#N/A</v>
      </c>
      <c r="J380" s="94" t="str">
        <f t="shared" si="19"/>
        <v>Desarrollo del Sistema de Educación Superior</v>
      </c>
      <c r="K380" s="94" t="s">
        <v>720</v>
      </c>
    </row>
    <row r="381" spans="3:11">
      <c r="C381" s="136"/>
      <c r="D381" s="153"/>
      <c r="E381" s="118"/>
      <c r="F381" s="93">
        <f t="shared" si="18"/>
        <v>0</v>
      </c>
      <c r="G381" s="155"/>
      <c r="H381" s="137"/>
      <c r="I381" s="125" t="e">
        <f>VLOOKUP(H381,Presupuesto!$B$11:$C$565,2,0)</f>
        <v>#N/A</v>
      </c>
      <c r="J381" s="94" t="str">
        <f t="shared" si="19"/>
        <v>Desarrollo del Sistema de Educación Superior</v>
      </c>
      <c r="K381" s="94" t="s">
        <v>720</v>
      </c>
    </row>
    <row r="382" spans="3:11">
      <c r="C382" s="136"/>
      <c r="D382" s="153"/>
      <c r="E382" s="118"/>
      <c r="F382" s="93">
        <f t="shared" si="18"/>
        <v>0</v>
      </c>
      <c r="G382" s="155"/>
      <c r="H382" s="137"/>
      <c r="I382" s="125" t="e">
        <f>VLOOKUP(H382,Presupuesto!$B$11:$C$565,2,0)</f>
        <v>#N/A</v>
      </c>
      <c r="J382" s="94" t="str">
        <f t="shared" si="19"/>
        <v>Desarrollo del Sistema de Educación Superior</v>
      </c>
      <c r="K382" s="94" t="s">
        <v>720</v>
      </c>
    </row>
    <row r="383" spans="3:11">
      <c r="C383" s="136"/>
      <c r="D383" s="153"/>
      <c r="E383" s="118"/>
      <c r="F383" s="93">
        <f t="shared" si="18"/>
        <v>0</v>
      </c>
      <c r="G383" s="155"/>
      <c r="H383" s="137"/>
      <c r="I383" s="125" t="e">
        <f>VLOOKUP(H383,Presupuesto!$B$11:$C$565,2,0)</f>
        <v>#N/A</v>
      </c>
      <c r="J383" s="94" t="str">
        <f t="shared" si="19"/>
        <v>Desarrollo del Sistema de Educación Superior</v>
      </c>
      <c r="K383" s="94" t="s">
        <v>720</v>
      </c>
    </row>
    <row r="384" spans="3:11">
      <c r="C384" s="136"/>
      <c r="D384" s="153"/>
      <c r="E384" s="118"/>
      <c r="F384" s="93">
        <f t="shared" si="18"/>
        <v>0</v>
      </c>
      <c r="G384" s="155"/>
      <c r="H384" s="137"/>
      <c r="I384" s="125" t="e">
        <f>VLOOKUP(H384,Presupuesto!$B$11:$C$565,2,0)</f>
        <v>#N/A</v>
      </c>
      <c r="J384" s="94" t="str">
        <f t="shared" si="19"/>
        <v>Desarrollo del Sistema de Educación Superior</v>
      </c>
      <c r="K384" s="94" t="s">
        <v>720</v>
      </c>
    </row>
    <row r="385" spans="3:11">
      <c r="C385" s="136"/>
      <c r="D385" s="153"/>
      <c r="E385" s="118"/>
      <c r="F385" s="93">
        <f t="shared" si="18"/>
        <v>0</v>
      </c>
      <c r="G385" s="155"/>
      <c r="H385" s="137"/>
      <c r="I385" s="125" t="e">
        <f>VLOOKUP(H385,Presupuesto!$B$11:$C$565,2,0)</f>
        <v>#N/A</v>
      </c>
      <c r="J385" s="94" t="str">
        <f t="shared" si="19"/>
        <v>Desarrollo del Sistema de Educación Superior</v>
      </c>
      <c r="K385" s="94" t="s">
        <v>720</v>
      </c>
    </row>
    <row r="386" spans="3:11">
      <c r="C386" s="136"/>
      <c r="D386" s="153"/>
      <c r="E386" s="118"/>
      <c r="F386" s="93">
        <f t="shared" si="18"/>
        <v>0</v>
      </c>
      <c r="G386" s="155"/>
      <c r="H386" s="137"/>
      <c r="I386" s="125" t="e">
        <f>VLOOKUP(H386,Presupuesto!$B$11:$C$565,2,0)</f>
        <v>#N/A</v>
      </c>
      <c r="J386" s="94" t="str">
        <f t="shared" si="19"/>
        <v>Desarrollo del Sistema de Educación Superior</v>
      </c>
      <c r="K386" s="94" t="s">
        <v>720</v>
      </c>
    </row>
    <row r="387" spans="3:11">
      <c r="C387" s="136"/>
      <c r="D387" s="153"/>
      <c r="E387" s="118"/>
      <c r="F387" s="93">
        <f t="shared" si="18"/>
        <v>0</v>
      </c>
      <c r="G387" s="155"/>
      <c r="H387" s="137"/>
      <c r="I387" s="125" t="e">
        <f>VLOOKUP(H387,Presupuesto!$B$11:$C$565,2,0)</f>
        <v>#N/A</v>
      </c>
      <c r="J387" s="94" t="str">
        <f t="shared" si="19"/>
        <v>Desarrollo del Sistema de Educación Superior</v>
      </c>
      <c r="K387" s="94" t="s">
        <v>720</v>
      </c>
    </row>
    <row r="388" spans="3:11">
      <c r="C388" s="136"/>
      <c r="D388" s="153"/>
      <c r="E388" s="118"/>
      <c r="F388" s="93">
        <f t="shared" si="18"/>
        <v>0</v>
      </c>
      <c r="G388" s="155"/>
      <c r="H388" s="137"/>
      <c r="I388" s="125" t="e">
        <f>VLOOKUP(H388,Presupuesto!$B$11:$C$565,2,0)</f>
        <v>#N/A</v>
      </c>
      <c r="J388" s="94" t="str">
        <f t="shared" si="19"/>
        <v>Desarrollo del Sistema de Educación Superior</v>
      </c>
      <c r="K388" s="94" t="s">
        <v>720</v>
      </c>
    </row>
    <row r="389" spans="3:11">
      <c r="C389" s="136"/>
      <c r="D389" s="153"/>
      <c r="E389" s="118"/>
      <c r="F389" s="93">
        <f t="shared" si="18"/>
        <v>0</v>
      </c>
      <c r="G389" s="155"/>
      <c r="H389" s="137"/>
      <c r="I389" s="125" t="e">
        <f>VLOOKUP(H389,Presupuesto!$B$11:$C$565,2,0)</f>
        <v>#N/A</v>
      </c>
      <c r="J389" s="94" t="str">
        <f t="shared" si="19"/>
        <v>Desarrollo del Sistema de Educación Superior</v>
      </c>
      <c r="K389" s="94" t="s">
        <v>720</v>
      </c>
    </row>
    <row r="390" spans="3:11">
      <c r="C390" s="136"/>
      <c r="D390" s="153"/>
      <c r="E390" s="118"/>
      <c r="F390" s="93">
        <f t="shared" si="18"/>
        <v>0</v>
      </c>
      <c r="G390" s="155"/>
      <c r="H390" s="137"/>
      <c r="I390" s="125" t="e">
        <f>VLOOKUP(H390,Presupuesto!$B$11:$C$565,2,0)</f>
        <v>#N/A</v>
      </c>
      <c r="J390" s="94" t="str">
        <f t="shared" si="19"/>
        <v>Desarrollo del Sistema de Educación Superior</v>
      </c>
      <c r="K390" s="94" t="s">
        <v>720</v>
      </c>
    </row>
    <row r="391" spans="3:11">
      <c r="C391" s="136"/>
      <c r="D391" s="153"/>
      <c r="E391" s="118"/>
      <c r="F391" s="93">
        <f t="shared" si="18"/>
        <v>0</v>
      </c>
      <c r="G391" s="155"/>
      <c r="H391" s="137"/>
      <c r="I391" s="125" t="e">
        <f>VLOOKUP(H391,Presupuesto!$B$11:$C$565,2,0)</f>
        <v>#N/A</v>
      </c>
      <c r="J391" s="94" t="str">
        <f t="shared" si="19"/>
        <v>Desarrollo del Sistema de Educación Superior</v>
      </c>
      <c r="K391" s="94" t="s">
        <v>720</v>
      </c>
    </row>
    <row r="392" spans="3:11">
      <c r="C392" s="138"/>
      <c r="D392" s="146"/>
      <c r="E392" s="114"/>
      <c r="F392" s="93">
        <f t="shared" si="18"/>
        <v>0</v>
      </c>
      <c r="G392" s="155"/>
      <c r="H392" s="139"/>
      <c r="I392" s="125" t="e">
        <f>VLOOKUP(H392,Presupuesto!$B$11:$C$565,2,0)</f>
        <v>#N/A</v>
      </c>
      <c r="J392" s="94" t="str">
        <f t="shared" si="19"/>
        <v>Desarrollo del Sistema de Educación Superior</v>
      </c>
      <c r="K392" s="94" t="s">
        <v>720</v>
      </c>
    </row>
    <row r="393" spans="3:11">
      <c r="C393" s="138"/>
      <c r="D393" s="146"/>
      <c r="E393" s="114"/>
      <c r="F393" s="93">
        <f t="shared" si="18"/>
        <v>0</v>
      </c>
      <c r="G393" s="155"/>
      <c r="H393" s="139"/>
      <c r="I393" s="125" t="e">
        <f>VLOOKUP(H393,Presupuesto!$B$11:$C$565,2,0)</f>
        <v>#N/A</v>
      </c>
      <c r="J393" s="94" t="str">
        <f t="shared" si="19"/>
        <v>Desarrollo del Sistema de Educación Superior</v>
      </c>
      <c r="K393" s="94" t="s">
        <v>720</v>
      </c>
    </row>
    <row r="394" spans="3:11">
      <c r="C394" s="138"/>
      <c r="D394" s="146"/>
      <c r="E394" s="114"/>
      <c r="F394" s="93">
        <f t="shared" si="18"/>
        <v>0</v>
      </c>
      <c r="G394" s="155"/>
      <c r="H394" s="139"/>
      <c r="I394" s="125" t="e">
        <f>VLOOKUP(H394,Presupuesto!$B$11:$C$565,2,0)</f>
        <v>#N/A</v>
      </c>
      <c r="J394" s="94" t="str">
        <f t="shared" si="19"/>
        <v>Desarrollo del Sistema de Educación Superior</v>
      </c>
      <c r="K394" s="94" t="s">
        <v>720</v>
      </c>
    </row>
    <row r="395" spans="3:11">
      <c r="C395" s="138"/>
      <c r="D395" s="146"/>
      <c r="E395" s="114"/>
      <c r="F395" s="93">
        <f t="shared" si="18"/>
        <v>0</v>
      </c>
      <c r="G395" s="155"/>
      <c r="H395" s="139"/>
      <c r="I395" s="125" t="e">
        <f>VLOOKUP(H395,Presupuesto!$B$11:$C$565,2,0)</f>
        <v>#N/A</v>
      </c>
      <c r="J395" s="94" t="str">
        <f t="shared" si="19"/>
        <v>Desarrollo del Sistema de Educación Superior</v>
      </c>
      <c r="K395" s="94" t="s">
        <v>720</v>
      </c>
    </row>
    <row r="396" spans="3:11">
      <c r="C396" s="138"/>
      <c r="D396" s="146"/>
      <c r="E396" s="114"/>
      <c r="F396" s="93">
        <f t="shared" si="18"/>
        <v>0</v>
      </c>
      <c r="G396" s="155"/>
      <c r="H396" s="139"/>
      <c r="I396" s="125" t="e">
        <f>VLOOKUP(H396,Presupuesto!$B$11:$C$565,2,0)</f>
        <v>#N/A</v>
      </c>
      <c r="J396" s="94" t="str">
        <f t="shared" si="19"/>
        <v>Desarrollo del Sistema de Educación Superior</v>
      </c>
      <c r="K396" s="94" t="s">
        <v>720</v>
      </c>
    </row>
    <row r="397" spans="3:11">
      <c r="C397" s="138"/>
      <c r="D397" s="146"/>
      <c r="E397" s="114"/>
      <c r="F397" s="93">
        <f t="shared" si="18"/>
        <v>0</v>
      </c>
      <c r="G397" s="155"/>
      <c r="H397" s="139"/>
      <c r="I397" s="125" t="e">
        <f>VLOOKUP(H397,Presupuesto!$B$11:$C$565,2,0)</f>
        <v>#N/A</v>
      </c>
      <c r="J397" s="94" t="str">
        <f t="shared" si="19"/>
        <v>Desarrollo del Sistema de Educación Superior</v>
      </c>
      <c r="K397" s="94" t="s">
        <v>720</v>
      </c>
    </row>
    <row r="398" spans="3:11">
      <c r="C398" s="138"/>
      <c r="D398" s="146"/>
      <c r="E398" s="114"/>
      <c r="F398" s="93">
        <f t="shared" si="18"/>
        <v>0</v>
      </c>
      <c r="G398" s="155"/>
      <c r="H398" s="139"/>
      <c r="I398" s="125" t="e">
        <f>VLOOKUP(H398,Presupuesto!$B$11:$C$565,2,0)</f>
        <v>#N/A</v>
      </c>
      <c r="J398" s="94" t="str">
        <f t="shared" si="19"/>
        <v>Desarrollo del Sistema de Educación Superior</v>
      </c>
      <c r="K398" s="94" t="s">
        <v>720</v>
      </c>
    </row>
    <row r="399" spans="3:11">
      <c r="C399" s="138"/>
      <c r="D399" s="146"/>
      <c r="E399" s="114"/>
      <c r="F399" s="93">
        <f t="shared" si="18"/>
        <v>0</v>
      </c>
      <c r="G399" s="155"/>
      <c r="H399" s="139"/>
      <c r="I399" s="125" t="e">
        <f>VLOOKUP(H399,Presupuesto!$B$11:$C$565,2,0)</f>
        <v>#N/A</v>
      </c>
      <c r="J399" s="94" t="str">
        <f t="shared" si="19"/>
        <v>Desarrollo del Sistema de Educación Superior</v>
      </c>
      <c r="K399" s="94" t="s">
        <v>720</v>
      </c>
    </row>
    <row r="400" spans="3:11">
      <c r="C400" s="140"/>
      <c r="D400" s="146"/>
      <c r="E400" s="114"/>
      <c r="F400" s="93">
        <f t="shared" si="18"/>
        <v>0</v>
      </c>
      <c r="G400" s="155"/>
      <c r="H400" s="141"/>
      <c r="I400" s="125" t="e">
        <f>VLOOKUP(H400,Presupuesto!$B$11:$C$565,2,0)</f>
        <v>#N/A</v>
      </c>
      <c r="J400" s="94" t="str">
        <f t="shared" si="19"/>
        <v>Desarrollo del Sistema de Educación Superior</v>
      </c>
      <c r="K400" s="94" t="s">
        <v>732</v>
      </c>
    </row>
    <row r="401" spans="3:11">
      <c r="C401" s="140"/>
      <c r="D401" s="146"/>
      <c r="E401" s="114"/>
      <c r="F401" s="93">
        <f t="shared" si="18"/>
        <v>0</v>
      </c>
      <c r="G401" s="155"/>
      <c r="H401" s="141"/>
      <c r="I401" s="125" t="e">
        <f>VLOOKUP(H401,Presupuesto!$B$11:$C$565,2,0)</f>
        <v>#N/A</v>
      </c>
      <c r="J401" s="94" t="str">
        <f t="shared" si="19"/>
        <v>Desarrollo del Sistema de Educación Superior</v>
      </c>
      <c r="K401" s="94" t="s">
        <v>720</v>
      </c>
    </row>
    <row r="402" spans="3:11">
      <c r="C402" s="140"/>
      <c r="D402" s="146"/>
      <c r="E402" s="114"/>
      <c r="F402" s="93">
        <f t="shared" si="18"/>
        <v>0</v>
      </c>
      <c r="G402" s="155"/>
      <c r="H402" s="141"/>
      <c r="I402" s="125" t="e">
        <f>VLOOKUP(H402,Presupuesto!$B$11:$C$565,2,0)</f>
        <v>#N/A</v>
      </c>
      <c r="J402" s="94" t="str">
        <f t="shared" si="19"/>
        <v>Desarrollo del Sistema de Educación Superior</v>
      </c>
      <c r="K402" s="94" t="s">
        <v>720</v>
      </c>
    </row>
    <row r="403" spans="3:11">
      <c r="C403" s="140"/>
      <c r="D403" s="146"/>
      <c r="E403" s="114"/>
      <c r="F403" s="93">
        <f t="shared" si="18"/>
        <v>0</v>
      </c>
      <c r="G403" s="155"/>
      <c r="H403" s="141"/>
      <c r="I403" s="125" t="e">
        <f>VLOOKUP(H403,Presupuesto!$B$11:$C$565,2,0)</f>
        <v>#N/A</v>
      </c>
      <c r="J403" s="94" t="str">
        <f t="shared" si="19"/>
        <v>Desarrollo del Sistema de Educación Superior</v>
      </c>
      <c r="K403" s="94" t="s">
        <v>720</v>
      </c>
    </row>
    <row r="404" spans="3:11" ht="15.75" thickBot="1">
      <c r="C404" s="142"/>
      <c r="D404" s="154"/>
      <c r="E404" s="99"/>
      <c r="F404" s="101">
        <f t="shared" si="18"/>
        <v>0</v>
      </c>
      <c r="G404" s="156"/>
      <c r="H404" s="143"/>
      <c r="I404" s="127" t="e">
        <f>VLOOKUP(H404,Presupuesto!$B$11:$C$565,2,0)</f>
        <v>#N/A</v>
      </c>
      <c r="J404" s="102" t="str">
        <f t="shared" si="19"/>
        <v>Desarrollo del Sistema de Educación Superior</v>
      </c>
      <c r="K404" s="119" t="s">
        <v>719</v>
      </c>
    </row>
    <row r="406" spans="3:11" ht="15.75" thickBot="1">
      <c r="C406" s="422"/>
      <c r="D406" s="422"/>
      <c r="E406" s="422"/>
      <c r="F406" s="88"/>
      <c r="G406" s="87"/>
      <c r="H406" s="88"/>
      <c r="I406" s="88"/>
      <c r="J406" s="422"/>
      <c r="K406" s="422"/>
    </row>
    <row r="407" spans="3:11" ht="15.75" thickBot="1">
      <c r="C407" s="152" t="s">
        <v>1339</v>
      </c>
      <c r="D407" s="344">
        <f>SUM(F414:F448)</f>
        <v>0</v>
      </c>
      <c r="E407" s="422"/>
      <c r="F407" s="69"/>
      <c r="G407" s="77"/>
      <c r="H407" s="69"/>
      <c r="I407" s="69"/>
      <c r="J407" s="422"/>
      <c r="K407" s="422"/>
    </row>
    <row r="408" spans="3:11">
      <c r="C408" s="69"/>
      <c r="D408" s="31"/>
      <c r="E408" s="90"/>
      <c r="F408" s="90"/>
      <c r="G408" s="90"/>
      <c r="H408" s="74"/>
      <c r="I408" s="74"/>
      <c r="J408" s="74"/>
      <c r="K408" s="108"/>
    </row>
    <row r="409" spans="3:11">
      <c r="C409" s="69"/>
      <c r="D409" s="31"/>
      <c r="E409" s="90"/>
      <c r="F409" s="90"/>
      <c r="G409" s="90"/>
      <c r="H409" s="74"/>
      <c r="I409" s="74"/>
      <c r="J409" s="74"/>
      <c r="K409" s="108"/>
    </row>
    <row r="410" spans="3:11" ht="15.75">
      <c r="C410" s="190" t="s">
        <v>1309</v>
      </c>
      <c r="D410" s="342"/>
      <c r="E410" s="90"/>
      <c r="F410" s="90"/>
      <c r="G410" s="90"/>
      <c r="H410" s="74"/>
      <c r="I410" s="74"/>
      <c r="J410" s="74"/>
      <c r="K410" s="108"/>
    </row>
    <row r="411" spans="3:11" ht="18.75">
      <c r="C411" s="197" t="e">
        <f>IFERROR(VLOOKUP(D410,'1. Desarrollo e Innov. Curricu.'!$F:$G,2,FALSE),IFERROR(VLOOKUP(D410,'2. Investigación Científica'!$E:$F,2,FALSE),IFERROR(VLOOKUP(D410,'3. Vinculación Univ. Sociedad'!$F:$G,2,FALSE),IFERROR(VLOOKUP(D410,'4. Docencia y Profesorado Univ.'!$F:$G,2,FALSE),IFERROR(VLOOKUP(D410,'5. Estudiantes y Graduados'!$E:$F,2,FALSE),IFERROR(VLOOKUP(D410,'11. Gestion Administrativa'!$F:$G,2,FALSE),IFERROR(VLOOKUP(D410,'13. Gestión Académica'!$F:$G,2,FALSE),IFERROR(VLOOKUP(D410,'8. Asegura. de la Calid. y M'!$F:$G,2,FALSE),IFERROR(VLOOKUP(D410,'6. Gestión del Conocimiento'!$F:$G,2,FALSE),IFERROR(VLOOKUP(D410,'15. Gobernabilidad y Proceso...'!$E:$F,2,FALSE),IFERROR(VLOOKUP(D410,'12. Gestión del Talento Humano'!$F:$G,2,FALSE),IFERROR(VLOOKUP(D410,'14. Internacional... de la E.S.'!$E:$F,2,FALSE),IFERROR(VLOOKUP(D410,'10. Posgrado'!$E:$F,2,FALSE),IFERROR(VLOOKUP(D410,'17. Gestión TIC'!$F:$G,2,FALSE),IFERROR(VLOOKUP(D410,'16. Desa. del Sistema Educ.Sup.'!$E:$F,2,FALSE),IFERROR(VLOOKUP(D410,'9. Cultura de Inno. Insti...'!$F:$G,2,FALSE),VLOOKUP(D410,'7. Lo Esencial de la Reforma U.'!$F:$G,2,0)))))))))))))))))</f>
        <v>#N/A</v>
      </c>
      <c r="D411" s="31"/>
      <c r="E411" s="90"/>
      <c r="F411" s="90"/>
      <c r="G411" s="90"/>
      <c r="H411" s="74"/>
      <c r="I411" s="74"/>
      <c r="J411" s="74"/>
      <c r="K411" s="108"/>
    </row>
    <row r="412" spans="3:11" ht="15.75" thickBot="1">
      <c r="C412" s="422"/>
      <c r="D412" s="422"/>
      <c r="E412" s="422"/>
      <c r="F412" s="90"/>
      <c r="G412" s="74"/>
      <c r="H412" s="74"/>
      <c r="I412" s="74"/>
      <c r="J412" s="422"/>
      <c r="K412" s="422"/>
    </row>
    <row r="413" spans="3:11" ht="30.75" thickBot="1">
      <c r="C413" s="124" t="s">
        <v>1310</v>
      </c>
      <c r="D413" s="124" t="s">
        <v>99</v>
      </c>
      <c r="E413" s="131" t="s">
        <v>1312</v>
      </c>
      <c r="F413" s="130" t="s">
        <v>1313</v>
      </c>
      <c r="G413" s="128" t="s">
        <v>1314</v>
      </c>
      <c r="H413" s="131" t="s">
        <v>1315</v>
      </c>
      <c r="I413" s="128" t="s">
        <v>711</v>
      </c>
      <c r="J413" s="128" t="s">
        <v>1316</v>
      </c>
      <c r="K413" s="128" t="s">
        <v>1317</v>
      </c>
    </row>
    <row r="414" spans="3:11">
      <c r="C414" s="207" t="s">
        <v>1284</v>
      </c>
      <c r="D414" s="208"/>
      <c r="E414" s="206">
        <f>HLOOKUP(C414,$AH$2:$BU$3,2,0)</f>
        <v>620</v>
      </c>
      <c r="F414" s="93">
        <f t="shared" ref="F414:F448" si="20">D414*E414</f>
        <v>0</v>
      </c>
      <c r="G414" s="155"/>
      <c r="H414" s="137"/>
      <c r="I414" s="125" t="e">
        <f>VLOOKUP(H414,Presupuesto!$B$11:$C$565,2,0)</f>
        <v>#N/A</v>
      </c>
      <c r="J414" s="205" t="s">
        <v>81</v>
      </c>
      <c r="K414" s="94" t="s">
        <v>719</v>
      </c>
    </row>
    <row r="415" spans="3:11">
      <c r="C415" s="136"/>
      <c r="D415" s="153"/>
      <c r="E415" s="118"/>
      <c r="F415" s="93">
        <f t="shared" si="20"/>
        <v>0</v>
      </c>
      <c r="G415" s="155"/>
      <c r="H415" s="137"/>
      <c r="I415" s="125" t="e">
        <f>VLOOKUP(H415,Presupuesto!$B$11:$C$565,2,0)</f>
        <v>#N/A</v>
      </c>
      <c r="J415" s="94" t="str">
        <f>$J$414</f>
        <v>Desarrollo del Sistema de Educación Superior</v>
      </c>
      <c r="K415" s="94" t="s">
        <v>720</v>
      </c>
    </row>
    <row r="416" spans="3:11">
      <c r="C416" s="136"/>
      <c r="D416" s="153"/>
      <c r="E416" s="118"/>
      <c r="F416" s="93">
        <f t="shared" si="20"/>
        <v>0</v>
      </c>
      <c r="G416" s="155"/>
      <c r="H416" s="137"/>
      <c r="I416" s="125" t="e">
        <f>VLOOKUP(H416,Presupuesto!$B$11:$C$565,2,0)</f>
        <v>#N/A</v>
      </c>
      <c r="J416" s="94" t="str">
        <f t="shared" ref="J416:J448" si="21">$J$414</f>
        <v>Desarrollo del Sistema de Educación Superior</v>
      </c>
      <c r="K416" s="94" t="s">
        <v>720</v>
      </c>
    </row>
    <row r="417" spans="3:11">
      <c r="C417" s="136"/>
      <c r="D417" s="153"/>
      <c r="E417" s="118"/>
      <c r="F417" s="93">
        <f t="shared" si="20"/>
        <v>0</v>
      </c>
      <c r="G417" s="155"/>
      <c r="H417" s="137"/>
      <c r="I417" s="125" t="e">
        <f>VLOOKUP(H417,Presupuesto!$B$11:$C$565,2,0)</f>
        <v>#N/A</v>
      </c>
      <c r="J417" s="94" t="str">
        <f t="shared" si="21"/>
        <v>Desarrollo del Sistema de Educación Superior</v>
      </c>
      <c r="K417" s="94" t="s">
        <v>720</v>
      </c>
    </row>
    <row r="418" spans="3:11">
      <c r="C418" s="136"/>
      <c r="D418" s="153"/>
      <c r="E418" s="118"/>
      <c r="F418" s="93">
        <f t="shared" si="20"/>
        <v>0</v>
      </c>
      <c r="G418" s="155"/>
      <c r="H418" s="137"/>
      <c r="I418" s="125" t="e">
        <f>VLOOKUP(H418,Presupuesto!$B$11:$C$565,2,0)</f>
        <v>#N/A</v>
      </c>
      <c r="J418" s="94" t="str">
        <f t="shared" si="21"/>
        <v>Desarrollo del Sistema de Educación Superior</v>
      </c>
      <c r="K418" s="94" t="s">
        <v>720</v>
      </c>
    </row>
    <row r="419" spans="3:11">
      <c r="C419" s="136"/>
      <c r="D419" s="153"/>
      <c r="E419" s="118"/>
      <c r="F419" s="93">
        <f t="shared" si="20"/>
        <v>0</v>
      </c>
      <c r="G419" s="155"/>
      <c r="H419" s="137"/>
      <c r="I419" s="125" t="e">
        <f>VLOOKUP(H419,Presupuesto!$B$11:$C$565,2,0)</f>
        <v>#N/A</v>
      </c>
      <c r="J419" s="94" t="str">
        <f t="shared" si="21"/>
        <v>Desarrollo del Sistema de Educación Superior</v>
      </c>
      <c r="K419" s="94" t="s">
        <v>729</v>
      </c>
    </row>
    <row r="420" spans="3:11">
      <c r="C420" s="136"/>
      <c r="D420" s="153"/>
      <c r="E420" s="118"/>
      <c r="F420" s="93">
        <f t="shared" si="20"/>
        <v>0</v>
      </c>
      <c r="G420" s="155"/>
      <c r="H420" s="137"/>
      <c r="I420" s="125" t="e">
        <f>VLOOKUP(H420,Presupuesto!$B$11:$C$565,2,0)</f>
        <v>#N/A</v>
      </c>
      <c r="J420" s="94" t="str">
        <f t="shared" si="21"/>
        <v>Desarrollo del Sistema de Educación Superior</v>
      </c>
      <c r="K420" s="94" t="s">
        <v>720</v>
      </c>
    </row>
    <row r="421" spans="3:11">
      <c r="C421" s="136"/>
      <c r="D421" s="153"/>
      <c r="E421" s="118"/>
      <c r="F421" s="93">
        <f t="shared" si="20"/>
        <v>0</v>
      </c>
      <c r="G421" s="155"/>
      <c r="H421" s="137"/>
      <c r="I421" s="125" t="e">
        <f>VLOOKUP(H421,Presupuesto!$B$11:$C$565,2,0)</f>
        <v>#N/A</v>
      </c>
      <c r="J421" s="94" t="str">
        <f t="shared" si="21"/>
        <v>Desarrollo del Sistema de Educación Superior</v>
      </c>
      <c r="K421" s="94" t="s">
        <v>720</v>
      </c>
    </row>
    <row r="422" spans="3:11">
      <c r="C422" s="136"/>
      <c r="D422" s="153"/>
      <c r="E422" s="118"/>
      <c r="F422" s="93">
        <f t="shared" si="20"/>
        <v>0</v>
      </c>
      <c r="G422" s="155"/>
      <c r="H422" s="137"/>
      <c r="I422" s="125" t="e">
        <f>VLOOKUP(H422,Presupuesto!$B$11:$C$565,2,0)</f>
        <v>#N/A</v>
      </c>
      <c r="J422" s="94" t="str">
        <f t="shared" si="21"/>
        <v>Desarrollo del Sistema de Educación Superior</v>
      </c>
      <c r="K422" s="94" t="s">
        <v>720</v>
      </c>
    </row>
    <row r="423" spans="3:11">
      <c r="C423" s="136"/>
      <c r="D423" s="153"/>
      <c r="E423" s="118"/>
      <c r="F423" s="93">
        <f t="shared" si="20"/>
        <v>0</v>
      </c>
      <c r="G423" s="155"/>
      <c r="H423" s="137"/>
      <c r="I423" s="125" t="e">
        <f>VLOOKUP(H423,Presupuesto!$B$11:$C$565,2,0)</f>
        <v>#N/A</v>
      </c>
      <c r="J423" s="94" t="str">
        <f t="shared" si="21"/>
        <v>Desarrollo del Sistema de Educación Superior</v>
      </c>
      <c r="K423" s="94" t="s">
        <v>720</v>
      </c>
    </row>
    <row r="424" spans="3:11">
      <c r="C424" s="136"/>
      <c r="D424" s="153"/>
      <c r="E424" s="118"/>
      <c r="F424" s="93">
        <f t="shared" si="20"/>
        <v>0</v>
      </c>
      <c r="G424" s="155"/>
      <c r="H424" s="137"/>
      <c r="I424" s="125" t="e">
        <f>VLOOKUP(H424,Presupuesto!$B$11:$C$565,2,0)</f>
        <v>#N/A</v>
      </c>
      <c r="J424" s="94" t="str">
        <f t="shared" si="21"/>
        <v>Desarrollo del Sistema de Educación Superior</v>
      </c>
      <c r="K424" s="94" t="s">
        <v>720</v>
      </c>
    </row>
    <row r="425" spans="3:11">
      <c r="C425" s="136"/>
      <c r="D425" s="153"/>
      <c r="E425" s="118"/>
      <c r="F425" s="93">
        <f t="shared" si="20"/>
        <v>0</v>
      </c>
      <c r="G425" s="155"/>
      <c r="H425" s="137"/>
      <c r="I425" s="125" t="e">
        <f>VLOOKUP(H425,Presupuesto!$B$11:$C$565,2,0)</f>
        <v>#N/A</v>
      </c>
      <c r="J425" s="94" t="str">
        <f t="shared" si="21"/>
        <v>Desarrollo del Sistema de Educación Superior</v>
      </c>
      <c r="K425" s="94" t="s">
        <v>720</v>
      </c>
    </row>
    <row r="426" spans="3:11">
      <c r="C426" s="136"/>
      <c r="D426" s="153"/>
      <c r="E426" s="118"/>
      <c r="F426" s="93">
        <f t="shared" si="20"/>
        <v>0</v>
      </c>
      <c r="G426" s="155"/>
      <c r="H426" s="137"/>
      <c r="I426" s="125" t="e">
        <f>VLOOKUP(H426,Presupuesto!$B$11:$C$565,2,0)</f>
        <v>#N/A</v>
      </c>
      <c r="J426" s="94" t="str">
        <f t="shared" si="21"/>
        <v>Desarrollo del Sistema de Educación Superior</v>
      </c>
      <c r="K426" s="94" t="s">
        <v>720</v>
      </c>
    </row>
    <row r="427" spans="3:11">
      <c r="C427" s="136"/>
      <c r="D427" s="153"/>
      <c r="E427" s="118"/>
      <c r="F427" s="93">
        <f t="shared" si="20"/>
        <v>0</v>
      </c>
      <c r="G427" s="155"/>
      <c r="H427" s="137"/>
      <c r="I427" s="125" t="e">
        <f>VLOOKUP(H427,Presupuesto!$B$11:$C$565,2,0)</f>
        <v>#N/A</v>
      </c>
      <c r="J427" s="94" t="str">
        <f t="shared" si="21"/>
        <v>Desarrollo del Sistema de Educación Superior</v>
      </c>
      <c r="K427" s="94" t="s">
        <v>720</v>
      </c>
    </row>
    <row r="428" spans="3:11">
      <c r="C428" s="136"/>
      <c r="D428" s="153"/>
      <c r="E428" s="118"/>
      <c r="F428" s="93">
        <f t="shared" si="20"/>
        <v>0</v>
      </c>
      <c r="G428" s="155"/>
      <c r="H428" s="137"/>
      <c r="I428" s="125" t="e">
        <f>VLOOKUP(H428,Presupuesto!$B$11:$C$565,2,0)</f>
        <v>#N/A</v>
      </c>
      <c r="J428" s="94" t="str">
        <f t="shared" si="21"/>
        <v>Desarrollo del Sistema de Educación Superior</v>
      </c>
      <c r="K428" s="94" t="s">
        <v>720</v>
      </c>
    </row>
    <row r="429" spans="3:11">
      <c r="C429" s="136"/>
      <c r="D429" s="153"/>
      <c r="E429" s="118"/>
      <c r="F429" s="93">
        <f t="shared" si="20"/>
        <v>0</v>
      </c>
      <c r="G429" s="155"/>
      <c r="H429" s="137"/>
      <c r="I429" s="125" t="e">
        <f>VLOOKUP(H429,Presupuesto!$B$11:$C$565,2,0)</f>
        <v>#N/A</v>
      </c>
      <c r="J429" s="94" t="str">
        <f t="shared" si="21"/>
        <v>Desarrollo del Sistema de Educación Superior</v>
      </c>
      <c r="K429" s="94" t="s">
        <v>720</v>
      </c>
    </row>
    <row r="430" spans="3:11">
      <c r="C430" s="136"/>
      <c r="D430" s="153"/>
      <c r="E430" s="118"/>
      <c r="F430" s="93">
        <f t="shared" si="20"/>
        <v>0</v>
      </c>
      <c r="G430" s="155"/>
      <c r="H430" s="137"/>
      <c r="I430" s="125" t="e">
        <f>VLOOKUP(H430,Presupuesto!$B$11:$C$565,2,0)</f>
        <v>#N/A</v>
      </c>
      <c r="J430" s="94" t="str">
        <f t="shared" si="21"/>
        <v>Desarrollo del Sistema de Educación Superior</v>
      </c>
      <c r="K430" s="94" t="s">
        <v>720</v>
      </c>
    </row>
    <row r="431" spans="3:11">
      <c r="C431" s="136"/>
      <c r="D431" s="153"/>
      <c r="E431" s="118"/>
      <c r="F431" s="93">
        <f t="shared" si="20"/>
        <v>0</v>
      </c>
      <c r="G431" s="155"/>
      <c r="H431" s="137"/>
      <c r="I431" s="125" t="e">
        <f>VLOOKUP(H431,Presupuesto!$B$11:$C$565,2,0)</f>
        <v>#N/A</v>
      </c>
      <c r="J431" s="94" t="str">
        <f t="shared" si="21"/>
        <v>Desarrollo del Sistema de Educación Superior</v>
      </c>
      <c r="K431" s="94" t="s">
        <v>720</v>
      </c>
    </row>
    <row r="432" spans="3:11">
      <c r="C432" s="136"/>
      <c r="D432" s="153"/>
      <c r="E432" s="118"/>
      <c r="F432" s="93">
        <f t="shared" si="20"/>
        <v>0</v>
      </c>
      <c r="G432" s="155"/>
      <c r="H432" s="137"/>
      <c r="I432" s="125" t="e">
        <f>VLOOKUP(H432,Presupuesto!$B$11:$C$565,2,0)</f>
        <v>#N/A</v>
      </c>
      <c r="J432" s="94" t="str">
        <f t="shared" si="21"/>
        <v>Desarrollo del Sistema de Educación Superior</v>
      </c>
      <c r="K432" s="94" t="s">
        <v>720</v>
      </c>
    </row>
    <row r="433" spans="3:11">
      <c r="C433" s="136"/>
      <c r="D433" s="153"/>
      <c r="E433" s="118"/>
      <c r="F433" s="93">
        <f t="shared" si="20"/>
        <v>0</v>
      </c>
      <c r="G433" s="155"/>
      <c r="H433" s="137"/>
      <c r="I433" s="125" t="e">
        <f>VLOOKUP(H433,Presupuesto!$B$11:$C$565,2,0)</f>
        <v>#N/A</v>
      </c>
      <c r="J433" s="94" t="str">
        <f t="shared" si="21"/>
        <v>Desarrollo del Sistema de Educación Superior</v>
      </c>
      <c r="K433" s="94" t="s">
        <v>720</v>
      </c>
    </row>
    <row r="434" spans="3:11">
      <c r="C434" s="136"/>
      <c r="D434" s="153"/>
      <c r="E434" s="118"/>
      <c r="F434" s="93">
        <f t="shared" si="20"/>
        <v>0</v>
      </c>
      <c r="G434" s="155"/>
      <c r="H434" s="137"/>
      <c r="I434" s="125" t="e">
        <f>VLOOKUP(H434,Presupuesto!$B$11:$C$565,2,0)</f>
        <v>#N/A</v>
      </c>
      <c r="J434" s="94" t="str">
        <f t="shared" si="21"/>
        <v>Desarrollo del Sistema de Educación Superior</v>
      </c>
      <c r="K434" s="94" t="s">
        <v>720</v>
      </c>
    </row>
    <row r="435" spans="3:11">
      <c r="C435" s="136"/>
      <c r="D435" s="153"/>
      <c r="E435" s="118"/>
      <c r="F435" s="93">
        <f t="shared" si="20"/>
        <v>0</v>
      </c>
      <c r="G435" s="155"/>
      <c r="H435" s="137"/>
      <c r="I435" s="125" t="e">
        <f>VLOOKUP(H435,Presupuesto!$B$11:$C$565,2,0)</f>
        <v>#N/A</v>
      </c>
      <c r="J435" s="94" t="str">
        <f t="shared" si="21"/>
        <v>Desarrollo del Sistema de Educación Superior</v>
      </c>
      <c r="K435" s="94" t="s">
        <v>720</v>
      </c>
    </row>
    <row r="436" spans="3:11">
      <c r="C436" s="138"/>
      <c r="D436" s="146"/>
      <c r="E436" s="114"/>
      <c r="F436" s="93">
        <f t="shared" si="20"/>
        <v>0</v>
      </c>
      <c r="G436" s="155"/>
      <c r="H436" s="139"/>
      <c r="I436" s="125" t="e">
        <f>VLOOKUP(H436,Presupuesto!$B$11:$C$565,2,0)</f>
        <v>#N/A</v>
      </c>
      <c r="J436" s="94" t="str">
        <f t="shared" si="21"/>
        <v>Desarrollo del Sistema de Educación Superior</v>
      </c>
      <c r="K436" s="94" t="s">
        <v>720</v>
      </c>
    </row>
    <row r="437" spans="3:11">
      <c r="C437" s="138"/>
      <c r="D437" s="146"/>
      <c r="E437" s="114"/>
      <c r="F437" s="93">
        <f t="shared" si="20"/>
        <v>0</v>
      </c>
      <c r="G437" s="155"/>
      <c r="H437" s="139"/>
      <c r="I437" s="125" t="e">
        <f>VLOOKUP(H437,Presupuesto!$B$11:$C$565,2,0)</f>
        <v>#N/A</v>
      </c>
      <c r="J437" s="94" t="str">
        <f t="shared" si="21"/>
        <v>Desarrollo del Sistema de Educación Superior</v>
      </c>
      <c r="K437" s="94" t="s">
        <v>720</v>
      </c>
    </row>
    <row r="438" spans="3:11">
      <c r="C438" s="138"/>
      <c r="D438" s="146"/>
      <c r="E438" s="114"/>
      <c r="F438" s="93">
        <f t="shared" si="20"/>
        <v>0</v>
      </c>
      <c r="G438" s="155"/>
      <c r="H438" s="139"/>
      <c r="I438" s="125" t="e">
        <f>VLOOKUP(H438,Presupuesto!$B$11:$C$565,2,0)</f>
        <v>#N/A</v>
      </c>
      <c r="J438" s="94" t="str">
        <f t="shared" si="21"/>
        <v>Desarrollo del Sistema de Educación Superior</v>
      </c>
      <c r="K438" s="94" t="s">
        <v>720</v>
      </c>
    </row>
    <row r="439" spans="3:11">
      <c r="C439" s="138"/>
      <c r="D439" s="146"/>
      <c r="E439" s="114"/>
      <c r="F439" s="93">
        <f t="shared" si="20"/>
        <v>0</v>
      </c>
      <c r="G439" s="155"/>
      <c r="H439" s="139"/>
      <c r="I439" s="125" t="e">
        <f>VLOOKUP(H439,Presupuesto!$B$11:$C$565,2,0)</f>
        <v>#N/A</v>
      </c>
      <c r="J439" s="94" t="str">
        <f t="shared" si="21"/>
        <v>Desarrollo del Sistema de Educación Superior</v>
      </c>
      <c r="K439" s="94" t="s">
        <v>720</v>
      </c>
    </row>
    <row r="440" spans="3:11">
      <c r="C440" s="138"/>
      <c r="D440" s="146"/>
      <c r="E440" s="114"/>
      <c r="F440" s="93">
        <f t="shared" si="20"/>
        <v>0</v>
      </c>
      <c r="G440" s="155"/>
      <c r="H440" s="139"/>
      <c r="I440" s="125" t="e">
        <f>VLOOKUP(H440,Presupuesto!$B$11:$C$565,2,0)</f>
        <v>#N/A</v>
      </c>
      <c r="J440" s="94" t="str">
        <f t="shared" si="21"/>
        <v>Desarrollo del Sistema de Educación Superior</v>
      </c>
      <c r="K440" s="94" t="s">
        <v>720</v>
      </c>
    </row>
    <row r="441" spans="3:11">
      <c r="C441" s="138"/>
      <c r="D441" s="146"/>
      <c r="E441" s="114"/>
      <c r="F441" s="93">
        <f t="shared" si="20"/>
        <v>0</v>
      </c>
      <c r="G441" s="155"/>
      <c r="H441" s="139"/>
      <c r="I441" s="125" t="e">
        <f>VLOOKUP(H441,Presupuesto!$B$11:$C$565,2,0)</f>
        <v>#N/A</v>
      </c>
      <c r="J441" s="94" t="str">
        <f t="shared" si="21"/>
        <v>Desarrollo del Sistema de Educación Superior</v>
      </c>
      <c r="K441" s="94" t="s">
        <v>720</v>
      </c>
    </row>
    <row r="442" spans="3:11">
      <c r="C442" s="138"/>
      <c r="D442" s="146"/>
      <c r="E442" s="114"/>
      <c r="F442" s="93">
        <f t="shared" si="20"/>
        <v>0</v>
      </c>
      <c r="G442" s="155"/>
      <c r="H442" s="139"/>
      <c r="I442" s="125" t="e">
        <f>VLOOKUP(H442,Presupuesto!$B$11:$C$565,2,0)</f>
        <v>#N/A</v>
      </c>
      <c r="J442" s="94" t="str">
        <f t="shared" si="21"/>
        <v>Desarrollo del Sistema de Educación Superior</v>
      </c>
      <c r="K442" s="94" t="s">
        <v>720</v>
      </c>
    </row>
    <row r="443" spans="3:11">
      <c r="C443" s="138"/>
      <c r="D443" s="146"/>
      <c r="E443" s="114"/>
      <c r="F443" s="93">
        <f t="shared" si="20"/>
        <v>0</v>
      </c>
      <c r="G443" s="155"/>
      <c r="H443" s="139"/>
      <c r="I443" s="125" t="e">
        <f>VLOOKUP(H443,Presupuesto!$B$11:$C$565,2,0)</f>
        <v>#N/A</v>
      </c>
      <c r="J443" s="94" t="str">
        <f t="shared" si="21"/>
        <v>Desarrollo del Sistema de Educación Superior</v>
      </c>
      <c r="K443" s="94" t="s">
        <v>720</v>
      </c>
    </row>
    <row r="444" spans="3:11">
      <c r="C444" s="140"/>
      <c r="D444" s="146"/>
      <c r="E444" s="114"/>
      <c r="F444" s="93">
        <f t="shared" si="20"/>
        <v>0</v>
      </c>
      <c r="G444" s="155"/>
      <c r="H444" s="141"/>
      <c r="I444" s="125" t="e">
        <f>VLOOKUP(H444,Presupuesto!$B$11:$C$565,2,0)</f>
        <v>#N/A</v>
      </c>
      <c r="J444" s="94" t="str">
        <f t="shared" si="21"/>
        <v>Desarrollo del Sistema de Educación Superior</v>
      </c>
      <c r="K444" s="94" t="s">
        <v>732</v>
      </c>
    </row>
    <row r="445" spans="3:11">
      <c r="C445" s="140"/>
      <c r="D445" s="146"/>
      <c r="E445" s="114"/>
      <c r="F445" s="93">
        <f t="shared" si="20"/>
        <v>0</v>
      </c>
      <c r="G445" s="155"/>
      <c r="H445" s="141"/>
      <c r="I445" s="125" t="e">
        <f>VLOOKUP(H445,Presupuesto!$B$11:$C$565,2,0)</f>
        <v>#N/A</v>
      </c>
      <c r="J445" s="94" t="str">
        <f t="shared" si="21"/>
        <v>Desarrollo del Sistema de Educación Superior</v>
      </c>
      <c r="K445" s="94" t="s">
        <v>720</v>
      </c>
    </row>
    <row r="446" spans="3:11">
      <c r="C446" s="140"/>
      <c r="D446" s="146"/>
      <c r="E446" s="114"/>
      <c r="F446" s="93">
        <f t="shared" si="20"/>
        <v>0</v>
      </c>
      <c r="G446" s="155"/>
      <c r="H446" s="141"/>
      <c r="I446" s="125" t="e">
        <f>VLOOKUP(H446,Presupuesto!$B$11:$C$565,2,0)</f>
        <v>#N/A</v>
      </c>
      <c r="J446" s="94" t="str">
        <f t="shared" si="21"/>
        <v>Desarrollo del Sistema de Educación Superior</v>
      </c>
      <c r="K446" s="94" t="s">
        <v>720</v>
      </c>
    </row>
    <row r="447" spans="3:11">
      <c r="C447" s="140"/>
      <c r="D447" s="146"/>
      <c r="E447" s="114"/>
      <c r="F447" s="93">
        <f t="shared" si="20"/>
        <v>0</v>
      </c>
      <c r="G447" s="155"/>
      <c r="H447" s="141"/>
      <c r="I447" s="125" t="e">
        <f>VLOOKUP(H447,Presupuesto!$B$11:$C$565,2,0)</f>
        <v>#N/A</v>
      </c>
      <c r="J447" s="94" t="str">
        <f t="shared" si="21"/>
        <v>Desarrollo del Sistema de Educación Superior</v>
      </c>
      <c r="K447" s="94" t="s">
        <v>720</v>
      </c>
    </row>
    <row r="448" spans="3:11" ht="15.75" thickBot="1">
      <c r="C448" s="142"/>
      <c r="D448" s="154"/>
      <c r="E448" s="99"/>
      <c r="F448" s="101">
        <f t="shared" si="20"/>
        <v>0</v>
      </c>
      <c r="G448" s="156"/>
      <c r="H448" s="143"/>
      <c r="I448" s="127" t="e">
        <f>VLOOKUP(H448,Presupuesto!$B$11:$C$565,2,0)</f>
        <v>#N/A</v>
      </c>
      <c r="J448" s="102" t="str">
        <f t="shared" si="21"/>
        <v>Desarrollo del Sistema de Educación Superior</v>
      </c>
      <c r="K448" s="119" t="s">
        <v>719</v>
      </c>
    </row>
    <row r="450" spans="3:11" ht="15.75" thickBot="1">
      <c r="C450" s="422"/>
      <c r="D450" s="422"/>
      <c r="E450" s="422"/>
      <c r="F450" s="422"/>
      <c r="G450" s="411"/>
      <c r="H450" s="422"/>
      <c r="I450" s="422"/>
      <c r="J450" s="422"/>
      <c r="K450" s="422"/>
    </row>
    <row r="451" spans="3:11" ht="15.75" thickBot="1">
      <c r="C451" s="152" t="s">
        <v>1339</v>
      </c>
      <c r="D451" s="344">
        <f>SUM(F458:F492)</f>
        <v>0</v>
      </c>
      <c r="E451" s="422"/>
      <c r="F451" s="69"/>
      <c r="G451" s="77"/>
      <c r="H451" s="69"/>
      <c r="I451" s="69"/>
      <c r="J451" s="422"/>
      <c r="K451" s="422"/>
    </row>
    <row r="452" spans="3:11">
      <c r="C452" s="69"/>
      <c r="D452" s="31"/>
      <c r="E452" s="90"/>
      <c r="F452" s="90"/>
      <c r="G452" s="90"/>
      <c r="H452" s="74"/>
      <c r="I452" s="74"/>
      <c r="J452" s="74"/>
      <c r="K452" s="108"/>
    </row>
    <row r="453" spans="3:11">
      <c r="C453" s="69"/>
      <c r="D453" s="31"/>
      <c r="E453" s="90"/>
      <c r="F453" s="90"/>
      <c r="G453" s="90"/>
      <c r="H453" s="74"/>
      <c r="I453" s="74"/>
      <c r="J453" s="74"/>
      <c r="K453" s="108"/>
    </row>
    <row r="454" spans="3:11" ht="15.75">
      <c r="C454" s="190" t="s">
        <v>1309</v>
      </c>
      <c r="D454" s="342"/>
      <c r="E454" s="90"/>
      <c r="F454" s="90"/>
      <c r="G454" s="90"/>
      <c r="H454" s="74"/>
      <c r="I454" s="74"/>
      <c r="J454" s="74"/>
      <c r="K454" s="108"/>
    </row>
    <row r="455" spans="3:11" ht="18.75">
      <c r="C455" s="197" t="e">
        <f>IFERROR(VLOOKUP(D454,'1. Desarrollo e Innov. Curricu.'!$F:$G,2,FALSE),IFERROR(VLOOKUP(D454,'2. Investigación Científica'!$E:$F,2,FALSE),IFERROR(VLOOKUP(D454,'3. Vinculación Univ. Sociedad'!$F:$G,2,FALSE),IFERROR(VLOOKUP(D454,'4. Docencia y Profesorado Univ.'!$F:$G,2,FALSE),IFERROR(VLOOKUP(D454,'5. Estudiantes y Graduados'!$E:$F,2,FALSE),IFERROR(VLOOKUP(D454,'11. Gestion Administrativa'!$F:$G,2,FALSE),IFERROR(VLOOKUP(D454,'13. Gestión Académica'!$F:$G,2,FALSE),IFERROR(VLOOKUP(D454,'8. Asegura. de la Calid. y M'!$F:$G,2,FALSE),IFERROR(VLOOKUP(D454,'6. Gestión del Conocimiento'!$F:$G,2,FALSE),IFERROR(VLOOKUP(D454,'15. Gobernabilidad y Proceso...'!$E:$F,2,FALSE),IFERROR(VLOOKUP(D454,'12. Gestión del Talento Humano'!$F:$G,2,FALSE),IFERROR(VLOOKUP(D454,'14. Internacional... de la E.S.'!$E:$F,2,FALSE),IFERROR(VLOOKUP(D454,'10. Posgrado'!$E:$F,2,FALSE),IFERROR(VLOOKUP(D454,'17. Gestión TIC'!$F:$G,2,FALSE),IFERROR(VLOOKUP(D454,'16. Desa. del Sistema Educ.Sup.'!$E:$F,2,FALSE),IFERROR(VLOOKUP(D454,'9. Cultura de Inno. Insti...'!$F:$G,2,FALSE),VLOOKUP(D454,'7. Lo Esencial de la Reforma U.'!$F:$G,2,0)))))))))))))))))</f>
        <v>#N/A</v>
      </c>
      <c r="D455" s="31"/>
      <c r="E455" s="90"/>
      <c r="F455" s="90"/>
      <c r="G455" s="90"/>
      <c r="H455" s="74"/>
      <c r="I455" s="74"/>
      <c r="J455" s="74"/>
      <c r="K455" s="108"/>
    </row>
    <row r="456" spans="3:11" ht="15.75" thickBot="1">
      <c r="C456" s="422"/>
      <c r="D456" s="422"/>
      <c r="E456" s="422"/>
      <c r="F456" s="90"/>
      <c r="G456" s="74"/>
      <c r="H456" s="74"/>
      <c r="I456" s="74"/>
      <c r="J456" s="422"/>
      <c r="K456" s="422"/>
    </row>
    <row r="457" spans="3:11" ht="30.75" thickBot="1">
      <c r="C457" s="124" t="s">
        <v>1310</v>
      </c>
      <c r="D457" s="124" t="s">
        <v>99</v>
      </c>
      <c r="E457" s="131" t="s">
        <v>1312</v>
      </c>
      <c r="F457" s="130" t="s">
        <v>1313</v>
      </c>
      <c r="G457" s="128" t="s">
        <v>1314</v>
      </c>
      <c r="H457" s="131" t="s">
        <v>1315</v>
      </c>
      <c r="I457" s="128" t="s">
        <v>711</v>
      </c>
      <c r="J457" s="128" t="s">
        <v>1316</v>
      </c>
      <c r="K457" s="128" t="s">
        <v>1317</v>
      </c>
    </row>
    <row r="458" spans="3:11">
      <c r="C458" s="207" t="s">
        <v>1284</v>
      </c>
      <c r="D458" s="208"/>
      <c r="E458" s="206">
        <f>HLOOKUP(C458,$AH$2:$BU$3,2,0)</f>
        <v>620</v>
      </c>
      <c r="F458" s="93">
        <f t="shared" ref="F458:F492" si="22">D458*E458</f>
        <v>0</v>
      </c>
      <c r="G458" s="155"/>
      <c r="H458" s="137"/>
      <c r="I458" s="125" t="e">
        <f>VLOOKUP(H458,Presupuesto!$B$11:$C$565,2,0)</f>
        <v>#N/A</v>
      </c>
      <c r="J458" s="205" t="s">
        <v>81</v>
      </c>
      <c r="K458" s="94" t="s">
        <v>719</v>
      </c>
    </row>
    <row r="459" spans="3:11">
      <c r="C459" s="136"/>
      <c r="D459" s="153"/>
      <c r="E459" s="118"/>
      <c r="F459" s="93">
        <f t="shared" si="22"/>
        <v>0</v>
      </c>
      <c r="G459" s="155"/>
      <c r="H459" s="137"/>
      <c r="I459" s="125" t="e">
        <f>VLOOKUP(H459,Presupuesto!$B$11:$C$565,2,0)</f>
        <v>#N/A</v>
      </c>
      <c r="J459" s="94" t="str">
        <f>$J$458</f>
        <v>Desarrollo del Sistema de Educación Superior</v>
      </c>
      <c r="K459" s="94" t="s">
        <v>720</v>
      </c>
    </row>
    <row r="460" spans="3:11">
      <c r="C460" s="136"/>
      <c r="D460" s="153"/>
      <c r="E460" s="118"/>
      <c r="F460" s="93">
        <f t="shared" si="22"/>
        <v>0</v>
      </c>
      <c r="G460" s="155"/>
      <c r="H460" s="137"/>
      <c r="I460" s="125" t="e">
        <f>VLOOKUP(H460,Presupuesto!$B$11:$C$565,2,0)</f>
        <v>#N/A</v>
      </c>
      <c r="J460" s="94" t="str">
        <f t="shared" ref="J460:J492" si="23">$J$458</f>
        <v>Desarrollo del Sistema de Educación Superior</v>
      </c>
      <c r="K460" s="94" t="s">
        <v>720</v>
      </c>
    </row>
    <row r="461" spans="3:11">
      <c r="C461" s="136"/>
      <c r="D461" s="153"/>
      <c r="E461" s="118"/>
      <c r="F461" s="93">
        <f t="shared" si="22"/>
        <v>0</v>
      </c>
      <c r="G461" s="155"/>
      <c r="H461" s="137"/>
      <c r="I461" s="125" t="e">
        <f>VLOOKUP(H461,Presupuesto!$B$11:$C$565,2,0)</f>
        <v>#N/A</v>
      </c>
      <c r="J461" s="94" t="str">
        <f t="shared" si="23"/>
        <v>Desarrollo del Sistema de Educación Superior</v>
      </c>
      <c r="K461" s="94" t="s">
        <v>720</v>
      </c>
    </row>
    <row r="462" spans="3:11">
      <c r="C462" s="136"/>
      <c r="D462" s="153"/>
      <c r="E462" s="118"/>
      <c r="F462" s="93">
        <f t="shared" si="22"/>
        <v>0</v>
      </c>
      <c r="G462" s="155"/>
      <c r="H462" s="137"/>
      <c r="I462" s="125" t="e">
        <f>VLOOKUP(H462,Presupuesto!$B$11:$C$565,2,0)</f>
        <v>#N/A</v>
      </c>
      <c r="J462" s="94" t="str">
        <f t="shared" si="23"/>
        <v>Desarrollo del Sistema de Educación Superior</v>
      </c>
      <c r="K462" s="94" t="s">
        <v>720</v>
      </c>
    </row>
    <row r="463" spans="3:11">
      <c r="C463" s="136"/>
      <c r="D463" s="153"/>
      <c r="E463" s="118"/>
      <c r="F463" s="93">
        <f t="shared" si="22"/>
        <v>0</v>
      </c>
      <c r="G463" s="155"/>
      <c r="H463" s="137"/>
      <c r="I463" s="125" t="e">
        <f>VLOOKUP(H463,Presupuesto!$B$11:$C$565,2,0)</f>
        <v>#N/A</v>
      </c>
      <c r="J463" s="94" t="str">
        <f t="shared" si="23"/>
        <v>Desarrollo del Sistema de Educación Superior</v>
      </c>
      <c r="K463" s="94" t="s">
        <v>729</v>
      </c>
    </row>
    <row r="464" spans="3:11">
      <c r="C464" s="136"/>
      <c r="D464" s="153"/>
      <c r="E464" s="118"/>
      <c r="F464" s="93">
        <f t="shared" si="22"/>
        <v>0</v>
      </c>
      <c r="G464" s="155"/>
      <c r="H464" s="137"/>
      <c r="I464" s="125" t="e">
        <f>VLOOKUP(H464,Presupuesto!$B$11:$C$565,2,0)</f>
        <v>#N/A</v>
      </c>
      <c r="J464" s="94" t="str">
        <f t="shared" si="23"/>
        <v>Desarrollo del Sistema de Educación Superior</v>
      </c>
      <c r="K464" s="94" t="s">
        <v>720</v>
      </c>
    </row>
    <row r="465" spans="3:11">
      <c r="C465" s="136"/>
      <c r="D465" s="153"/>
      <c r="E465" s="118"/>
      <c r="F465" s="93">
        <f t="shared" si="22"/>
        <v>0</v>
      </c>
      <c r="G465" s="155"/>
      <c r="H465" s="137"/>
      <c r="I465" s="125" t="e">
        <f>VLOOKUP(H465,Presupuesto!$B$11:$C$565,2,0)</f>
        <v>#N/A</v>
      </c>
      <c r="J465" s="94" t="str">
        <f t="shared" si="23"/>
        <v>Desarrollo del Sistema de Educación Superior</v>
      </c>
      <c r="K465" s="94" t="s">
        <v>720</v>
      </c>
    </row>
    <row r="466" spans="3:11">
      <c r="C466" s="136"/>
      <c r="D466" s="153"/>
      <c r="E466" s="118"/>
      <c r="F466" s="93">
        <f t="shared" si="22"/>
        <v>0</v>
      </c>
      <c r="G466" s="155"/>
      <c r="H466" s="137"/>
      <c r="I466" s="125" t="e">
        <f>VLOOKUP(H466,Presupuesto!$B$11:$C$565,2,0)</f>
        <v>#N/A</v>
      </c>
      <c r="J466" s="94" t="str">
        <f t="shared" si="23"/>
        <v>Desarrollo del Sistema de Educación Superior</v>
      </c>
      <c r="K466" s="94" t="s">
        <v>720</v>
      </c>
    </row>
    <row r="467" spans="3:11">
      <c r="C467" s="136"/>
      <c r="D467" s="153"/>
      <c r="E467" s="118"/>
      <c r="F467" s="93">
        <f t="shared" si="22"/>
        <v>0</v>
      </c>
      <c r="G467" s="155"/>
      <c r="H467" s="137"/>
      <c r="I467" s="125" t="e">
        <f>VLOOKUP(H467,Presupuesto!$B$11:$C$565,2,0)</f>
        <v>#N/A</v>
      </c>
      <c r="J467" s="94" t="str">
        <f t="shared" si="23"/>
        <v>Desarrollo del Sistema de Educación Superior</v>
      </c>
      <c r="K467" s="94" t="s">
        <v>720</v>
      </c>
    </row>
    <row r="468" spans="3:11">
      <c r="C468" s="136"/>
      <c r="D468" s="153"/>
      <c r="E468" s="118"/>
      <c r="F468" s="93">
        <f t="shared" si="22"/>
        <v>0</v>
      </c>
      <c r="G468" s="155"/>
      <c r="H468" s="137"/>
      <c r="I468" s="125" t="e">
        <f>VLOOKUP(H468,Presupuesto!$B$11:$C$565,2,0)</f>
        <v>#N/A</v>
      </c>
      <c r="J468" s="94" t="str">
        <f t="shared" si="23"/>
        <v>Desarrollo del Sistema de Educación Superior</v>
      </c>
      <c r="K468" s="94" t="s">
        <v>720</v>
      </c>
    </row>
    <row r="469" spans="3:11">
      <c r="C469" s="136"/>
      <c r="D469" s="153"/>
      <c r="E469" s="118"/>
      <c r="F469" s="93">
        <f t="shared" si="22"/>
        <v>0</v>
      </c>
      <c r="G469" s="155"/>
      <c r="H469" s="137"/>
      <c r="I469" s="125" t="e">
        <f>VLOOKUP(H469,Presupuesto!$B$11:$C$565,2,0)</f>
        <v>#N/A</v>
      </c>
      <c r="J469" s="94" t="str">
        <f t="shared" si="23"/>
        <v>Desarrollo del Sistema de Educación Superior</v>
      </c>
      <c r="K469" s="94" t="s">
        <v>720</v>
      </c>
    </row>
    <row r="470" spans="3:11">
      <c r="C470" s="136"/>
      <c r="D470" s="153"/>
      <c r="E470" s="118"/>
      <c r="F470" s="93">
        <f t="shared" si="22"/>
        <v>0</v>
      </c>
      <c r="G470" s="155"/>
      <c r="H470" s="137"/>
      <c r="I470" s="125" t="e">
        <f>VLOOKUP(H470,Presupuesto!$B$11:$C$565,2,0)</f>
        <v>#N/A</v>
      </c>
      <c r="J470" s="94" t="str">
        <f t="shared" si="23"/>
        <v>Desarrollo del Sistema de Educación Superior</v>
      </c>
      <c r="K470" s="94" t="s">
        <v>720</v>
      </c>
    </row>
    <row r="471" spans="3:11">
      <c r="C471" s="136"/>
      <c r="D471" s="153"/>
      <c r="E471" s="118"/>
      <c r="F471" s="93">
        <f t="shared" si="22"/>
        <v>0</v>
      </c>
      <c r="G471" s="155"/>
      <c r="H471" s="137"/>
      <c r="I471" s="125" t="e">
        <f>VLOOKUP(H471,Presupuesto!$B$11:$C$565,2,0)</f>
        <v>#N/A</v>
      </c>
      <c r="J471" s="94" t="str">
        <f t="shared" si="23"/>
        <v>Desarrollo del Sistema de Educación Superior</v>
      </c>
      <c r="K471" s="94" t="s">
        <v>720</v>
      </c>
    </row>
    <row r="472" spans="3:11">
      <c r="C472" s="136"/>
      <c r="D472" s="153"/>
      <c r="E472" s="118"/>
      <c r="F472" s="93">
        <f t="shared" si="22"/>
        <v>0</v>
      </c>
      <c r="G472" s="155"/>
      <c r="H472" s="137"/>
      <c r="I472" s="125" t="e">
        <f>VLOOKUP(H472,Presupuesto!$B$11:$C$565,2,0)</f>
        <v>#N/A</v>
      </c>
      <c r="J472" s="94" t="str">
        <f t="shared" si="23"/>
        <v>Desarrollo del Sistema de Educación Superior</v>
      </c>
      <c r="K472" s="94" t="s">
        <v>720</v>
      </c>
    </row>
    <row r="473" spans="3:11">
      <c r="C473" s="136"/>
      <c r="D473" s="153"/>
      <c r="E473" s="118"/>
      <c r="F473" s="93">
        <f t="shared" si="22"/>
        <v>0</v>
      </c>
      <c r="G473" s="155"/>
      <c r="H473" s="137"/>
      <c r="I473" s="125" t="e">
        <f>VLOOKUP(H473,Presupuesto!$B$11:$C$565,2,0)</f>
        <v>#N/A</v>
      </c>
      <c r="J473" s="94" t="str">
        <f t="shared" si="23"/>
        <v>Desarrollo del Sistema de Educación Superior</v>
      </c>
      <c r="K473" s="94" t="s">
        <v>720</v>
      </c>
    </row>
    <row r="474" spans="3:11">
      <c r="C474" s="136"/>
      <c r="D474" s="153"/>
      <c r="E474" s="118"/>
      <c r="F474" s="93">
        <f t="shared" si="22"/>
        <v>0</v>
      </c>
      <c r="G474" s="155"/>
      <c r="H474" s="137"/>
      <c r="I474" s="125" t="e">
        <f>VLOOKUP(H474,Presupuesto!$B$11:$C$565,2,0)</f>
        <v>#N/A</v>
      </c>
      <c r="J474" s="94" t="str">
        <f t="shared" si="23"/>
        <v>Desarrollo del Sistema de Educación Superior</v>
      </c>
      <c r="K474" s="94" t="s">
        <v>720</v>
      </c>
    </row>
    <row r="475" spans="3:11">
      <c r="C475" s="136"/>
      <c r="D475" s="153"/>
      <c r="E475" s="118"/>
      <c r="F475" s="93">
        <f t="shared" si="22"/>
        <v>0</v>
      </c>
      <c r="G475" s="155"/>
      <c r="H475" s="137"/>
      <c r="I475" s="125" t="e">
        <f>VLOOKUP(H475,Presupuesto!$B$11:$C$565,2,0)</f>
        <v>#N/A</v>
      </c>
      <c r="J475" s="94" t="str">
        <f t="shared" si="23"/>
        <v>Desarrollo del Sistema de Educación Superior</v>
      </c>
      <c r="K475" s="94" t="s">
        <v>720</v>
      </c>
    </row>
    <row r="476" spans="3:11">
      <c r="C476" s="136"/>
      <c r="D476" s="153"/>
      <c r="E476" s="118"/>
      <c r="F476" s="93">
        <f t="shared" si="22"/>
        <v>0</v>
      </c>
      <c r="G476" s="155"/>
      <c r="H476" s="137"/>
      <c r="I476" s="125" t="e">
        <f>VLOOKUP(H476,Presupuesto!$B$11:$C$565,2,0)</f>
        <v>#N/A</v>
      </c>
      <c r="J476" s="94" t="str">
        <f t="shared" si="23"/>
        <v>Desarrollo del Sistema de Educación Superior</v>
      </c>
      <c r="K476" s="94" t="s">
        <v>720</v>
      </c>
    </row>
    <row r="477" spans="3:11">
      <c r="C477" s="136"/>
      <c r="D477" s="153"/>
      <c r="E477" s="118"/>
      <c r="F477" s="93">
        <f t="shared" si="22"/>
        <v>0</v>
      </c>
      <c r="G477" s="155"/>
      <c r="H477" s="137"/>
      <c r="I477" s="125" t="e">
        <f>VLOOKUP(H477,Presupuesto!$B$11:$C$565,2,0)</f>
        <v>#N/A</v>
      </c>
      <c r="J477" s="94" t="str">
        <f t="shared" si="23"/>
        <v>Desarrollo del Sistema de Educación Superior</v>
      </c>
      <c r="K477" s="94" t="s">
        <v>720</v>
      </c>
    </row>
    <row r="478" spans="3:11">
      <c r="C478" s="136"/>
      <c r="D478" s="153"/>
      <c r="E478" s="118"/>
      <c r="F478" s="93">
        <f t="shared" si="22"/>
        <v>0</v>
      </c>
      <c r="G478" s="155"/>
      <c r="H478" s="137"/>
      <c r="I478" s="125" t="e">
        <f>VLOOKUP(H478,Presupuesto!$B$11:$C$565,2,0)</f>
        <v>#N/A</v>
      </c>
      <c r="J478" s="94" t="str">
        <f t="shared" si="23"/>
        <v>Desarrollo del Sistema de Educación Superior</v>
      </c>
      <c r="K478" s="94" t="s">
        <v>720</v>
      </c>
    </row>
    <row r="479" spans="3:11">
      <c r="C479" s="136"/>
      <c r="D479" s="153"/>
      <c r="E479" s="118"/>
      <c r="F479" s="93">
        <f t="shared" si="22"/>
        <v>0</v>
      </c>
      <c r="G479" s="155"/>
      <c r="H479" s="137"/>
      <c r="I479" s="125" t="e">
        <f>VLOOKUP(H479,Presupuesto!$B$11:$C$565,2,0)</f>
        <v>#N/A</v>
      </c>
      <c r="J479" s="94" t="str">
        <f t="shared" si="23"/>
        <v>Desarrollo del Sistema de Educación Superior</v>
      </c>
      <c r="K479" s="94" t="s">
        <v>720</v>
      </c>
    </row>
    <row r="480" spans="3:11">
      <c r="C480" s="138"/>
      <c r="D480" s="146"/>
      <c r="E480" s="114"/>
      <c r="F480" s="93">
        <f t="shared" si="22"/>
        <v>0</v>
      </c>
      <c r="G480" s="155"/>
      <c r="H480" s="139"/>
      <c r="I480" s="125" t="e">
        <f>VLOOKUP(H480,Presupuesto!$B$11:$C$565,2,0)</f>
        <v>#N/A</v>
      </c>
      <c r="J480" s="94" t="str">
        <f t="shared" si="23"/>
        <v>Desarrollo del Sistema de Educación Superior</v>
      </c>
      <c r="K480" s="94" t="s">
        <v>720</v>
      </c>
    </row>
    <row r="481" spans="3:11">
      <c r="C481" s="138"/>
      <c r="D481" s="146"/>
      <c r="E481" s="114"/>
      <c r="F481" s="93">
        <f t="shared" si="22"/>
        <v>0</v>
      </c>
      <c r="G481" s="155"/>
      <c r="H481" s="139"/>
      <c r="I481" s="125" t="e">
        <f>VLOOKUP(H481,Presupuesto!$B$11:$C$565,2,0)</f>
        <v>#N/A</v>
      </c>
      <c r="J481" s="94" t="str">
        <f t="shared" si="23"/>
        <v>Desarrollo del Sistema de Educación Superior</v>
      </c>
      <c r="K481" s="94" t="s">
        <v>720</v>
      </c>
    </row>
    <row r="482" spans="3:11">
      <c r="C482" s="138"/>
      <c r="D482" s="146"/>
      <c r="E482" s="114"/>
      <c r="F482" s="93">
        <f t="shared" si="22"/>
        <v>0</v>
      </c>
      <c r="G482" s="155"/>
      <c r="H482" s="139"/>
      <c r="I482" s="125" t="e">
        <f>VLOOKUP(H482,Presupuesto!$B$11:$C$565,2,0)</f>
        <v>#N/A</v>
      </c>
      <c r="J482" s="94" t="str">
        <f t="shared" si="23"/>
        <v>Desarrollo del Sistema de Educación Superior</v>
      </c>
      <c r="K482" s="94" t="s">
        <v>720</v>
      </c>
    </row>
    <row r="483" spans="3:11">
      <c r="C483" s="138"/>
      <c r="D483" s="146"/>
      <c r="E483" s="114"/>
      <c r="F483" s="93">
        <f t="shared" si="22"/>
        <v>0</v>
      </c>
      <c r="G483" s="155"/>
      <c r="H483" s="139"/>
      <c r="I483" s="125" t="e">
        <f>VLOOKUP(H483,Presupuesto!$B$11:$C$565,2,0)</f>
        <v>#N/A</v>
      </c>
      <c r="J483" s="94" t="str">
        <f t="shared" si="23"/>
        <v>Desarrollo del Sistema de Educación Superior</v>
      </c>
      <c r="K483" s="94" t="s">
        <v>720</v>
      </c>
    </row>
    <row r="484" spans="3:11">
      <c r="C484" s="138"/>
      <c r="D484" s="146"/>
      <c r="E484" s="114"/>
      <c r="F484" s="93">
        <f t="shared" si="22"/>
        <v>0</v>
      </c>
      <c r="G484" s="155"/>
      <c r="H484" s="139"/>
      <c r="I484" s="125" t="e">
        <f>VLOOKUP(H484,Presupuesto!$B$11:$C$565,2,0)</f>
        <v>#N/A</v>
      </c>
      <c r="J484" s="94" t="str">
        <f t="shared" si="23"/>
        <v>Desarrollo del Sistema de Educación Superior</v>
      </c>
      <c r="K484" s="94" t="s">
        <v>720</v>
      </c>
    </row>
    <row r="485" spans="3:11">
      <c r="C485" s="138"/>
      <c r="D485" s="146"/>
      <c r="E485" s="114"/>
      <c r="F485" s="93">
        <f t="shared" si="22"/>
        <v>0</v>
      </c>
      <c r="G485" s="155"/>
      <c r="H485" s="139"/>
      <c r="I485" s="125" t="e">
        <f>VLOOKUP(H485,Presupuesto!$B$11:$C$565,2,0)</f>
        <v>#N/A</v>
      </c>
      <c r="J485" s="94" t="str">
        <f t="shared" si="23"/>
        <v>Desarrollo del Sistema de Educación Superior</v>
      </c>
      <c r="K485" s="94" t="s">
        <v>720</v>
      </c>
    </row>
    <row r="486" spans="3:11">
      <c r="C486" s="138"/>
      <c r="D486" s="146"/>
      <c r="E486" s="114"/>
      <c r="F486" s="93">
        <f t="shared" si="22"/>
        <v>0</v>
      </c>
      <c r="G486" s="155"/>
      <c r="H486" s="139"/>
      <c r="I486" s="125" t="e">
        <f>VLOOKUP(H486,Presupuesto!$B$11:$C$565,2,0)</f>
        <v>#N/A</v>
      </c>
      <c r="J486" s="94" t="str">
        <f t="shared" si="23"/>
        <v>Desarrollo del Sistema de Educación Superior</v>
      </c>
      <c r="K486" s="94" t="s">
        <v>720</v>
      </c>
    </row>
    <row r="487" spans="3:11">
      <c r="C487" s="138"/>
      <c r="D487" s="146"/>
      <c r="E487" s="114"/>
      <c r="F487" s="93">
        <f t="shared" si="22"/>
        <v>0</v>
      </c>
      <c r="G487" s="155"/>
      <c r="H487" s="139"/>
      <c r="I487" s="125" t="e">
        <f>VLOOKUP(H487,Presupuesto!$B$11:$C$565,2,0)</f>
        <v>#N/A</v>
      </c>
      <c r="J487" s="94" t="str">
        <f t="shared" si="23"/>
        <v>Desarrollo del Sistema de Educación Superior</v>
      </c>
      <c r="K487" s="94" t="s">
        <v>720</v>
      </c>
    </row>
    <row r="488" spans="3:11">
      <c r="C488" s="140"/>
      <c r="D488" s="146"/>
      <c r="E488" s="114"/>
      <c r="F488" s="93">
        <f t="shared" si="22"/>
        <v>0</v>
      </c>
      <c r="G488" s="155"/>
      <c r="H488" s="141"/>
      <c r="I488" s="125" t="e">
        <f>VLOOKUP(H488,Presupuesto!$B$11:$C$565,2,0)</f>
        <v>#N/A</v>
      </c>
      <c r="J488" s="94" t="str">
        <f t="shared" si="23"/>
        <v>Desarrollo del Sistema de Educación Superior</v>
      </c>
      <c r="K488" s="94" t="s">
        <v>732</v>
      </c>
    </row>
    <row r="489" spans="3:11">
      <c r="C489" s="140"/>
      <c r="D489" s="146"/>
      <c r="E489" s="114"/>
      <c r="F489" s="93">
        <f t="shared" si="22"/>
        <v>0</v>
      </c>
      <c r="G489" s="155"/>
      <c r="H489" s="141"/>
      <c r="I489" s="125" t="e">
        <f>VLOOKUP(H489,Presupuesto!$B$11:$C$565,2,0)</f>
        <v>#N/A</v>
      </c>
      <c r="J489" s="94" t="str">
        <f t="shared" si="23"/>
        <v>Desarrollo del Sistema de Educación Superior</v>
      </c>
      <c r="K489" s="94" t="s">
        <v>720</v>
      </c>
    </row>
    <row r="490" spans="3:11">
      <c r="C490" s="140"/>
      <c r="D490" s="146"/>
      <c r="E490" s="114"/>
      <c r="F490" s="93">
        <f t="shared" si="22"/>
        <v>0</v>
      </c>
      <c r="G490" s="155"/>
      <c r="H490" s="141"/>
      <c r="I490" s="125" t="e">
        <f>VLOOKUP(H490,Presupuesto!$B$11:$C$565,2,0)</f>
        <v>#N/A</v>
      </c>
      <c r="J490" s="94" t="str">
        <f t="shared" si="23"/>
        <v>Desarrollo del Sistema de Educación Superior</v>
      </c>
      <c r="K490" s="94" t="s">
        <v>720</v>
      </c>
    </row>
    <row r="491" spans="3:11">
      <c r="C491" s="140"/>
      <c r="D491" s="146"/>
      <c r="E491" s="114"/>
      <c r="F491" s="93">
        <f t="shared" si="22"/>
        <v>0</v>
      </c>
      <c r="G491" s="155"/>
      <c r="H491" s="141"/>
      <c r="I491" s="125" t="e">
        <f>VLOOKUP(H491,Presupuesto!$B$11:$C$565,2,0)</f>
        <v>#N/A</v>
      </c>
      <c r="J491" s="94" t="str">
        <f t="shared" si="23"/>
        <v>Desarrollo del Sistema de Educación Superior</v>
      </c>
      <c r="K491" s="94" t="s">
        <v>720</v>
      </c>
    </row>
    <row r="492" spans="3:11" ht="15.75" thickBot="1">
      <c r="C492" s="142"/>
      <c r="D492" s="154"/>
      <c r="E492" s="99"/>
      <c r="F492" s="101">
        <f t="shared" si="22"/>
        <v>0</v>
      </c>
      <c r="G492" s="156"/>
      <c r="H492" s="143"/>
      <c r="I492" s="127" t="e">
        <f>VLOOKUP(H492,Presupuesto!$B$11:$C$565,2,0)</f>
        <v>#N/A</v>
      </c>
      <c r="J492" s="102" t="str">
        <f t="shared" si="23"/>
        <v>Desarrollo del Sistema de Educación Superior</v>
      </c>
      <c r="K492" s="119" t="s">
        <v>719</v>
      </c>
    </row>
    <row r="494" spans="3:11" ht="15.75" thickBot="1">
      <c r="C494" s="422"/>
      <c r="D494" s="422"/>
      <c r="E494" s="422"/>
      <c r="F494" s="88"/>
      <c r="G494" s="87"/>
      <c r="H494" s="88"/>
      <c r="I494" s="88"/>
      <c r="J494" s="422"/>
      <c r="K494" s="422"/>
    </row>
    <row r="495" spans="3:11" ht="15.75" thickBot="1">
      <c r="C495" s="152" t="s">
        <v>1339</v>
      </c>
      <c r="D495" s="344">
        <f>SUM(F502:F536)</f>
        <v>0</v>
      </c>
      <c r="E495" s="422"/>
      <c r="F495" s="69"/>
      <c r="G495" s="77"/>
      <c r="H495" s="69"/>
      <c r="I495" s="69"/>
      <c r="J495" s="422"/>
      <c r="K495" s="422"/>
    </row>
    <row r="496" spans="3:11">
      <c r="C496" s="69"/>
      <c r="D496" s="31"/>
      <c r="E496" s="90"/>
      <c r="F496" s="90"/>
      <c r="G496" s="90"/>
      <c r="H496" s="74"/>
      <c r="I496" s="74"/>
      <c r="J496" s="74"/>
      <c r="K496" s="108"/>
    </row>
    <row r="497" spans="3:11">
      <c r="C497" s="69"/>
      <c r="D497" s="31"/>
      <c r="E497" s="90"/>
      <c r="F497" s="90"/>
      <c r="G497" s="90"/>
      <c r="H497" s="74"/>
      <c r="I497" s="74"/>
      <c r="J497" s="74"/>
      <c r="K497" s="108"/>
    </row>
    <row r="498" spans="3:11" ht="15.75">
      <c r="C498" s="190" t="s">
        <v>1309</v>
      </c>
      <c r="D498" s="342"/>
      <c r="E498" s="90"/>
      <c r="F498" s="90"/>
      <c r="G498" s="90"/>
      <c r="H498" s="74"/>
      <c r="I498" s="74"/>
      <c r="J498" s="74"/>
      <c r="K498" s="108"/>
    </row>
    <row r="499" spans="3:11" ht="18.75">
      <c r="C499" s="197" t="e">
        <f>IFERROR(VLOOKUP(D498,'1. Desarrollo e Innov. Curricu.'!$F:$G,2,FALSE),IFERROR(VLOOKUP(D498,'2. Investigación Científica'!$E:$F,2,FALSE),IFERROR(VLOOKUP(D498,'3. Vinculación Univ. Sociedad'!$F:$G,2,FALSE),IFERROR(VLOOKUP(D498,'4. Docencia y Profesorado Univ.'!$F:$G,2,FALSE),IFERROR(VLOOKUP(D498,'5. Estudiantes y Graduados'!$E:$F,2,FALSE),IFERROR(VLOOKUP(D498,'11. Gestion Administrativa'!$F:$G,2,FALSE),IFERROR(VLOOKUP(D498,'13. Gestión Académica'!$F:$G,2,FALSE),IFERROR(VLOOKUP(D498,'8. Asegura. de la Calid. y M'!$F:$G,2,FALSE),IFERROR(VLOOKUP(D498,'6. Gestión del Conocimiento'!$F:$G,2,FALSE),IFERROR(VLOOKUP(D498,'15. Gobernabilidad y Proceso...'!$E:$F,2,FALSE),IFERROR(VLOOKUP(D498,'12. Gestión del Talento Humano'!$F:$G,2,FALSE),IFERROR(VLOOKUP(D498,'14. Internacional... de la E.S.'!$E:$F,2,FALSE),IFERROR(VLOOKUP(D498,'10. Posgrado'!$E:$F,2,FALSE),IFERROR(VLOOKUP(D498,'17. Gestión TIC'!$F:$G,2,FALSE),IFERROR(VLOOKUP(D498,'16. Desa. del Sistema Educ.Sup.'!$E:$F,2,FALSE),IFERROR(VLOOKUP(D498,'9. Cultura de Inno. Insti...'!$F:$G,2,FALSE),VLOOKUP(D498,'7. Lo Esencial de la Reforma U.'!$F:$G,2,0)))))))))))))))))</f>
        <v>#N/A</v>
      </c>
      <c r="D499" s="31"/>
      <c r="E499" s="90"/>
      <c r="F499" s="90"/>
      <c r="G499" s="90"/>
      <c r="H499" s="74"/>
      <c r="I499" s="74"/>
      <c r="J499" s="74"/>
      <c r="K499" s="108"/>
    </row>
    <row r="500" spans="3:11" ht="15.75" thickBot="1">
      <c r="C500" s="422"/>
      <c r="D500" s="422"/>
      <c r="E500" s="422"/>
      <c r="F500" s="90"/>
      <c r="G500" s="74"/>
      <c r="H500" s="74"/>
      <c r="I500" s="74"/>
      <c r="J500" s="422"/>
      <c r="K500" s="422"/>
    </row>
    <row r="501" spans="3:11" ht="30.75" thickBot="1">
      <c r="C501" s="124" t="s">
        <v>1310</v>
      </c>
      <c r="D501" s="124" t="s">
        <v>99</v>
      </c>
      <c r="E501" s="131" t="s">
        <v>1312</v>
      </c>
      <c r="F501" s="130" t="s">
        <v>1313</v>
      </c>
      <c r="G501" s="128" t="s">
        <v>1314</v>
      </c>
      <c r="H501" s="131" t="s">
        <v>1315</v>
      </c>
      <c r="I501" s="128" t="s">
        <v>711</v>
      </c>
      <c r="J501" s="128" t="s">
        <v>1316</v>
      </c>
      <c r="K501" s="128" t="s">
        <v>1317</v>
      </c>
    </row>
    <row r="502" spans="3:11">
      <c r="C502" s="207" t="s">
        <v>1284</v>
      </c>
      <c r="D502" s="208"/>
      <c r="E502" s="206">
        <f>HLOOKUP(C502,$AH$2:$BU$3,2,0)</f>
        <v>620</v>
      </c>
      <c r="F502" s="93">
        <f t="shared" ref="F502:F536" si="24">D502*E502</f>
        <v>0</v>
      </c>
      <c r="G502" s="155"/>
      <c r="H502" s="137"/>
      <c r="I502" s="125" t="e">
        <f>VLOOKUP(H502,Presupuesto!$B$11:$C$565,2,0)</f>
        <v>#N/A</v>
      </c>
      <c r="J502" s="205" t="s">
        <v>81</v>
      </c>
      <c r="K502" s="94" t="s">
        <v>719</v>
      </c>
    </row>
    <row r="503" spans="3:11">
      <c r="C503" s="136"/>
      <c r="D503" s="153"/>
      <c r="E503" s="118"/>
      <c r="F503" s="93">
        <f t="shared" si="24"/>
        <v>0</v>
      </c>
      <c r="G503" s="155"/>
      <c r="H503" s="137"/>
      <c r="I503" s="125" t="e">
        <f>VLOOKUP(H503,Presupuesto!$B$11:$C$565,2,0)</f>
        <v>#N/A</v>
      </c>
      <c r="J503" s="94" t="str">
        <f>$J$502</f>
        <v>Desarrollo del Sistema de Educación Superior</v>
      </c>
      <c r="K503" s="94" t="s">
        <v>720</v>
      </c>
    </row>
    <row r="504" spans="3:11">
      <c r="C504" s="136"/>
      <c r="D504" s="153"/>
      <c r="E504" s="118"/>
      <c r="F504" s="93">
        <f t="shared" si="24"/>
        <v>0</v>
      </c>
      <c r="G504" s="155"/>
      <c r="H504" s="137"/>
      <c r="I504" s="125" t="e">
        <f>VLOOKUP(H504,Presupuesto!$B$11:$C$565,2,0)</f>
        <v>#N/A</v>
      </c>
      <c r="J504" s="94" t="str">
        <f t="shared" ref="J504:J536" si="25">$J$502</f>
        <v>Desarrollo del Sistema de Educación Superior</v>
      </c>
      <c r="K504" s="94" t="s">
        <v>720</v>
      </c>
    </row>
    <row r="505" spans="3:11">
      <c r="C505" s="136"/>
      <c r="D505" s="153"/>
      <c r="E505" s="118"/>
      <c r="F505" s="93">
        <f t="shared" si="24"/>
        <v>0</v>
      </c>
      <c r="G505" s="155"/>
      <c r="H505" s="137"/>
      <c r="I505" s="125" t="e">
        <f>VLOOKUP(H505,Presupuesto!$B$11:$C$565,2,0)</f>
        <v>#N/A</v>
      </c>
      <c r="J505" s="94" t="str">
        <f t="shared" si="25"/>
        <v>Desarrollo del Sistema de Educación Superior</v>
      </c>
      <c r="K505" s="94" t="s">
        <v>720</v>
      </c>
    </row>
    <row r="506" spans="3:11">
      <c r="C506" s="136"/>
      <c r="D506" s="153"/>
      <c r="E506" s="118"/>
      <c r="F506" s="93">
        <f t="shared" si="24"/>
        <v>0</v>
      </c>
      <c r="G506" s="155"/>
      <c r="H506" s="137"/>
      <c r="I506" s="125" t="e">
        <f>VLOOKUP(H506,Presupuesto!$B$11:$C$565,2,0)</f>
        <v>#N/A</v>
      </c>
      <c r="J506" s="94" t="str">
        <f t="shared" si="25"/>
        <v>Desarrollo del Sistema de Educación Superior</v>
      </c>
      <c r="K506" s="94" t="s">
        <v>720</v>
      </c>
    </row>
    <row r="507" spans="3:11">
      <c r="C507" s="136"/>
      <c r="D507" s="153"/>
      <c r="E507" s="118"/>
      <c r="F507" s="93">
        <f t="shared" si="24"/>
        <v>0</v>
      </c>
      <c r="G507" s="155"/>
      <c r="H507" s="137"/>
      <c r="I507" s="125" t="e">
        <f>VLOOKUP(H507,Presupuesto!$B$11:$C$565,2,0)</f>
        <v>#N/A</v>
      </c>
      <c r="J507" s="94" t="str">
        <f t="shared" si="25"/>
        <v>Desarrollo del Sistema de Educación Superior</v>
      </c>
      <c r="K507" s="94" t="s">
        <v>729</v>
      </c>
    </row>
    <row r="508" spans="3:11">
      <c r="C508" s="136"/>
      <c r="D508" s="153"/>
      <c r="E508" s="118"/>
      <c r="F508" s="93">
        <f t="shared" si="24"/>
        <v>0</v>
      </c>
      <c r="G508" s="155"/>
      <c r="H508" s="137"/>
      <c r="I508" s="125" t="e">
        <f>VLOOKUP(H508,Presupuesto!$B$11:$C$565,2,0)</f>
        <v>#N/A</v>
      </c>
      <c r="J508" s="94" t="str">
        <f t="shared" si="25"/>
        <v>Desarrollo del Sistema de Educación Superior</v>
      </c>
      <c r="K508" s="94" t="s">
        <v>720</v>
      </c>
    </row>
    <row r="509" spans="3:11">
      <c r="C509" s="136"/>
      <c r="D509" s="153"/>
      <c r="E509" s="118"/>
      <c r="F509" s="93">
        <f t="shared" si="24"/>
        <v>0</v>
      </c>
      <c r="G509" s="155"/>
      <c r="H509" s="137"/>
      <c r="I509" s="125" t="e">
        <f>VLOOKUP(H509,Presupuesto!$B$11:$C$565,2,0)</f>
        <v>#N/A</v>
      </c>
      <c r="J509" s="94" t="str">
        <f t="shared" si="25"/>
        <v>Desarrollo del Sistema de Educación Superior</v>
      </c>
      <c r="K509" s="94" t="s">
        <v>720</v>
      </c>
    </row>
    <row r="510" spans="3:11">
      <c r="C510" s="136"/>
      <c r="D510" s="153"/>
      <c r="E510" s="118"/>
      <c r="F510" s="93">
        <f t="shared" si="24"/>
        <v>0</v>
      </c>
      <c r="G510" s="155"/>
      <c r="H510" s="137"/>
      <c r="I510" s="125" t="e">
        <f>VLOOKUP(H510,Presupuesto!$B$11:$C$565,2,0)</f>
        <v>#N/A</v>
      </c>
      <c r="J510" s="94" t="str">
        <f t="shared" si="25"/>
        <v>Desarrollo del Sistema de Educación Superior</v>
      </c>
      <c r="K510" s="94" t="s">
        <v>720</v>
      </c>
    </row>
    <row r="511" spans="3:11">
      <c r="C511" s="136"/>
      <c r="D511" s="153"/>
      <c r="E511" s="118"/>
      <c r="F511" s="93">
        <f t="shared" si="24"/>
        <v>0</v>
      </c>
      <c r="G511" s="155"/>
      <c r="H511" s="137"/>
      <c r="I511" s="125" t="e">
        <f>VLOOKUP(H511,Presupuesto!$B$11:$C$565,2,0)</f>
        <v>#N/A</v>
      </c>
      <c r="J511" s="94" t="str">
        <f t="shared" si="25"/>
        <v>Desarrollo del Sistema de Educación Superior</v>
      </c>
      <c r="K511" s="94" t="s">
        <v>720</v>
      </c>
    </row>
    <row r="512" spans="3:11">
      <c r="C512" s="136"/>
      <c r="D512" s="153"/>
      <c r="E512" s="118"/>
      <c r="F512" s="93">
        <f t="shared" si="24"/>
        <v>0</v>
      </c>
      <c r="G512" s="155"/>
      <c r="H512" s="137"/>
      <c r="I512" s="125" t="e">
        <f>VLOOKUP(H512,Presupuesto!$B$11:$C$565,2,0)</f>
        <v>#N/A</v>
      </c>
      <c r="J512" s="94" t="str">
        <f t="shared" si="25"/>
        <v>Desarrollo del Sistema de Educación Superior</v>
      </c>
      <c r="K512" s="94" t="s">
        <v>720</v>
      </c>
    </row>
    <row r="513" spans="3:11">
      <c r="C513" s="136"/>
      <c r="D513" s="153"/>
      <c r="E513" s="118"/>
      <c r="F513" s="93">
        <f t="shared" si="24"/>
        <v>0</v>
      </c>
      <c r="G513" s="155"/>
      <c r="H513" s="137"/>
      <c r="I513" s="125" t="e">
        <f>VLOOKUP(H513,Presupuesto!$B$11:$C$565,2,0)</f>
        <v>#N/A</v>
      </c>
      <c r="J513" s="94" t="str">
        <f t="shared" si="25"/>
        <v>Desarrollo del Sistema de Educación Superior</v>
      </c>
      <c r="K513" s="94" t="s">
        <v>720</v>
      </c>
    </row>
    <row r="514" spans="3:11">
      <c r="C514" s="136"/>
      <c r="D514" s="153"/>
      <c r="E514" s="118"/>
      <c r="F514" s="93">
        <f t="shared" si="24"/>
        <v>0</v>
      </c>
      <c r="G514" s="155"/>
      <c r="H514" s="137"/>
      <c r="I514" s="125" t="e">
        <f>VLOOKUP(H514,Presupuesto!$B$11:$C$565,2,0)</f>
        <v>#N/A</v>
      </c>
      <c r="J514" s="94" t="str">
        <f t="shared" si="25"/>
        <v>Desarrollo del Sistema de Educación Superior</v>
      </c>
      <c r="K514" s="94" t="s">
        <v>720</v>
      </c>
    </row>
    <row r="515" spans="3:11">
      <c r="C515" s="136"/>
      <c r="D515" s="153"/>
      <c r="E515" s="118"/>
      <c r="F515" s="93">
        <f t="shared" si="24"/>
        <v>0</v>
      </c>
      <c r="G515" s="155"/>
      <c r="H515" s="137"/>
      <c r="I515" s="125" t="e">
        <f>VLOOKUP(H515,Presupuesto!$B$11:$C$565,2,0)</f>
        <v>#N/A</v>
      </c>
      <c r="J515" s="94" t="str">
        <f t="shared" si="25"/>
        <v>Desarrollo del Sistema de Educación Superior</v>
      </c>
      <c r="K515" s="94" t="s">
        <v>720</v>
      </c>
    </row>
    <row r="516" spans="3:11">
      <c r="C516" s="136"/>
      <c r="D516" s="153"/>
      <c r="E516" s="118"/>
      <c r="F516" s="93">
        <f t="shared" si="24"/>
        <v>0</v>
      </c>
      <c r="G516" s="155"/>
      <c r="H516" s="137"/>
      <c r="I516" s="125" t="e">
        <f>VLOOKUP(H516,Presupuesto!$B$11:$C$565,2,0)</f>
        <v>#N/A</v>
      </c>
      <c r="J516" s="94" t="str">
        <f t="shared" si="25"/>
        <v>Desarrollo del Sistema de Educación Superior</v>
      </c>
      <c r="K516" s="94" t="s">
        <v>720</v>
      </c>
    </row>
    <row r="517" spans="3:11">
      <c r="C517" s="136"/>
      <c r="D517" s="153"/>
      <c r="E517" s="118"/>
      <c r="F517" s="93">
        <f t="shared" si="24"/>
        <v>0</v>
      </c>
      <c r="G517" s="155"/>
      <c r="H517" s="137"/>
      <c r="I517" s="125" t="e">
        <f>VLOOKUP(H517,Presupuesto!$B$11:$C$565,2,0)</f>
        <v>#N/A</v>
      </c>
      <c r="J517" s="94" t="str">
        <f t="shared" si="25"/>
        <v>Desarrollo del Sistema de Educación Superior</v>
      </c>
      <c r="K517" s="94" t="s">
        <v>720</v>
      </c>
    </row>
    <row r="518" spans="3:11">
      <c r="C518" s="136"/>
      <c r="D518" s="153"/>
      <c r="E518" s="118"/>
      <c r="F518" s="93">
        <f t="shared" si="24"/>
        <v>0</v>
      </c>
      <c r="G518" s="155"/>
      <c r="H518" s="137"/>
      <c r="I518" s="125" t="e">
        <f>VLOOKUP(H518,Presupuesto!$B$11:$C$565,2,0)</f>
        <v>#N/A</v>
      </c>
      <c r="J518" s="94" t="str">
        <f t="shared" si="25"/>
        <v>Desarrollo del Sistema de Educación Superior</v>
      </c>
      <c r="K518" s="94" t="s">
        <v>720</v>
      </c>
    </row>
    <row r="519" spans="3:11">
      <c r="C519" s="136"/>
      <c r="D519" s="153"/>
      <c r="E519" s="118"/>
      <c r="F519" s="93">
        <f t="shared" si="24"/>
        <v>0</v>
      </c>
      <c r="G519" s="155"/>
      <c r="H519" s="137"/>
      <c r="I519" s="125" t="e">
        <f>VLOOKUP(H519,Presupuesto!$B$11:$C$565,2,0)</f>
        <v>#N/A</v>
      </c>
      <c r="J519" s="94" t="str">
        <f t="shared" si="25"/>
        <v>Desarrollo del Sistema de Educación Superior</v>
      </c>
      <c r="K519" s="94" t="s">
        <v>720</v>
      </c>
    </row>
    <row r="520" spans="3:11">
      <c r="C520" s="136"/>
      <c r="D520" s="153"/>
      <c r="E520" s="118"/>
      <c r="F520" s="93">
        <f t="shared" si="24"/>
        <v>0</v>
      </c>
      <c r="G520" s="155"/>
      <c r="H520" s="137"/>
      <c r="I520" s="125" t="e">
        <f>VLOOKUP(H520,Presupuesto!$B$11:$C$565,2,0)</f>
        <v>#N/A</v>
      </c>
      <c r="J520" s="94" t="str">
        <f t="shared" si="25"/>
        <v>Desarrollo del Sistema de Educación Superior</v>
      </c>
      <c r="K520" s="94" t="s">
        <v>720</v>
      </c>
    </row>
    <row r="521" spans="3:11">
      <c r="C521" s="136"/>
      <c r="D521" s="153"/>
      <c r="E521" s="118"/>
      <c r="F521" s="93">
        <f t="shared" si="24"/>
        <v>0</v>
      </c>
      <c r="G521" s="155"/>
      <c r="H521" s="137"/>
      <c r="I521" s="125" t="e">
        <f>VLOOKUP(H521,Presupuesto!$B$11:$C$565,2,0)</f>
        <v>#N/A</v>
      </c>
      <c r="J521" s="94" t="str">
        <f t="shared" si="25"/>
        <v>Desarrollo del Sistema de Educación Superior</v>
      </c>
      <c r="K521" s="94" t="s">
        <v>720</v>
      </c>
    </row>
    <row r="522" spans="3:11">
      <c r="C522" s="136"/>
      <c r="D522" s="153"/>
      <c r="E522" s="118"/>
      <c r="F522" s="93">
        <f t="shared" si="24"/>
        <v>0</v>
      </c>
      <c r="G522" s="155"/>
      <c r="H522" s="137"/>
      <c r="I522" s="125" t="e">
        <f>VLOOKUP(H522,Presupuesto!$B$11:$C$565,2,0)</f>
        <v>#N/A</v>
      </c>
      <c r="J522" s="94" t="str">
        <f t="shared" si="25"/>
        <v>Desarrollo del Sistema de Educación Superior</v>
      </c>
      <c r="K522" s="94" t="s">
        <v>720</v>
      </c>
    </row>
    <row r="523" spans="3:11">
      <c r="C523" s="136"/>
      <c r="D523" s="153"/>
      <c r="E523" s="118"/>
      <c r="F523" s="93">
        <f t="shared" si="24"/>
        <v>0</v>
      </c>
      <c r="G523" s="155"/>
      <c r="H523" s="137"/>
      <c r="I523" s="125" t="e">
        <f>VLOOKUP(H523,Presupuesto!$B$11:$C$565,2,0)</f>
        <v>#N/A</v>
      </c>
      <c r="J523" s="94" t="str">
        <f t="shared" si="25"/>
        <v>Desarrollo del Sistema de Educación Superior</v>
      </c>
      <c r="K523" s="94" t="s">
        <v>720</v>
      </c>
    </row>
    <row r="524" spans="3:11">
      <c r="C524" s="138"/>
      <c r="D524" s="146"/>
      <c r="E524" s="114"/>
      <c r="F524" s="93">
        <f t="shared" si="24"/>
        <v>0</v>
      </c>
      <c r="G524" s="155"/>
      <c r="H524" s="139"/>
      <c r="I524" s="125" t="e">
        <f>VLOOKUP(H524,Presupuesto!$B$11:$C$565,2,0)</f>
        <v>#N/A</v>
      </c>
      <c r="J524" s="94" t="str">
        <f t="shared" si="25"/>
        <v>Desarrollo del Sistema de Educación Superior</v>
      </c>
      <c r="K524" s="94" t="s">
        <v>720</v>
      </c>
    </row>
    <row r="525" spans="3:11">
      <c r="C525" s="138"/>
      <c r="D525" s="146"/>
      <c r="E525" s="114"/>
      <c r="F525" s="93">
        <f t="shared" si="24"/>
        <v>0</v>
      </c>
      <c r="G525" s="155"/>
      <c r="H525" s="139"/>
      <c r="I525" s="125" t="e">
        <f>VLOOKUP(H525,Presupuesto!$B$11:$C$565,2,0)</f>
        <v>#N/A</v>
      </c>
      <c r="J525" s="94" t="str">
        <f t="shared" si="25"/>
        <v>Desarrollo del Sistema de Educación Superior</v>
      </c>
      <c r="K525" s="94" t="s">
        <v>720</v>
      </c>
    </row>
    <row r="526" spans="3:11">
      <c r="C526" s="138"/>
      <c r="D526" s="146"/>
      <c r="E526" s="114"/>
      <c r="F526" s="93">
        <f t="shared" si="24"/>
        <v>0</v>
      </c>
      <c r="G526" s="155"/>
      <c r="H526" s="139"/>
      <c r="I526" s="125" t="e">
        <f>VLOOKUP(H526,Presupuesto!$B$11:$C$565,2,0)</f>
        <v>#N/A</v>
      </c>
      <c r="J526" s="94" t="str">
        <f t="shared" si="25"/>
        <v>Desarrollo del Sistema de Educación Superior</v>
      </c>
      <c r="K526" s="94" t="s">
        <v>720</v>
      </c>
    </row>
    <row r="527" spans="3:11">
      <c r="C527" s="138"/>
      <c r="D527" s="146"/>
      <c r="E527" s="114"/>
      <c r="F527" s="93">
        <f t="shared" si="24"/>
        <v>0</v>
      </c>
      <c r="G527" s="155"/>
      <c r="H527" s="139"/>
      <c r="I527" s="125" t="e">
        <f>VLOOKUP(H527,Presupuesto!$B$11:$C$565,2,0)</f>
        <v>#N/A</v>
      </c>
      <c r="J527" s="94" t="str">
        <f t="shared" si="25"/>
        <v>Desarrollo del Sistema de Educación Superior</v>
      </c>
      <c r="K527" s="94" t="s">
        <v>720</v>
      </c>
    </row>
    <row r="528" spans="3:11">
      <c r="C528" s="138"/>
      <c r="D528" s="146"/>
      <c r="E528" s="114"/>
      <c r="F528" s="93">
        <f t="shared" si="24"/>
        <v>0</v>
      </c>
      <c r="G528" s="155"/>
      <c r="H528" s="139"/>
      <c r="I528" s="125" t="e">
        <f>VLOOKUP(H528,Presupuesto!$B$11:$C$565,2,0)</f>
        <v>#N/A</v>
      </c>
      <c r="J528" s="94" t="str">
        <f t="shared" si="25"/>
        <v>Desarrollo del Sistema de Educación Superior</v>
      </c>
      <c r="K528" s="94" t="s">
        <v>720</v>
      </c>
    </row>
    <row r="529" spans="3:11">
      <c r="C529" s="138"/>
      <c r="D529" s="146"/>
      <c r="E529" s="114"/>
      <c r="F529" s="93">
        <f t="shared" si="24"/>
        <v>0</v>
      </c>
      <c r="G529" s="155"/>
      <c r="H529" s="139"/>
      <c r="I529" s="125" t="e">
        <f>VLOOKUP(H529,Presupuesto!$B$11:$C$565,2,0)</f>
        <v>#N/A</v>
      </c>
      <c r="J529" s="94" t="str">
        <f t="shared" si="25"/>
        <v>Desarrollo del Sistema de Educación Superior</v>
      </c>
      <c r="K529" s="94" t="s">
        <v>720</v>
      </c>
    </row>
    <row r="530" spans="3:11">
      <c r="C530" s="138"/>
      <c r="D530" s="146"/>
      <c r="E530" s="114"/>
      <c r="F530" s="93">
        <f t="shared" si="24"/>
        <v>0</v>
      </c>
      <c r="G530" s="155"/>
      <c r="H530" s="139"/>
      <c r="I530" s="125" t="e">
        <f>VLOOKUP(H530,Presupuesto!$B$11:$C$565,2,0)</f>
        <v>#N/A</v>
      </c>
      <c r="J530" s="94" t="str">
        <f t="shared" si="25"/>
        <v>Desarrollo del Sistema de Educación Superior</v>
      </c>
      <c r="K530" s="94" t="s">
        <v>720</v>
      </c>
    </row>
    <row r="531" spans="3:11">
      <c r="C531" s="138"/>
      <c r="D531" s="146"/>
      <c r="E531" s="114"/>
      <c r="F531" s="93">
        <f t="shared" si="24"/>
        <v>0</v>
      </c>
      <c r="G531" s="155"/>
      <c r="H531" s="139"/>
      <c r="I531" s="125" t="e">
        <f>VLOOKUP(H531,Presupuesto!$B$11:$C$565,2,0)</f>
        <v>#N/A</v>
      </c>
      <c r="J531" s="94" t="str">
        <f t="shared" si="25"/>
        <v>Desarrollo del Sistema de Educación Superior</v>
      </c>
      <c r="K531" s="94" t="s">
        <v>720</v>
      </c>
    </row>
    <row r="532" spans="3:11">
      <c r="C532" s="140"/>
      <c r="D532" s="146"/>
      <c r="E532" s="114"/>
      <c r="F532" s="93">
        <f t="shared" si="24"/>
        <v>0</v>
      </c>
      <c r="G532" s="155"/>
      <c r="H532" s="141"/>
      <c r="I532" s="125" t="e">
        <f>VLOOKUP(H532,Presupuesto!$B$11:$C$565,2,0)</f>
        <v>#N/A</v>
      </c>
      <c r="J532" s="94" t="str">
        <f t="shared" si="25"/>
        <v>Desarrollo del Sistema de Educación Superior</v>
      </c>
      <c r="K532" s="94" t="s">
        <v>732</v>
      </c>
    </row>
    <row r="533" spans="3:11">
      <c r="C533" s="140"/>
      <c r="D533" s="146"/>
      <c r="E533" s="114"/>
      <c r="F533" s="93">
        <f t="shared" si="24"/>
        <v>0</v>
      </c>
      <c r="G533" s="155"/>
      <c r="H533" s="141"/>
      <c r="I533" s="125" t="e">
        <f>VLOOKUP(H533,Presupuesto!$B$11:$C$565,2,0)</f>
        <v>#N/A</v>
      </c>
      <c r="J533" s="94" t="str">
        <f t="shared" si="25"/>
        <v>Desarrollo del Sistema de Educación Superior</v>
      </c>
      <c r="K533" s="94" t="s">
        <v>720</v>
      </c>
    </row>
    <row r="534" spans="3:11">
      <c r="C534" s="140"/>
      <c r="D534" s="146"/>
      <c r="E534" s="114"/>
      <c r="F534" s="93">
        <f t="shared" si="24"/>
        <v>0</v>
      </c>
      <c r="G534" s="155"/>
      <c r="H534" s="141"/>
      <c r="I534" s="125" t="e">
        <f>VLOOKUP(H534,Presupuesto!$B$11:$C$565,2,0)</f>
        <v>#N/A</v>
      </c>
      <c r="J534" s="94" t="str">
        <f t="shared" si="25"/>
        <v>Desarrollo del Sistema de Educación Superior</v>
      </c>
      <c r="K534" s="94" t="s">
        <v>720</v>
      </c>
    </row>
    <row r="535" spans="3:11">
      <c r="C535" s="140"/>
      <c r="D535" s="146"/>
      <c r="E535" s="114"/>
      <c r="F535" s="93">
        <f t="shared" si="24"/>
        <v>0</v>
      </c>
      <c r="G535" s="155"/>
      <c r="H535" s="141"/>
      <c r="I535" s="125" t="e">
        <f>VLOOKUP(H535,Presupuesto!$B$11:$C$565,2,0)</f>
        <v>#N/A</v>
      </c>
      <c r="J535" s="94" t="str">
        <f t="shared" si="25"/>
        <v>Desarrollo del Sistema de Educación Superior</v>
      </c>
      <c r="K535" s="94" t="s">
        <v>720</v>
      </c>
    </row>
    <row r="536" spans="3:11" ht="15.75" thickBot="1">
      <c r="C536" s="142"/>
      <c r="D536" s="154"/>
      <c r="E536" s="99"/>
      <c r="F536" s="101">
        <f t="shared" si="24"/>
        <v>0</v>
      </c>
      <c r="G536" s="156"/>
      <c r="H536" s="143"/>
      <c r="I536" s="127" t="e">
        <f>VLOOKUP(H536,Presupuesto!$B$11:$C$565,2,0)</f>
        <v>#N/A</v>
      </c>
      <c r="J536" s="102" t="str">
        <f t="shared" si="25"/>
        <v>Desarrollo del Sistema de Educación Superior</v>
      </c>
      <c r="K536" s="119" t="s">
        <v>719</v>
      </c>
    </row>
    <row r="538" spans="3:11" ht="15.75" thickBot="1">
      <c r="C538" s="422"/>
      <c r="D538" s="422"/>
      <c r="E538" s="422"/>
      <c r="F538" s="422"/>
      <c r="G538" s="411"/>
      <c r="H538" s="422"/>
      <c r="I538" s="422"/>
      <c r="J538" s="422"/>
      <c r="K538" s="422"/>
    </row>
    <row r="539" spans="3:11" ht="15.75" thickBot="1">
      <c r="C539" s="152" t="s">
        <v>1339</v>
      </c>
      <c r="D539" s="344">
        <f>SUM(F546:F580)</f>
        <v>0</v>
      </c>
      <c r="E539" s="422"/>
      <c r="F539" s="69"/>
      <c r="G539" s="77"/>
      <c r="H539" s="69"/>
      <c r="I539" s="69"/>
      <c r="J539" s="422"/>
      <c r="K539" s="422"/>
    </row>
    <row r="540" spans="3:11">
      <c r="C540" s="69"/>
      <c r="D540" s="31"/>
      <c r="E540" s="90"/>
      <c r="F540" s="90"/>
      <c r="G540" s="90"/>
      <c r="H540" s="74"/>
      <c r="I540" s="74"/>
      <c r="J540" s="74"/>
      <c r="K540" s="108"/>
    </row>
    <row r="541" spans="3:11">
      <c r="C541" s="69"/>
      <c r="D541" s="31"/>
      <c r="E541" s="90"/>
      <c r="F541" s="90"/>
      <c r="G541" s="90"/>
      <c r="H541" s="74"/>
      <c r="I541" s="74"/>
      <c r="J541" s="74"/>
      <c r="K541" s="108"/>
    </row>
    <row r="542" spans="3:11" ht="15.75">
      <c r="C542" s="190" t="s">
        <v>1309</v>
      </c>
      <c r="D542" s="342"/>
      <c r="E542" s="90"/>
      <c r="F542" s="90"/>
      <c r="G542" s="90"/>
      <c r="H542" s="74"/>
      <c r="I542" s="74"/>
      <c r="J542" s="74"/>
      <c r="K542" s="108"/>
    </row>
    <row r="543" spans="3:11" ht="18.75">
      <c r="C543" s="197" t="e">
        <f>IFERROR(VLOOKUP(D542,'1. Desarrollo e Innov. Curricu.'!$F:$G,2,FALSE),IFERROR(VLOOKUP(D542,'2. Investigación Científica'!$E:$F,2,FALSE),IFERROR(VLOOKUP(D542,'3. Vinculación Univ. Sociedad'!$F:$G,2,FALSE),IFERROR(VLOOKUP(D542,'4. Docencia y Profesorado Univ.'!$F:$G,2,FALSE),IFERROR(VLOOKUP(D542,'5. Estudiantes y Graduados'!$E:$F,2,FALSE),IFERROR(VLOOKUP(D542,'11. Gestion Administrativa'!$F:$G,2,FALSE),IFERROR(VLOOKUP(D542,'13. Gestión Académica'!$F:$G,2,FALSE),IFERROR(VLOOKUP(D542,'8. Asegura. de la Calid. y M'!$F:$G,2,FALSE),IFERROR(VLOOKUP(D542,'6. Gestión del Conocimiento'!$F:$G,2,FALSE),IFERROR(VLOOKUP(D542,'15. Gobernabilidad y Proceso...'!$E:$F,2,FALSE),IFERROR(VLOOKUP(D542,'12. Gestión del Talento Humano'!$F:$G,2,FALSE),IFERROR(VLOOKUP(D542,'14. Internacional... de la E.S.'!$E:$F,2,FALSE),IFERROR(VLOOKUP(D542,'10. Posgrado'!$E:$F,2,FALSE),IFERROR(VLOOKUP(D542,'17. Gestión TIC'!$F:$G,2,FALSE),IFERROR(VLOOKUP(D542,'16. Desa. del Sistema Educ.Sup.'!$E:$F,2,FALSE),IFERROR(VLOOKUP(D542,'9. Cultura de Inno. Insti...'!$F:$G,2,FALSE),VLOOKUP(D542,'7. Lo Esencial de la Reforma U.'!$F:$G,2,0)))))))))))))))))</f>
        <v>#N/A</v>
      </c>
      <c r="D543" s="31"/>
      <c r="E543" s="90"/>
      <c r="F543" s="90"/>
      <c r="G543" s="90"/>
      <c r="H543" s="74"/>
      <c r="I543" s="74"/>
      <c r="J543" s="74"/>
      <c r="K543" s="108"/>
    </row>
    <row r="544" spans="3:11" ht="15.75" thickBot="1">
      <c r="C544" s="422"/>
      <c r="D544" s="422"/>
      <c r="E544" s="422"/>
      <c r="F544" s="90"/>
      <c r="G544" s="74"/>
      <c r="H544" s="74"/>
      <c r="I544" s="74"/>
      <c r="J544" s="422"/>
      <c r="K544" s="422"/>
    </row>
    <row r="545" spans="3:11" ht="30.75" thickBot="1">
      <c r="C545" s="124" t="s">
        <v>1310</v>
      </c>
      <c r="D545" s="124" t="s">
        <v>99</v>
      </c>
      <c r="E545" s="131" t="s">
        <v>1312</v>
      </c>
      <c r="F545" s="130" t="s">
        <v>1313</v>
      </c>
      <c r="G545" s="128" t="s">
        <v>1314</v>
      </c>
      <c r="H545" s="131" t="s">
        <v>1315</v>
      </c>
      <c r="I545" s="128" t="s">
        <v>711</v>
      </c>
      <c r="J545" s="128" t="s">
        <v>1316</v>
      </c>
      <c r="K545" s="128" t="s">
        <v>1317</v>
      </c>
    </row>
    <row r="546" spans="3:11">
      <c r="C546" s="207" t="s">
        <v>1284</v>
      </c>
      <c r="D546" s="208"/>
      <c r="E546" s="206">
        <f>HLOOKUP(C546,$AH$2:$BU$3,2,0)</f>
        <v>620</v>
      </c>
      <c r="F546" s="93">
        <f t="shared" ref="F546:F580" si="26">D546*E546</f>
        <v>0</v>
      </c>
      <c r="G546" s="155"/>
      <c r="H546" s="137"/>
      <c r="I546" s="125" t="e">
        <f>VLOOKUP(H546,Presupuesto!$B$11:$C$565,2,0)</f>
        <v>#N/A</v>
      </c>
      <c r="J546" s="205" t="s">
        <v>81</v>
      </c>
      <c r="K546" s="94" t="s">
        <v>719</v>
      </c>
    </row>
    <row r="547" spans="3:11">
      <c r="C547" s="136"/>
      <c r="D547" s="153"/>
      <c r="E547" s="118"/>
      <c r="F547" s="93">
        <f t="shared" si="26"/>
        <v>0</v>
      </c>
      <c r="G547" s="155"/>
      <c r="H547" s="137"/>
      <c r="I547" s="125" t="e">
        <f>VLOOKUP(H547,Presupuesto!$B$11:$C$565,2,0)</f>
        <v>#N/A</v>
      </c>
      <c r="J547" s="94" t="str">
        <f>$J$546</f>
        <v>Desarrollo del Sistema de Educación Superior</v>
      </c>
      <c r="K547" s="94" t="s">
        <v>720</v>
      </c>
    </row>
    <row r="548" spans="3:11">
      <c r="C548" s="136"/>
      <c r="D548" s="153"/>
      <c r="E548" s="118"/>
      <c r="F548" s="93">
        <f t="shared" si="26"/>
        <v>0</v>
      </c>
      <c r="G548" s="155"/>
      <c r="H548" s="137"/>
      <c r="I548" s="125" t="e">
        <f>VLOOKUP(H548,Presupuesto!$B$11:$C$565,2,0)</f>
        <v>#N/A</v>
      </c>
      <c r="J548" s="94" t="str">
        <f t="shared" ref="J548:J580" si="27">$J$546</f>
        <v>Desarrollo del Sistema de Educación Superior</v>
      </c>
      <c r="K548" s="94" t="s">
        <v>720</v>
      </c>
    </row>
    <row r="549" spans="3:11">
      <c r="C549" s="136"/>
      <c r="D549" s="153"/>
      <c r="E549" s="118"/>
      <c r="F549" s="93">
        <f t="shared" si="26"/>
        <v>0</v>
      </c>
      <c r="G549" s="155"/>
      <c r="H549" s="137"/>
      <c r="I549" s="125" t="e">
        <f>VLOOKUP(H549,Presupuesto!$B$11:$C$565,2,0)</f>
        <v>#N/A</v>
      </c>
      <c r="J549" s="94" t="str">
        <f t="shared" si="27"/>
        <v>Desarrollo del Sistema de Educación Superior</v>
      </c>
      <c r="K549" s="94" t="s">
        <v>720</v>
      </c>
    </row>
    <row r="550" spans="3:11">
      <c r="C550" s="136"/>
      <c r="D550" s="153"/>
      <c r="E550" s="118"/>
      <c r="F550" s="93">
        <f t="shared" si="26"/>
        <v>0</v>
      </c>
      <c r="G550" s="155"/>
      <c r="H550" s="137"/>
      <c r="I550" s="125" t="e">
        <f>VLOOKUP(H550,Presupuesto!$B$11:$C$565,2,0)</f>
        <v>#N/A</v>
      </c>
      <c r="J550" s="94" t="str">
        <f t="shared" si="27"/>
        <v>Desarrollo del Sistema de Educación Superior</v>
      </c>
      <c r="K550" s="94" t="s">
        <v>720</v>
      </c>
    </row>
    <row r="551" spans="3:11">
      <c r="C551" s="136"/>
      <c r="D551" s="153"/>
      <c r="E551" s="118"/>
      <c r="F551" s="93">
        <f t="shared" si="26"/>
        <v>0</v>
      </c>
      <c r="G551" s="155"/>
      <c r="H551" s="137"/>
      <c r="I551" s="125" t="e">
        <f>VLOOKUP(H551,Presupuesto!$B$11:$C$565,2,0)</f>
        <v>#N/A</v>
      </c>
      <c r="J551" s="94" t="str">
        <f t="shared" si="27"/>
        <v>Desarrollo del Sistema de Educación Superior</v>
      </c>
      <c r="K551" s="94" t="s">
        <v>729</v>
      </c>
    </row>
    <row r="552" spans="3:11">
      <c r="C552" s="136"/>
      <c r="D552" s="153"/>
      <c r="E552" s="118"/>
      <c r="F552" s="93">
        <f t="shared" si="26"/>
        <v>0</v>
      </c>
      <c r="G552" s="155"/>
      <c r="H552" s="137"/>
      <c r="I552" s="125" t="e">
        <f>VLOOKUP(H552,Presupuesto!$B$11:$C$565,2,0)</f>
        <v>#N/A</v>
      </c>
      <c r="J552" s="94" t="str">
        <f t="shared" si="27"/>
        <v>Desarrollo del Sistema de Educación Superior</v>
      </c>
      <c r="K552" s="94" t="s">
        <v>720</v>
      </c>
    </row>
    <row r="553" spans="3:11">
      <c r="C553" s="136"/>
      <c r="D553" s="153"/>
      <c r="E553" s="118"/>
      <c r="F553" s="93">
        <f t="shared" si="26"/>
        <v>0</v>
      </c>
      <c r="G553" s="155"/>
      <c r="H553" s="137"/>
      <c r="I553" s="125" t="e">
        <f>VLOOKUP(H553,Presupuesto!$B$11:$C$565,2,0)</f>
        <v>#N/A</v>
      </c>
      <c r="J553" s="94" t="str">
        <f t="shared" si="27"/>
        <v>Desarrollo del Sistema de Educación Superior</v>
      </c>
      <c r="K553" s="94" t="s">
        <v>720</v>
      </c>
    </row>
    <row r="554" spans="3:11">
      <c r="C554" s="136"/>
      <c r="D554" s="153"/>
      <c r="E554" s="118"/>
      <c r="F554" s="93">
        <f t="shared" si="26"/>
        <v>0</v>
      </c>
      <c r="G554" s="155"/>
      <c r="H554" s="137"/>
      <c r="I554" s="125" t="e">
        <f>VLOOKUP(H554,Presupuesto!$B$11:$C$565,2,0)</f>
        <v>#N/A</v>
      </c>
      <c r="J554" s="94" t="str">
        <f t="shared" si="27"/>
        <v>Desarrollo del Sistema de Educación Superior</v>
      </c>
      <c r="K554" s="94" t="s">
        <v>720</v>
      </c>
    </row>
    <row r="555" spans="3:11">
      <c r="C555" s="136"/>
      <c r="D555" s="153"/>
      <c r="E555" s="118"/>
      <c r="F555" s="93">
        <f t="shared" si="26"/>
        <v>0</v>
      </c>
      <c r="G555" s="155"/>
      <c r="H555" s="137"/>
      <c r="I555" s="125" t="e">
        <f>VLOOKUP(H555,Presupuesto!$B$11:$C$565,2,0)</f>
        <v>#N/A</v>
      </c>
      <c r="J555" s="94" t="str">
        <f t="shared" si="27"/>
        <v>Desarrollo del Sistema de Educación Superior</v>
      </c>
      <c r="K555" s="94" t="s">
        <v>720</v>
      </c>
    </row>
    <row r="556" spans="3:11">
      <c r="C556" s="136"/>
      <c r="D556" s="153"/>
      <c r="E556" s="118"/>
      <c r="F556" s="93">
        <f t="shared" si="26"/>
        <v>0</v>
      </c>
      <c r="G556" s="155"/>
      <c r="H556" s="137"/>
      <c r="I556" s="125" t="e">
        <f>VLOOKUP(H556,Presupuesto!$B$11:$C$565,2,0)</f>
        <v>#N/A</v>
      </c>
      <c r="J556" s="94" t="str">
        <f t="shared" si="27"/>
        <v>Desarrollo del Sistema de Educación Superior</v>
      </c>
      <c r="K556" s="94" t="s">
        <v>720</v>
      </c>
    </row>
    <row r="557" spans="3:11">
      <c r="C557" s="136"/>
      <c r="D557" s="153"/>
      <c r="E557" s="118"/>
      <c r="F557" s="93">
        <f t="shared" si="26"/>
        <v>0</v>
      </c>
      <c r="G557" s="155"/>
      <c r="H557" s="137"/>
      <c r="I557" s="125" t="e">
        <f>VLOOKUP(H557,Presupuesto!$B$11:$C$565,2,0)</f>
        <v>#N/A</v>
      </c>
      <c r="J557" s="94" t="str">
        <f t="shared" si="27"/>
        <v>Desarrollo del Sistema de Educación Superior</v>
      </c>
      <c r="K557" s="94" t="s">
        <v>720</v>
      </c>
    </row>
    <row r="558" spans="3:11">
      <c r="C558" s="136"/>
      <c r="D558" s="153"/>
      <c r="E558" s="118"/>
      <c r="F558" s="93">
        <f t="shared" si="26"/>
        <v>0</v>
      </c>
      <c r="G558" s="155"/>
      <c r="H558" s="137"/>
      <c r="I558" s="125" t="e">
        <f>VLOOKUP(H558,Presupuesto!$B$11:$C$565,2,0)</f>
        <v>#N/A</v>
      </c>
      <c r="J558" s="94" t="str">
        <f t="shared" si="27"/>
        <v>Desarrollo del Sistema de Educación Superior</v>
      </c>
      <c r="K558" s="94" t="s">
        <v>720</v>
      </c>
    </row>
    <row r="559" spans="3:11">
      <c r="C559" s="136"/>
      <c r="D559" s="153"/>
      <c r="E559" s="118"/>
      <c r="F559" s="93">
        <f t="shared" si="26"/>
        <v>0</v>
      </c>
      <c r="G559" s="155"/>
      <c r="H559" s="137"/>
      <c r="I559" s="125" t="e">
        <f>VLOOKUP(H559,Presupuesto!$B$11:$C$565,2,0)</f>
        <v>#N/A</v>
      </c>
      <c r="J559" s="94" t="str">
        <f t="shared" si="27"/>
        <v>Desarrollo del Sistema de Educación Superior</v>
      </c>
      <c r="K559" s="94" t="s">
        <v>720</v>
      </c>
    </row>
    <row r="560" spans="3:11">
      <c r="C560" s="136"/>
      <c r="D560" s="153"/>
      <c r="E560" s="118"/>
      <c r="F560" s="93">
        <f t="shared" si="26"/>
        <v>0</v>
      </c>
      <c r="G560" s="155"/>
      <c r="H560" s="137"/>
      <c r="I560" s="125" t="e">
        <f>VLOOKUP(H560,Presupuesto!$B$11:$C$565,2,0)</f>
        <v>#N/A</v>
      </c>
      <c r="J560" s="94" t="str">
        <f t="shared" si="27"/>
        <v>Desarrollo del Sistema de Educación Superior</v>
      </c>
      <c r="K560" s="94" t="s">
        <v>720</v>
      </c>
    </row>
    <row r="561" spans="3:11">
      <c r="C561" s="136"/>
      <c r="D561" s="153"/>
      <c r="E561" s="118"/>
      <c r="F561" s="93">
        <f t="shared" si="26"/>
        <v>0</v>
      </c>
      <c r="G561" s="155"/>
      <c r="H561" s="137"/>
      <c r="I561" s="125" t="e">
        <f>VLOOKUP(H561,Presupuesto!$B$11:$C$565,2,0)</f>
        <v>#N/A</v>
      </c>
      <c r="J561" s="94" t="str">
        <f t="shared" si="27"/>
        <v>Desarrollo del Sistema de Educación Superior</v>
      </c>
      <c r="K561" s="94" t="s">
        <v>720</v>
      </c>
    </row>
    <row r="562" spans="3:11">
      <c r="C562" s="136"/>
      <c r="D562" s="153"/>
      <c r="E562" s="118"/>
      <c r="F562" s="93">
        <f t="shared" si="26"/>
        <v>0</v>
      </c>
      <c r="G562" s="155"/>
      <c r="H562" s="137"/>
      <c r="I562" s="125" t="e">
        <f>VLOOKUP(H562,Presupuesto!$B$11:$C$565,2,0)</f>
        <v>#N/A</v>
      </c>
      <c r="J562" s="94" t="str">
        <f t="shared" si="27"/>
        <v>Desarrollo del Sistema de Educación Superior</v>
      </c>
      <c r="K562" s="94" t="s">
        <v>720</v>
      </c>
    </row>
    <row r="563" spans="3:11">
      <c r="C563" s="136"/>
      <c r="D563" s="153"/>
      <c r="E563" s="118"/>
      <c r="F563" s="93">
        <f t="shared" si="26"/>
        <v>0</v>
      </c>
      <c r="G563" s="155"/>
      <c r="H563" s="137"/>
      <c r="I563" s="125" t="e">
        <f>VLOOKUP(H563,Presupuesto!$B$11:$C$565,2,0)</f>
        <v>#N/A</v>
      </c>
      <c r="J563" s="94" t="str">
        <f t="shared" si="27"/>
        <v>Desarrollo del Sistema de Educación Superior</v>
      </c>
      <c r="K563" s="94" t="s">
        <v>720</v>
      </c>
    </row>
    <row r="564" spans="3:11">
      <c r="C564" s="136"/>
      <c r="D564" s="153"/>
      <c r="E564" s="118"/>
      <c r="F564" s="93">
        <f t="shared" si="26"/>
        <v>0</v>
      </c>
      <c r="G564" s="155"/>
      <c r="H564" s="137"/>
      <c r="I564" s="125" t="e">
        <f>VLOOKUP(H564,Presupuesto!$B$11:$C$565,2,0)</f>
        <v>#N/A</v>
      </c>
      <c r="J564" s="94" t="str">
        <f t="shared" si="27"/>
        <v>Desarrollo del Sistema de Educación Superior</v>
      </c>
      <c r="K564" s="94" t="s">
        <v>720</v>
      </c>
    </row>
    <row r="565" spans="3:11">
      <c r="C565" s="136"/>
      <c r="D565" s="153"/>
      <c r="E565" s="118"/>
      <c r="F565" s="93">
        <f t="shared" si="26"/>
        <v>0</v>
      </c>
      <c r="G565" s="155"/>
      <c r="H565" s="137"/>
      <c r="I565" s="125" t="e">
        <f>VLOOKUP(H565,Presupuesto!$B$11:$C$565,2,0)</f>
        <v>#N/A</v>
      </c>
      <c r="J565" s="94" t="str">
        <f t="shared" si="27"/>
        <v>Desarrollo del Sistema de Educación Superior</v>
      </c>
      <c r="K565" s="94" t="s">
        <v>720</v>
      </c>
    </row>
    <row r="566" spans="3:11">
      <c r="C566" s="136"/>
      <c r="D566" s="153"/>
      <c r="E566" s="118"/>
      <c r="F566" s="93">
        <f t="shared" si="26"/>
        <v>0</v>
      </c>
      <c r="G566" s="155"/>
      <c r="H566" s="137"/>
      <c r="I566" s="125" t="e">
        <f>VLOOKUP(H566,Presupuesto!$B$11:$C$565,2,0)</f>
        <v>#N/A</v>
      </c>
      <c r="J566" s="94" t="str">
        <f t="shared" si="27"/>
        <v>Desarrollo del Sistema de Educación Superior</v>
      </c>
      <c r="K566" s="94" t="s">
        <v>720</v>
      </c>
    </row>
    <row r="567" spans="3:11">
      <c r="C567" s="136"/>
      <c r="D567" s="153"/>
      <c r="E567" s="118"/>
      <c r="F567" s="93">
        <f t="shared" si="26"/>
        <v>0</v>
      </c>
      <c r="G567" s="155"/>
      <c r="H567" s="137"/>
      <c r="I567" s="125" t="e">
        <f>VLOOKUP(H567,Presupuesto!$B$11:$C$565,2,0)</f>
        <v>#N/A</v>
      </c>
      <c r="J567" s="94" t="str">
        <f t="shared" si="27"/>
        <v>Desarrollo del Sistema de Educación Superior</v>
      </c>
      <c r="K567" s="94" t="s">
        <v>720</v>
      </c>
    </row>
    <row r="568" spans="3:11">
      <c r="C568" s="138"/>
      <c r="D568" s="146"/>
      <c r="E568" s="114"/>
      <c r="F568" s="93">
        <f t="shared" si="26"/>
        <v>0</v>
      </c>
      <c r="G568" s="155"/>
      <c r="H568" s="139"/>
      <c r="I568" s="125" t="e">
        <f>VLOOKUP(H568,Presupuesto!$B$11:$C$565,2,0)</f>
        <v>#N/A</v>
      </c>
      <c r="J568" s="94" t="str">
        <f t="shared" si="27"/>
        <v>Desarrollo del Sistema de Educación Superior</v>
      </c>
      <c r="K568" s="94" t="s">
        <v>720</v>
      </c>
    </row>
    <row r="569" spans="3:11">
      <c r="C569" s="138"/>
      <c r="D569" s="146"/>
      <c r="E569" s="114"/>
      <c r="F569" s="93">
        <f t="shared" si="26"/>
        <v>0</v>
      </c>
      <c r="G569" s="155"/>
      <c r="H569" s="139"/>
      <c r="I569" s="125" t="e">
        <f>VLOOKUP(H569,Presupuesto!$B$11:$C$565,2,0)</f>
        <v>#N/A</v>
      </c>
      <c r="J569" s="94" t="str">
        <f t="shared" si="27"/>
        <v>Desarrollo del Sistema de Educación Superior</v>
      </c>
      <c r="K569" s="94" t="s">
        <v>720</v>
      </c>
    </row>
    <row r="570" spans="3:11">
      <c r="C570" s="138"/>
      <c r="D570" s="146"/>
      <c r="E570" s="114"/>
      <c r="F570" s="93">
        <f t="shared" si="26"/>
        <v>0</v>
      </c>
      <c r="G570" s="155"/>
      <c r="H570" s="139"/>
      <c r="I570" s="125" t="e">
        <f>VLOOKUP(H570,Presupuesto!$B$11:$C$565,2,0)</f>
        <v>#N/A</v>
      </c>
      <c r="J570" s="94" t="str">
        <f t="shared" si="27"/>
        <v>Desarrollo del Sistema de Educación Superior</v>
      </c>
      <c r="K570" s="94" t="s">
        <v>720</v>
      </c>
    </row>
    <row r="571" spans="3:11">
      <c r="C571" s="138"/>
      <c r="D571" s="146"/>
      <c r="E571" s="114"/>
      <c r="F571" s="93">
        <f t="shared" si="26"/>
        <v>0</v>
      </c>
      <c r="G571" s="155"/>
      <c r="H571" s="139"/>
      <c r="I571" s="125" t="e">
        <f>VLOOKUP(H571,Presupuesto!$B$11:$C$565,2,0)</f>
        <v>#N/A</v>
      </c>
      <c r="J571" s="94" t="str">
        <f t="shared" si="27"/>
        <v>Desarrollo del Sistema de Educación Superior</v>
      </c>
      <c r="K571" s="94" t="s">
        <v>720</v>
      </c>
    </row>
    <row r="572" spans="3:11">
      <c r="C572" s="138"/>
      <c r="D572" s="146"/>
      <c r="E572" s="114"/>
      <c r="F572" s="93">
        <f t="shared" si="26"/>
        <v>0</v>
      </c>
      <c r="G572" s="155"/>
      <c r="H572" s="139"/>
      <c r="I572" s="125" t="e">
        <f>VLOOKUP(H572,Presupuesto!$B$11:$C$565,2,0)</f>
        <v>#N/A</v>
      </c>
      <c r="J572" s="94" t="str">
        <f t="shared" si="27"/>
        <v>Desarrollo del Sistema de Educación Superior</v>
      </c>
      <c r="K572" s="94" t="s">
        <v>720</v>
      </c>
    </row>
    <row r="573" spans="3:11">
      <c r="C573" s="138"/>
      <c r="D573" s="146"/>
      <c r="E573" s="114"/>
      <c r="F573" s="93">
        <f t="shared" si="26"/>
        <v>0</v>
      </c>
      <c r="G573" s="155"/>
      <c r="H573" s="139"/>
      <c r="I573" s="125" t="e">
        <f>VLOOKUP(H573,Presupuesto!$B$11:$C$565,2,0)</f>
        <v>#N/A</v>
      </c>
      <c r="J573" s="94" t="str">
        <f t="shared" si="27"/>
        <v>Desarrollo del Sistema de Educación Superior</v>
      </c>
      <c r="K573" s="94" t="s">
        <v>720</v>
      </c>
    </row>
    <row r="574" spans="3:11">
      <c r="C574" s="138"/>
      <c r="D574" s="146"/>
      <c r="E574" s="114"/>
      <c r="F574" s="93">
        <f t="shared" si="26"/>
        <v>0</v>
      </c>
      <c r="G574" s="155"/>
      <c r="H574" s="139"/>
      <c r="I574" s="125" t="e">
        <f>VLOOKUP(H574,Presupuesto!$B$11:$C$565,2,0)</f>
        <v>#N/A</v>
      </c>
      <c r="J574" s="94" t="str">
        <f t="shared" si="27"/>
        <v>Desarrollo del Sistema de Educación Superior</v>
      </c>
      <c r="K574" s="94" t="s">
        <v>720</v>
      </c>
    </row>
    <row r="575" spans="3:11">
      <c r="C575" s="138"/>
      <c r="D575" s="146"/>
      <c r="E575" s="114"/>
      <c r="F575" s="93">
        <f t="shared" si="26"/>
        <v>0</v>
      </c>
      <c r="G575" s="155"/>
      <c r="H575" s="139"/>
      <c r="I575" s="125" t="e">
        <f>VLOOKUP(H575,Presupuesto!$B$11:$C$565,2,0)</f>
        <v>#N/A</v>
      </c>
      <c r="J575" s="94" t="str">
        <f t="shared" si="27"/>
        <v>Desarrollo del Sistema de Educación Superior</v>
      </c>
      <c r="K575" s="94" t="s">
        <v>720</v>
      </c>
    </row>
    <row r="576" spans="3:11">
      <c r="C576" s="140"/>
      <c r="D576" s="146"/>
      <c r="E576" s="114"/>
      <c r="F576" s="93">
        <f t="shared" si="26"/>
        <v>0</v>
      </c>
      <c r="G576" s="155"/>
      <c r="H576" s="141"/>
      <c r="I576" s="125" t="e">
        <f>VLOOKUP(H576,Presupuesto!$B$11:$C$565,2,0)</f>
        <v>#N/A</v>
      </c>
      <c r="J576" s="94" t="str">
        <f t="shared" si="27"/>
        <v>Desarrollo del Sistema de Educación Superior</v>
      </c>
      <c r="K576" s="94" t="s">
        <v>732</v>
      </c>
    </row>
    <row r="577" spans="3:11">
      <c r="C577" s="140"/>
      <c r="D577" s="146"/>
      <c r="E577" s="114"/>
      <c r="F577" s="93">
        <f t="shared" si="26"/>
        <v>0</v>
      </c>
      <c r="G577" s="155"/>
      <c r="H577" s="141"/>
      <c r="I577" s="125" t="e">
        <f>VLOOKUP(H577,Presupuesto!$B$11:$C$565,2,0)</f>
        <v>#N/A</v>
      </c>
      <c r="J577" s="94" t="str">
        <f t="shared" si="27"/>
        <v>Desarrollo del Sistema de Educación Superior</v>
      </c>
      <c r="K577" s="94" t="s">
        <v>720</v>
      </c>
    </row>
    <row r="578" spans="3:11">
      <c r="C578" s="140"/>
      <c r="D578" s="146"/>
      <c r="E578" s="114"/>
      <c r="F578" s="93">
        <f t="shared" si="26"/>
        <v>0</v>
      </c>
      <c r="G578" s="155"/>
      <c r="H578" s="141"/>
      <c r="I578" s="125" t="e">
        <f>VLOOKUP(H578,Presupuesto!$B$11:$C$565,2,0)</f>
        <v>#N/A</v>
      </c>
      <c r="J578" s="94" t="str">
        <f t="shared" si="27"/>
        <v>Desarrollo del Sistema de Educación Superior</v>
      </c>
      <c r="K578" s="94" t="s">
        <v>720</v>
      </c>
    </row>
    <row r="579" spans="3:11">
      <c r="C579" s="140"/>
      <c r="D579" s="146"/>
      <c r="E579" s="114"/>
      <c r="F579" s="93">
        <f t="shared" si="26"/>
        <v>0</v>
      </c>
      <c r="G579" s="155"/>
      <c r="H579" s="141"/>
      <c r="I579" s="125" t="e">
        <f>VLOOKUP(H579,Presupuesto!$B$11:$C$565,2,0)</f>
        <v>#N/A</v>
      </c>
      <c r="J579" s="94" t="str">
        <f t="shared" si="27"/>
        <v>Desarrollo del Sistema de Educación Superior</v>
      </c>
      <c r="K579" s="94" t="s">
        <v>720</v>
      </c>
    </row>
    <row r="580" spans="3:11" ht="15.75" thickBot="1">
      <c r="C580" s="142"/>
      <c r="D580" s="154"/>
      <c r="E580" s="99"/>
      <c r="F580" s="101">
        <f t="shared" si="26"/>
        <v>0</v>
      </c>
      <c r="G580" s="156"/>
      <c r="H580" s="143"/>
      <c r="I580" s="127" t="e">
        <f>VLOOKUP(H580,Presupuesto!$B$11:$C$565,2,0)</f>
        <v>#N/A</v>
      </c>
      <c r="J580" s="102" t="str">
        <f t="shared" si="27"/>
        <v>Desarrollo del Sistema de Educación Superior</v>
      </c>
      <c r="K580" s="119" t="s">
        <v>719</v>
      </c>
    </row>
    <row r="582" spans="3:11" ht="15.75" thickBot="1">
      <c r="C582" s="422"/>
      <c r="D582" s="422"/>
      <c r="E582" s="422"/>
      <c r="F582" s="88"/>
      <c r="G582" s="87"/>
      <c r="H582" s="88"/>
      <c r="I582" s="88"/>
      <c r="J582" s="422"/>
      <c r="K582" s="422"/>
    </row>
    <row r="583" spans="3:11" ht="15.75" thickBot="1">
      <c r="C583" s="152" t="s">
        <v>1339</v>
      </c>
      <c r="D583" s="344">
        <f>SUM(F590:F624)</f>
        <v>0</v>
      </c>
      <c r="E583" s="422"/>
      <c r="F583" s="69"/>
      <c r="G583" s="77"/>
      <c r="H583" s="69"/>
      <c r="I583" s="69"/>
      <c r="J583" s="422"/>
      <c r="K583" s="422"/>
    </row>
    <row r="584" spans="3:11">
      <c r="C584" s="69"/>
      <c r="D584" s="31"/>
      <c r="E584" s="90"/>
      <c r="F584" s="90"/>
      <c r="G584" s="90"/>
      <c r="H584" s="74"/>
      <c r="I584" s="74"/>
      <c r="J584" s="74"/>
      <c r="K584" s="108"/>
    </row>
    <row r="585" spans="3:11">
      <c r="C585" s="69"/>
      <c r="D585" s="31"/>
      <c r="E585" s="90"/>
      <c r="F585" s="90"/>
      <c r="G585" s="90"/>
      <c r="H585" s="74"/>
      <c r="I585" s="74"/>
      <c r="J585" s="74"/>
      <c r="K585" s="108"/>
    </row>
    <row r="586" spans="3:11" ht="15.75">
      <c r="C586" s="190" t="s">
        <v>1309</v>
      </c>
      <c r="D586" s="342"/>
      <c r="E586" s="90"/>
      <c r="F586" s="90"/>
      <c r="G586" s="90"/>
      <c r="H586" s="74"/>
      <c r="I586" s="74"/>
      <c r="J586" s="74"/>
      <c r="K586" s="108"/>
    </row>
    <row r="587" spans="3:11" ht="18.75">
      <c r="C587" s="197" t="e">
        <f>IFERROR(VLOOKUP(D586,'1. Desarrollo e Innov. Curricu.'!$F:$G,2,FALSE),IFERROR(VLOOKUP(D586,'2. Investigación Científica'!$E:$F,2,FALSE),IFERROR(VLOOKUP(D586,'3. Vinculación Univ. Sociedad'!$F:$G,2,FALSE),IFERROR(VLOOKUP(D586,'4. Docencia y Profesorado Univ.'!$F:$G,2,FALSE),IFERROR(VLOOKUP(D586,'5. Estudiantes y Graduados'!$E:$F,2,FALSE),IFERROR(VLOOKUP(D586,'11. Gestion Administrativa'!$F:$G,2,FALSE),IFERROR(VLOOKUP(D586,'13. Gestión Académica'!$F:$G,2,FALSE),IFERROR(VLOOKUP(D586,'8. Asegura. de la Calid. y M'!$F:$G,2,FALSE),IFERROR(VLOOKUP(D586,'6. Gestión del Conocimiento'!$F:$G,2,FALSE),IFERROR(VLOOKUP(D586,'15. Gobernabilidad y Proceso...'!$E:$F,2,FALSE),IFERROR(VLOOKUP(D586,'12. Gestión del Talento Humano'!$F:$G,2,FALSE),IFERROR(VLOOKUP(D586,'14. Internacional... de la E.S.'!$E:$F,2,FALSE),IFERROR(VLOOKUP(D586,'10. Posgrado'!$E:$F,2,FALSE),IFERROR(VLOOKUP(D586,'17. Gestión TIC'!$F:$G,2,FALSE),IFERROR(VLOOKUP(D586,'16. Desa. del Sistema Educ.Sup.'!$E:$F,2,FALSE),IFERROR(VLOOKUP(D586,'9. Cultura de Inno. Insti...'!$F:$G,2,FALSE),VLOOKUP(D586,'7. Lo Esencial de la Reforma U.'!$F:$G,2,0)))))))))))))))))</f>
        <v>#N/A</v>
      </c>
      <c r="D587" s="31"/>
      <c r="E587" s="90"/>
      <c r="F587" s="90"/>
      <c r="G587" s="90"/>
      <c r="H587" s="74"/>
      <c r="I587" s="74"/>
      <c r="J587" s="74"/>
      <c r="K587" s="108"/>
    </row>
    <row r="588" spans="3:11" ht="15.75" thickBot="1">
      <c r="C588" s="422"/>
      <c r="D588" s="422"/>
      <c r="E588" s="422"/>
      <c r="F588" s="90"/>
      <c r="G588" s="74"/>
      <c r="H588" s="74"/>
      <c r="I588" s="74"/>
      <c r="J588" s="422"/>
      <c r="K588" s="422"/>
    </row>
    <row r="589" spans="3:11" ht="30.75" thickBot="1">
      <c r="C589" s="124" t="s">
        <v>1310</v>
      </c>
      <c r="D589" s="124" t="s">
        <v>99</v>
      </c>
      <c r="E589" s="131" t="s">
        <v>1312</v>
      </c>
      <c r="F589" s="130" t="s">
        <v>1313</v>
      </c>
      <c r="G589" s="128" t="s">
        <v>1314</v>
      </c>
      <c r="H589" s="131" t="s">
        <v>1315</v>
      </c>
      <c r="I589" s="128" t="s">
        <v>711</v>
      </c>
      <c r="J589" s="128" t="s">
        <v>1316</v>
      </c>
      <c r="K589" s="128" t="s">
        <v>1317</v>
      </c>
    </row>
    <row r="590" spans="3:11">
      <c r="C590" s="207" t="s">
        <v>1284</v>
      </c>
      <c r="D590" s="208"/>
      <c r="E590" s="206">
        <f>HLOOKUP(C590,$AH$2:$BU$3,2,0)</f>
        <v>620</v>
      </c>
      <c r="F590" s="93">
        <f t="shared" ref="F590:F624" si="28">D590*E590</f>
        <v>0</v>
      </c>
      <c r="G590" s="155"/>
      <c r="H590" s="137"/>
      <c r="I590" s="125" t="e">
        <f>VLOOKUP(H590,Presupuesto!$B$11:$C$565,2,0)</f>
        <v>#N/A</v>
      </c>
      <c r="J590" s="205" t="s">
        <v>81</v>
      </c>
      <c r="K590" s="94" t="s">
        <v>719</v>
      </c>
    </row>
    <row r="591" spans="3:11">
      <c r="C591" s="136"/>
      <c r="D591" s="153"/>
      <c r="E591" s="118"/>
      <c r="F591" s="93">
        <f t="shared" si="28"/>
        <v>0</v>
      </c>
      <c r="G591" s="155"/>
      <c r="H591" s="137"/>
      <c r="I591" s="125" t="e">
        <f>VLOOKUP(H591,Presupuesto!$B$11:$C$565,2,0)</f>
        <v>#N/A</v>
      </c>
      <c r="J591" s="94" t="str">
        <f>$J$590</f>
        <v>Desarrollo del Sistema de Educación Superior</v>
      </c>
      <c r="K591" s="94" t="s">
        <v>720</v>
      </c>
    </row>
    <row r="592" spans="3:11">
      <c r="C592" s="136"/>
      <c r="D592" s="153"/>
      <c r="E592" s="118"/>
      <c r="F592" s="93">
        <f t="shared" si="28"/>
        <v>0</v>
      </c>
      <c r="G592" s="155"/>
      <c r="H592" s="137"/>
      <c r="I592" s="125" t="e">
        <f>VLOOKUP(H592,Presupuesto!$B$11:$C$565,2,0)</f>
        <v>#N/A</v>
      </c>
      <c r="J592" s="94" t="str">
        <f t="shared" ref="J592:J624" si="29">$J$590</f>
        <v>Desarrollo del Sistema de Educación Superior</v>
      </c>
      <c r="K592" s="94" t="s">
        <v>720</v>
      </c>
    </row>
    <row r="593" spans="3:11">
      <c r="C593" s="136"/>
      <c r="D593" s="153"/>
      <c r="E593" s="118"/>
      <c r="F593" s="93">
        <f t="shared" si="28"/>
        <v>0</v>
      </c>
      <c r="G593" s="155"/>
      <c r="H593" s="137"/>
      <c r="I593" s="125" t="e">
        <f>VLOOKUP(H593,Presupuesto!$B$11:$C$565,2,0)</f>
        <v>#N/A</v>
      </c>
      <c r="J593" s="94" t="str">
        <f t="shared" si="29"/>
        <v>Desarrollo del Sistema de Educación Superior</v>
      </c>
      <c r="K593" s="94" t="s">
        <v>720</v>
      </c>
    </row>
    <row r="594" spans="3:11">
      <c r="C594" s="136"/>
      <c r="D594" s="153"/>
      <c r="E594" s="118"/>
      <c r="F594" s="93">
        <f t="shared" si="28"/>
        <v>0</v>
      </c>
      <c r="G594" s="155"/>
      <c r="H594" s="137"/>
      <c r="I594" s="125" t="e">
        <f>VLOOKUP(H594,Presupuesto!$B$11:$C$565,2,0)</f>
        <v>#N/A</v>
      </c>
      <c r="J594" s="94" t="str">
        <f t="shared" si="29"/>
        <v>Desarrollo del Sistema de Educación Superior</v>
      </c>
      <c r="K594" s="94" t="s">
        <v>720</v>
      </c>
    </row>
    <row r="595" spans="3:11">
      <c r="C595" s="136"/>
      <c r="D595" s="153"/>
      <c r="E595" s="118"/>
      <c r="F595" s="93">
        <f t="shared" si="28"/>
        <v>0</v>
      </c>
      <c r="G595" s="155"/>
      <c r="H595" s="137"/>
      <c r="I595" s="125" t="e">
        <f>VLOOKUP(H595,Presupuesto!$B$11:$C$565,2,0)</f>
        <v>#N/A</v>
      </c>
      <c r="J595" s="94" t="str">
        <f t="shared" si="29"/>
        <v>Desarrollo del Sistema de Educación Superior</v>
      </c>
      <c r="K595" s="94" t="s">
        <v>729</v>
      </c>
    </row>
    <row r="596" spans="3:11">
      <c r="C596" s="136"/>
      <c r="D596" s="153"/>
      <c r="E596" s="118"/>
      <c r="F596" s="93">
        <f t="shared" si="28"/>
        <v>0</v>
      </c>
      <c r="G596" s="155"/>
      <c r="H596" s="137"/>
      <c r="I596" s="125" t="e">
        <f>VLOOKUP(H596,Presupuesto!$B$11:$C$565,2,0)</f>
        <v>#N/A</v>
      </c>
      <c r="J596" s="94" t="str">
        <f t="shared" si="29"/>
        <v>Desarrollo del Sistema de Educación Superior</v>
      </c>
      <c r="K596" s="94" t="s">
        <v>720</v>
      </c>
    </row>
    <row r="597" spans="3:11">
      <c r="C597" s="136"/>
      <c r="D597" s="153"/>
      <c r="E597" s="118"/>
      <c r="F597" s="93">
        <f t="shared" si="28"/>
        <v>0</v>
      </c>
      <c r="G597" s="155"/>
      <c r="H597" s="137"/>
      <c r="I597" s="125" t="e">
        <f>VLOOKUP(H597,Presupuesto!$B$11:$C$565,2,0)</f>
        <v>#N/A</v>
      </c>
      <c r="J597" s="94" t="str">
        <f t="shared" si="29"/>
        <v>Desarrollo del Sistema de Educación Superior</v>
      </c>
      <c r="K597" s="94" t="s">
        <v>720</v>
      </c>
    </row>
    <row r="598" spans="3:11">
      <c r="C598" s="136"/>
      <c r="D598" s="153"/>
      <c r="E598" s="118"/>
      <c r="F598" s="93">
        <f t="shared" si="28"/>
        <v>0</v>
      </c>
      <c r="G598" s="155"/>
      <c r="H598" s="137"/>
      <c r="I598" s="125" t="e">
        <f>VLOOKUP(H598,Presupuesto!$B$11:$C$565,2,0)</f>
        <v>#N/A</v>
      </c>
      <c r="J598" s="94" t="str">
        <f t="shared" si="29"/>
        <v>Desarrollo del Sistema de Educación Superior</v>
      </c>
      <c r="K598" s="94" t="s">
        <v>720</v>
      </c>
    </row>
    <row r="599" spans="3:11">
      <c r="C599" s="136"/>
      <c r="D599" s="153"/>
      <c r="E599" s="118"/>
      <c r="F599" s="93">
        <f t="shared" si="28"/>
        <v>0</v>
      </c>
      <c r="G599" s="155"/>
      <c r="H599" s="137"/>
      <c r="I599" s="125" t="e">
        <f>VLOOKUP(H599,Presupuesto!$B$11:$C$565,2,0)</f>
        <v>#N/A</v>
      </c>
      <c r="J599" s="94" t="str">
        <f t="shared" si="29"/>
        <v>Desarrollo del Sistema de Educación Superior</v>
      </c>
      <c r="K599" s="94" t="s">
        <v>720</v>
      </c>
    </row>
    <row r="600" spans="3:11">
      <c r="C600" s="136"/>
      <c r="D600" s="153"/>
      <c r="E600" s="118"/>
      <c r="F600" s="93">
        <f t="shared" si="28"/>
        <v>0</v>
      </c>
      <c r="G600" s="155"/>
      <c r="H600" s="137"/>
      <c r="I600" s="125" t="e">
        <f>VLOOKUP(H600,Presupuesto!$B$11:$C$565,2,0)</f>
        <v>#N/A</v>
      </c>
      <c r="J600" s="94" t="str">
        <f t="shared" si="29"/>
        <v>Desarrollo del Sistema de Educación Superior</v>
      </c>
      <c r="K600" s="94" t="s">
        <v>720</v>
      </c>
    </row>
    <row r="601" spans="3:11">
      <c r="C601" s="136"/>
      <c r="D601" s="153"/>
      <c r="E601" s="118"/>
      <c r="F601" s="93">
        <f t="shared" si="28"/>
        <v>0</v>
      </c>
      <c r="G601" s="155"/>
      <c r="H601" s="137"/>
      <c r="I601" s="125" t="e">
        <f>VLOOKUP(H601,Presupuesto!$B$11:$C$565,2,0)</f>
        <v>#N/A</v>
      </c>
      <c r="J601" s="94" t="str">
        <f t="shared" si="29"/>
        <v>Desarrollo del Sistema de Educación Superior</v>
      </c>
      <c r="K601" s="94" t="s">
        <v>720</v>
      </c>
    </row>
    <row r="602" spans="3:11">
      <c r="C602" s="136"/>
      <c r="D602" s="153"/>
      <c r="E602" s="118"/>
      <c r="F602" s="93">
        <f t="shared" si="28"/>
        <v>0</v>
      </c>
      <c r="G602" s="155"/>
      <c r="H602" s="137"/>
      <c r="I602" s="125" t="e">
        <f>VLOOKUP(H602,Presupuesto!$B$11:$C$565,2,0)</f>
        <v>#N/A</v>
      </c>
      <c r="J602" s="94" t="str">
        <f t="shared" si="29"/>
        <v>Desarrollo del Sistema de Educación Superior</v>
      </c>
      <c r="K602" s="94" t="s">
        <v>720</v>
      </c>
    </row>
    <row r="603" spans="3:11">
      <c r="C603" s="136"/>
      <c r="D603" s="153"/>
      <c r="E603" s="118"/>
      <c r="F603" s="93">
        <f t="shared" si="28"/>
        <v>0</v>
      </c>
      <c r="G603" s="155"/>
      <c r="H603" s="137"/>
      <c r="I603" s="125" t="e">
        <f>VLOOKUP(H603,Presupuesto!$B$11:$C$565,2,0)</f>
        <v>#N/A</v>
      </c>
      <c r="J603" s="94" t="str">
        <f t="shared" si="29"/>
        <v>Desarrollo del Sistema de Educación Superior</v>
      </c>
      <c r="K603" s="94" t="s">
        <v>720</v>
      </c>
    </row>
    <row r="604" spans="3:11">
      <c r="C604" s="136"/>
      <c r="D604" s="153"/>
      <c r="E604" s="118"/>
      <c r="F604" s="93">
        <f t="shared" si="28"/>
        <v>0</v>
      </c>
      <c r="G604" s="155"/>
      <c r="H604" s="137"/>
      <c r="I604" s="125" t="e">
        <f>VLOOKUP(H604,Presupuesto!$B$11:$C$565,2,0)</f>
        <v>#N/A</v>
      </c>
      <c r="J604" s="94" t="str">
        <f t="shared" si="29"/>
        <v>Desarrollo del Sistema de Educación Superior</v>
      </c>
      <c r="K604" s="94" t="s">
        <v>720</v>
      </c>
    </row>
    <row r="605" spans="3:11">
      <c r="C605" s="136"/>
      <c r="D605" s="153"/>
      <c r="E605" s="118"/>
      <c r="F605" s="93">
        <f t="shared" si="28"/>
        <v>0</v>
      </c>
      <c r="G605" s="155"/>
      <c r="H605" s="137"/>
      <c r="I605" s="125" t="e">
        <f>VLOOKUP(H605,Presupuesto!$B$11:$C$565,2,0)</f>
        <v>#N/A</v>
      </c>
      <c r="J605" s="94" t="str">
        <f t="shared" si="29"/>
        <v>Desarrollo del Sistema de Educación Superior</v>
      </c>
      <c r="K605" s="94" t="s">
        <v>720</v>
      </c>
    </row>
    <row r="606" spans="3:11">
      <c r="C606" s="136"/>
      <c r="D606" s="153"/>
      <c r="E606" s="118"/>
      <c r="F606" s="93">
        <f t="shared" si="28"/>
        <v>0</v>
      </c>
      <c r="G606" s="155"/>
      <c r="H606" s="137"/>
      <c r="I606" s="125" t="e">
        <f>VLOOKUP(H606,Presupuesto!$B$11:$C$565,2,0)</f>
        <v>#N/A</v>
      </c>
      <c r="J606" s="94" t="str">
        <f t="shared" si="29"/>
        <v>Desarrollo del Sistema de Educación Superior</v>
      </c>
      <c r="K606" s="94" t="s">
        <v>720</v>
      </c>
    </row>
    <row r="607" spans="3:11">
      <c r="C607" s="136"/>
      <c r="D607" s="153"/>
      <c r="E607" s="118"/>
      <c r="F607" s="93">
        <f t="shared" si="28"/>
        <v>0</v>
      </c>
      <c r="G607" s="155"/>
      <c r="H607" s="137"/>
      <c r="I607" s="125" t="e">
        <f>VLOOKUP(H607,Presupuesto!$B$11:$C$565,2,0)</f>
        <v>#N/A</v>
      </c>
      <c r="J607" s="94" t="str">
        <f t="shared" si="29"/>
        <v>Desarrollo del Sistema de Educación Superior</v>
      </c>
      <c r="K607" s="94" t="s">
        <v>720</v>
      </c>
    </row>
    <row r="608" spans="3:11">
      <c r="C608" s="136"/>
      <c r="D608" s="153"/>
      <c r="E608" s="118"/>
      <c r="F608" s="93">
        <f t="shared" si="28"/>
        <v>0</v>
      </c>
      <c r="G608" s="155"/>
      <c r="H608" s="137"/>
      <c r="I608" s="125" t="e">
        <f>VLOOKUP(H608,Presupuesto!$B$11:$C$565,2,0)</f>
        <v>#N/A</v>
      </c>
      <c r="J608" s="94" t="str">
        <f t="shared" si="29"/>
        <v>Desarrollo del Sistema de Educación Superior</v>
      </c>
      <c r="K608" s="94" t="s">
        <v>720</v>
      </c>
    </row>
    <row r="609" spans="3:11">
      <c r="C609" s="136"/>
      <c r="D609" s="153"/>
      <c r="E609" s="118"/>
      <c r="F609" s="93">
        <f t="shared" si="28"/>
        <v>0</v>
      </c>
      <c r="G609" s="155"/>
      <c r="H609" s="137"/>
      <c r="I609" s="125" t="e">
        <f>VLOOKUP(H609,Presupuesto!$B$11:$C$565,2,0)</f>
        <v>#N/A</v>
      </c>
      <c r="J609" s="94" t="str">
        <f t="shared" si="29"/>
        <v>Desarrollo del Sistema de Educación Superior</v>
      </c>
      <c r="K609" s="94" t="s">
        <v>720</v>
      </c>
    </row>
    <row r="610" spans="3:11">
      <c r="C610" s="136"/>
      <c r="D610" s="153"/>
      <c r="E610" s="118"/>
      <c r="F610" s="93">
        <f t="shared" si="28"/>
        <v>0</v>
      </c>
      <c r="G610" s="155"/>
      <c r="H610" s="137"/>
      <c r="I610" s="125" t="e">
        <f>VLOOKUP(H610,Presupuesto!$B$11:$C$565,2,0)</f>
        <v>#N/A</v>
      </c>
      <c r="J610" s="94" t="str">
        <f t="shared" si="29"/>
        <v>Desarrollo del Sistema de Educación Superior</v>
      </c>
      <c r="K610" s="94" t="s">
        <v>720</v>
      </c>
    </row>
    <row r="611" spans="3:11">
      <c r="C611" s="136"/>
      <c r="D611" s="153"/>
      <c r="E611" s="118"/>
      <c r="F611" s="93">
        <f t="shared" si="28"/>
        <v>0</v>
      </c>
      <c r="G611" s="155"/>
      <c r="H611" s="137"/>
      <c r="I611" s="125" t="e">
        <f>VLOOKUP(H611,Presupuesto!$B$11:$C$565,2,0)</f>
        <v>#N/A</v>
      </c>
      <c r="J611" s="94" t="str">
        <f t="shared" si="29"/>
        <v>Desarrollo del Sistema de Educación Superior</v>
      </c>
      <c r="K611" s="94" t="s">
        <v>720</v>
      </c>
    </row>
    <row r="612" spans="3:11">
      <c r="C612" s="138"/>
      <c r="D612" s="146"/>
      <c r="E612" s="114"/>
      <c r="F612" s="93">
        <f t="shared" si="28"/>
        <v>0</v>
      </c>
      <c r="G612" s="155"/>
      <c r="H612" s="139"/>
      <c r="I612" s="125" t="e">
        <f>VLOOKUP(H612,Presupuesto!$B$11:$C$565,2,0)</f>
        <v>#N/A</v>
      </c>
      <c r="J612" s="94" t="str">
        <f t="shared" si="29"/>
        <v>Desarrollo del Sistema de Educación Superior</v>
      </c>
      <c r="K612" s="94" t="s">
        <v>720</v>
      </c>
    </row>
    <row r="613" spans="3:11">
      <c r="C613" s="138"/>
      <c r="D613" s="146"/>
      <c r="E613" s="114"/>
      <c r="F613" s="93">
        <f t="shared" si="28"/>
        <v>0</v>
      </c>
      <c r="G613" s="155"/>
      <c r="H613" s="139"/>
      <c r="I613" s="125" t="e">
        <f>VLOOKUP(H613,Presupuesto!$B$11:$C$565,2,0)</f>
        <v>#N/A</v>
      </c>
      <c r="J613" s="94" t="str">
        <f t="shared" si="29"/>
        <v>Desarrollo del Sistema de Educación Superior</v>
      </c>
      <c r="K613" s="94" t="s">
        <v>720</v>
      </c>
    </row>
    <row r="614" spans="3:11">
      <c r="C614" s="138"/>
      <c r="D614" s="146"/>
      <c r="E614" s="114"/>
      <c r="F614" s="93">
        <f t="shared" si="28"/>
        <v>0</v>
      </c>
      <c r="G614" s="155"/>
      <c r="H614" s="139"/>
      <c r="I614" s="125" t="e">
        <f>VLOOKUP(H614,Presupuesto!$B$11:$C$565,2,0)</f>
        <v>#N/A</v>
      </c>
      <c r="J614" s="94" t="str">
        <f t="shared" si="29"/>
        <v>Desarrollo del Sistema de Educación Superior</v>
      </c>
      <c r="K614" s="94" t="s">
        <v>720</v>
      </c>
    </row>
    <row r="615" spans="3:11">
      <c r="C615" s="138"/>
      <c r="D615" s="146"/>
      <c r="E615" s="114"/>
      <c r="F615" s="93">
        <f t="shared" si="28"/>
        <v>0</v>
      </c>
      <c r="G615" s="155"/>
      <c r="H615" s="139"/>
      <c r="I615" s="125" t="e">
        <f>VLOOKUP(H615,Presupuesto!$B$11:$C$565,2,0)</f>
        <v>#N/A</v>
      </c>
      <c r="J615" s="94" t="str">
        <f t="shared" si="29"/>
        <v>Desarrollo del Sistema de Educación Superior</v>
      </c>
      <c r="K615" s="94" t="s">
        <v>720</v>
      </c>
    </row>
    <row r="616" spans="3:11">
      <c r="C616" s="138"/>
      <c r="D616" s="146"/>
      <c r="E616" s="114"/>
      <c r="F616" s="93">
        <f t="shared" si="28"/>
        <v>0</v>
      </c>
      <c r="G616" s="155"/>
      <c r="H616" s="139"/>
      <c r="I616" s="125" t="e">
        <f>VLOOKUP(H616,Presupuesto!$B$11:$C$565,2,0)</f>
        <v>#N/A</v>
      </c>
      <c r="J616" s="94" t="str">
        <f t="shared" si="29"/>
        <v>Desarrollo del Sistema de Educación Superior</v>
      </c>
      <c r="K616" s="94" t="s">
        <v>720</v>
      </c>
    </row>
    <row r="617" spans="3:11">
      <c r="C617" s="138"/>
      <c r="D617" s="146"/>
      <c r="E617" s="114"/>
      <c r="F617" s="93">
        <f t="shared" si="28"/>
        <v>0</v>
      </c>
      <c r="G617" s="155"/>
      <c r="H617" s="139"/>
      <c r="I617" s="125" t="e">
        <f>VLOOKUP(H617,Presupuesto!$B$11:$C$565,2,0)</f>
        <v>#N/A</v>
      </c>
      <c r="J617" s="94" t="str">
        <f t="shared" si="29"/>
        <v>Desarrollo del Sistema de Educación Superior</v>
      </c>
      <c r="K617" s="94" t="s">
        <v>720</v>
      </c>
    </row>
    <row r="618" spans="3:11">
      <c r="C618" s="138"/>
      <c r="D618" s="146"/>
      <c r="E618" s="114"/>
      <c r="F618" s="93">
        <f t="shared" si="28"/>
        <v>0</v>
      </c>
      <c r="G618" s="155"/>
      <c r="H618" s="139"/>
      <c r="I618" s="125" t="e">
        <f>VLOOKUP(H618,Presupuesto!$B$11:$C$565,2,0)</f>
        <v>#N/A</v>
      </c>
      <c r="J618" s="94" t="str">
        <f t="shared" si="29"/>
        <v>Desarrollo del Sistema de Educación Superior</v>
      </c>
      <c r="K618" s="94" t="s">
        <v>720</v>
      </c>
    </row>
    <row r="619" spans="3:11">
      <c r="C619" s="138"/>
      <c r="D619" s="146"/>
      <c r="E619" s="114"/>
      <c r="F619" s="93">
        <f t="shared" si="28"/>
        <v>0</v>
      </c>
      <c r="G619" s="155"/>
      <c r="H619" s="139"/>
      <c r="I619" s="125" t="e">
        <f>VLOOKUP(H619,Presupuesto!$B$11:$C$565,2,0)</f>
        <v>#N/A</v>
      </c>
      <c r="J619" s="94" t="str">
        <f t="shared" si="29"/>
        <v>Desarrollo del Sistema de Educación Superior</v>
      </c>
      <c r="K619" s="94" t="s">
        <v>720</v>
      </c>
    </row>
    <row r="620" spans="3:11">
      <c r="C620" s="140"/>
      <c r="D620" s="146"/>
      <c r="E620" s="114"/>
      <c r="F620" s="93">
        <f t="shared" si="28"/>
        <v>0</v>
      </c>
      <c r="G620" s="155"/>
      <c r="H620" s="141"/>
      <c r="I620" s="125" t="e">
        <f>VLOOKUP(H620,Presupuesto!$B$11:$C$565,2,0)</f>
        <v>#N/A</v>
      </c>
      <c r="J620" s="94" t="str">
        <f t="shared" si="29"/>
        <v>Desarrollo del Sistema de Educación Superior</v>
      </c>
      <c r="K620" s="94" t="s">
        <v>732</v>
      </c>
    </row>
    <row r="621" spans="3:11">
      <c r="C621" s="140"/>
      <c r="D621" s="146"/>
      <c r="E621" s="114"/>
      <c r="F621" s="93">
        <f t="shared" si="28"/>
        <v>0</v>
      </c>
      <c r="G621" s="155"/>
      <c r="H621" s="141"/>
      <c r="I621" s="125" t="e">
        <f>VLOOKUP(H621,Presupuesto!$B$11:$C$565,2,0)</f>
        <v>#N/A</v>
      </c>
      <c r="J621" s="94" t="str">
        <f t="shared" si="29"/>
        <v>Desarrollo del Sistema de Educación Superior</v>
      </c>
      <c r="K621" s="94" t="s">
        <v>720</v>
      </c>
    </row>
    <row r="622" spans="3:11">
      <c r="C622" s="140"/>
      <c r="D622" s="146"/>
      <c r="E622" s="114"/>
      <c r="F622" s="93">
        <f t="shared" si="28"/>
        <v>0</v>
      </c>
      <c r="G622" s="155"/>
      <c r="H622" s="141"/>
      <c r="I622" s="125" t="e">
        <f>VLOOKUP(H622,Presupuesto!$B$11:$C$565,2,0)</f>
        <v>#N/A</v>
      </c>
      <c r="J622" s="94" t="str">
        <f t="shared" si="29"/>
        <v>Desarrollo del Sistema de Educación Superior</v>
      </c>
      <c r="K622" s="94" t="s">
        <v>720</v>
      </c>
    </row>
    <row r="623" spans="3:11">
      <c r="C623" s="140"/>
      <c r="D623" s="146"/>
      <c r="E623" s="114"/>
      <c r="F623" s="93">
        <f t="shared" si="28"/>
        <v>0</v>
      </c>
      <c r="G623" s="155"/>
      <c r="H623" s="141"/>
      <c r="I623" s="125" t="e">
        <f>VLOOKUP(H623,Presupuesto!$B$11:$C$565,2,0)</f>
        <v>#N/A</v>
      </c>
      <c r="J623" s="94" t="str">
        <f t="shared" si="29"/>
        <v>Desarrollo del Sistema de Educación Superior</v>
      </c>
      <c r="K623" s="94" t="s">
        <v>720</v>
      </c>
    </row>
    <row r="624" spans="3:11" ht="15.75" thickBot="1">
      <c r="C624" s="142"/>
      <c r="D624" s="154"/>
      <c r="E624" s="99"/>
      <c r="F624" s="101">
        <f t="shared" si="28"/>
        <v>0</v>
      </c>
      <c r="G624" s="156"/>
      <c r="H624" s="143"/>
      <c r="I624" s="127" t="e">
        <f>VLOOKUP(H624,Presupuesto!$B$11:$C$565,2,0)</f>
        <v>#N/A</v>
      </c>
      <c r="J624" s="102" t="str">
        <f t="shared" si="29"/>
        <v>Desarrollo del Sistema de Educación Superior</v>
      </c>
      <c r="K624" s="119" t="s">
        <v>719</v>
      </c>
    </row>
    <row r="626" spans="3:11" ht="15.75" thickBot="1">
      <c r="C626" s="422"/>
      <c r="D626" s="422"/>
      <c r="E626" s="422"/>
      <c r="F626" s="422"/>
      <c r="G626" s="411"/>
      <c r="H626" s="422"/>
      <c r="I626" s="422"/>
      <c r="J626" s="422"/>
      <c r="K626" s="422"/>
    </row>
    <row r="627" spans="3:11" ht="15.75" thickBot="1">
      <c r="C627" s="152" t="s">
        <v>1339</v>
      </c>
      <c r="D627" s="344">
        <f>SUM(F634:F668)</f>
        <v>0</v>
      </c>
      <c r="E627" s="422"/>
      <c r="F627" s="69"/>
      <c r="G627" s="77"/>
      <c r="H627" s="69"/>
      <c r="I627" s="69"/>
      <c r="J627" s="422"/>
      <c r="K627" s="422"/>
    </row>
    <row r="628" spans="3:11">
      <c r="C628" s="69"/>
      <c r="D628" s="31"/>
      <c r="E628" s="90"/>
      <c r="F628" s="90"/>
      <c r="G628" s="90"/>
      <c r="H628" s="74"/>
      <c r="I628" s="74"/>
      <c r="J628" s="74"/>
      <c r="K628" s="108"/>
    </row>
    <row r="629" spans="3:11">
      <c r="C629" s="69"/>
      <c r="D629" s="31"/>
      <c r="E629" s="90"/>
      <c r="F629" s="90"/>
      <c r="G629" s="90"/>
      <c r="H629" s="74"/>
      <c r="I629" s="74"/>
      <c r="J629" s="74"/>
      <c r="K629" s="108"/>
    </row>
    <row r="630" spans="3:11" ht="15.75">
      <c r="C630" s="190" t="s">
        <v>1309</v>
      </c>
      <c r="D630" s="342"/>
      <c r="E630" s="90"/>
      <c r="F630" s="90"/>
      <c r="G630" s="90"/>
      <c r="H630" s="74"/>
      <c r="I630" s="74"/>
      <c r="J630" s="74"/>
      <c r="K630" s="108"/>
    </row>
    <row r="631" spans="3:11" ht="18.75">
      <c r="C631" s="197" t="e">
        <f>IFERROR(VLOOKUP(D630,'1. Desarrollo e Innov. Curricu.'!$F:$G,2,FALSE),IFERROR(VLOOKUP(D630,'2. Investigación Científica'!$E:$F,2,FALSE),IFERROR(VLOOKUP(D630,'3. Vinculación Univ. Sociedad'!$F:$G,2,FALSE),IFERROR(VLOOKUP(D630,'4. Docencia y Profesorado Univ.'!$F:$G,2,FALSE),IFERROR(VLOOKUP(D630,'5. Estudiantes y Graduados'!$E:$F,2,FALSE),IFERROR(VLOOKUP(D630,'11. Gestion Administrativa'!$F:$G,2,FALSE),IFERROR(VLOOKUP(D630,'13. Gestión Académica'!$F:$G,2,FALSE),IFERROR(VLOOKUP(D630,'8. Asegura. de la Calid. y M'!$F:$G,2,FALSE),IFERROR(VLOOKUP(D630,'6. Gestión del Conocimiento'!$F:$G,2,FALSE),IFERROR(VLOOKUP(D630,'15. Gobernabilidad y Proceso...'!$E:$F,2,FALSE),IFERROR(VLOOKUP(D630,'12. Gestión del Talento Humano'!$F:$G,2,FALSE),IFERROR(VLOOKUP(D630,'14. Internacional... de la E.S.'!$E:$F,2,FALSE),IFERROR(VLOOKUP(D630,'10. Posgrado'!$E:$F,2,FALSE),IFERROR(VLOOKUP(D630,'17. Gestión TIC'!$F:$G,2,FALSE),IFERROR(VLOOKUP(D630,'16. Desa. del Sistema Educ.Sup.'!$E:$F,2,FALSE),IFERROR(VLOOKUP(D630,'9. Cultura de Inno. Insti...'!$F:$G,2,FALSE),VLOOKUP(D630,'7. Lo Esencial de la Reforma U.'!$F:$G,2,0)))))))))))))))))</f>
        <v>#N/A</v>
      </c>
      <c r="D631" s="31"/>
      <c r="E631" s="90"/>
      <c r="F631" s="90"/>
      <c r="G631" s="90"/>
      <c r="H631" s="74"/>
      <c r="I631" s="74"/>
      <c r="J631" s="74"/>
      <c r="K631" s="108"/>
    </row>
    <row r="632" spans="3:11" ht="15.75" thickBot="1">
      <c r="C632" s="422"/>
      <c r="D632" s="422"/>
      <c r="E632" s="422"/>
      <c r="F632" s="90"/>
      <c r="G632" s="74"/>
      <c r="H632" s="74"/>
      <c r="I632" s="74"/>
      <c r="J632" s="422"/>
      <c r="K632" s="422"/>
    </row>
    <row r="633" spans="3:11" ht="30.75" thickBot="1">
      <c r="C633" s="124" t="s">
        <v>1310</v>
      </c>
      <c r="D633" s="124" t="s">
        <v>99</v>
      </c>
      <c r="E633" s="131" t="s">
        <v>1312</v>
      </c>
      <c r="F633" s="130" t="s">
        <v>1313</v>
      </c>
      <c r="G633" s="128" t="s">
        <v>1314</v>
      </c>
      <c r="H633" s="131" t="s">
        <v>1315</v>
      </c>
      <c r="I633" s="128" t="s">
        <v>711</v>
      </c>
      <c r="J633" s="128" t="s">
        <v>1316</v>
      </c>
      <c r="K633" s="128" t="s">
        <v>1317</v>
      </c>
    </row>
    <row r="634" spans="3:11">
      <c r="C634" s="207" t="s">
        <v>1284</v>
      </c>
      <c r="D634" s="208"/>
      <c r="E634" s="206">
        <f>HLOOKUP(C634,$AH$2:$BU$3,2,0)</f>
        <v>620</v>
      </c>
      <c r="F634" s="93">
        <f t="shared" ref="F634:F668" si="30">D634*E634</f>
        <v>0</v>
      </c>
      <c r="G634" s="155"/>
      <c r="H634" s="137"/>
      <c r="I634" s="125" t="e">
        <f>VLOOKUP(H634,Presupuesto!$B$11:$C$565,2,0)</f>
        <v>#N/A</v>
      </c>
      <c r="J634" s="205" t="s">
        <v>81</v>
      </c>
      <c r="K634" s="94" t="s">
        <v>719</v>
      </c>
    </row>
    <row r="635" spans="3:11">
      <c r="C635" s="136"/>
      <c r="D635" s="153"/>
      <c r="E635" s="118"/>
      <c r="F635" s="93">
        <f t="shared" si="30"/>
        <v>0</v>
      </c>
      <c r="G635" s="155"/>
      <c r="H635" s="137"/>
      <c r="I635" s="125" t="e">
        <f>VLOOKUP(H635,Presupuesto!$B$11:$C$565,2,0)</f>
        <v>#N/A</v>
      </c>
      <c r="J635" s="94" t="str">
        <f>$J$634</f>
        <v>Desarrollo del Sistema de Educación Superior</v>
      </c>
      <c r="K635" s="94" t="s">
        <v>720</v>
      </c>
    </row>
    <row r="636" spans="3:11">
      <c r="C636" s="136"/>
      <c r="D636" s="153"/>
      <c r="E636" s="118"/>
      <c r="F636" s="93">
        <f t="shared" si="30"/>
        <v>0</v>
      </c>
      <c r="G636" s="155"/>
      <c r="H636" s="137"/>
      <c r="I636" s="125" t="e">
        <f>VLOOKUP(H636,Presupuesto!$B$11:$C$565,2,0)</f>
        <v>#N/A</v>
      </c>
      <c r="J636" s="94" t="str">
        <f t="shared" ref="J636:J668" si="31">$J$634</f>
        <v>Desarrollo del Sistema de Educación Superior</v>
      </c>
      <c r="K636" s="94" t="s">
        <v>720</v>
      </c>
    </row>
    <row r="637" spans="3:11">
      <c r="C637" s="136"/>
      <c r="D637" s="153"/>
      <c r="E637" s="118"/>
      <c r="F637" s="93">
        <f t="shared" si="30"/>
        <v>0</v>
      </c>
      <c r="G637" s="155"/>
      <c r="H637" s="137"/>
      <c r="I637" s="125" t="e">
        <f>VLOOKUP(H637,Presupuesto!$B$11:$C$565,2,0)</f>
        <v>#N/A</v>
      </c>
      <c r="J637" s="94" t="str">
        <f t="shared" si="31"/>
        <v>Desarrollo del Sistema de Educación Superior</v>
      </c>
      <c r="K637" s="94" t="s">
        <v>720</v>
      </c>
    </row>
    <row r="638" spans="3:11">
      <c r="C638" s="136"/>
      <c r="D638" s="153"/>
      <c r="E638" s="118"/>
      <c r="F638" s="93">
        <f t="shared" si="30"/>
        <v>0</v>
      </c>
      <c r="G638" s="155"/>
      <c r="H638" s="137"/>
      <c r="I638" s="125" t="e">
        <f>VLOOKUP(H638,Presupuesto!$B$11:$C$565,2,0)</f>
        <v>#N/A</v>
      </c>
      <c r="J638" s="94" t="str">
        <f t="shared" si="31"/>
        <v>Desarrollo del Sistema de Educación Superior</v>
      </c>
      <c r="K638" s="94" t="s">
        <v>720</v>
      </c>
    </row>
    <row r="639" spans="3:11">
      <c r="C639" s="136"/>
      <c r="D639" s="153"/>
      <c r="E639" s="118"/>
      <c r="F639" s="93">
        <f t="shared" si="30"/>
        <v>0</v>
      </c>
      <c r="G639" s="155"/>
      <c r="H639" s="137"/>
      <c r="I639" s="125" t="e">
        <f>VLOOKUP(H639,Presupuesto!$B$11:$C$565,2,0)</f>
        <v>#N/A</v>
      </c>
      <c r="J639" s="94" t="str">
        <f t="shared" si="31"/>
        <v>Desarrollo del Sistema de Educación Superior</v>
      </c>
      <c r="K639" s="94" t="s">
        <v>729</v>
      </c>
    </row>
    <row r="640" spans="3:11">
      <c r="C640" s="136"/>
      <c r="D640" s="153"/>
      <c r="E640" s="118"/>
      <c r="F640" s="93">
        <f t="shared" si="30"/>
        <v>0</v>
      </c>
      <c r="G640" s="155"/>
      <c r="H640" s="137"/>
      <c r="I640" s="125" t="e">
        <f>VLOOKUP(H640,Presupuesto!$B$11:$C$565,2,0)</f>
        <v>#N/A</v>
      </c>
      <c r="J640" s="94" t="str">
        <f t="shared" si="31"/>
        <v>Desarrollo del Sistema de Educación Superior</v>
      </c>
      <c r="K640" s="94" t="s">
        <v>720</v>
      </c>
    </row>
    <row r="641" spans="3:11">
      <c r="C641" s="136"/>
      <c r="D641" s="153"/>
      <c r="E641" s="118"/>
      <c r="F641" s="93">
        <f t="shared" si="30"/>
        <v>0</v>
      </c>
      <c r="G641" s="155"/>
      <c r="H641" s="137"/>
      <c r="I641" s="125" t="e">
        <f>VLOOKUP(H641,Presupuesto!$B$11:$C$565,2,0)</f>
        <v>#N/A</v>
      </c>
      <c r="J641" s="94" t="str">
        <f t="shared" si="31"/>
        <v>Desarrollo del Sistema de Educación Superior</v>
      </c>
      <c r="K641" s="94" t="s">
        <v>720</v>
      </c>
    </row>
    <row r="642" spans="3:11">
      <c r="C642" s="136"/>
      <c r="D642" s="153"/>
      <c r="E642" s="118"/>
      <c r="F642" s="93">
        <f t="shared" si="30"/>
        <v>0</v>
      </c>
      <c r="G642" s="155"/>
      <c r="H642" s="137"/>
      <c r="I642" s="125" t="e">
        <f>VLOOKUP(H642,Presupuesto!$B$11:$C$565,2,0)</f>
        <v>#N/A</v>
      </c>
      <c r="J642" s="94" t="str">
        <f t="shared" si="31"/>
        <v>Desarrollo del Sistema de Educación Superior</v>
      </c>
      <c r="K642" s="94" t="s">
        <v>720</v>
      </c>
    </row>
    <row r="643" spans="3:11">
      <c r="C643" s="136"/>
      <c r="D643" s="153"/>
      <c r="E643" s="118"/>
      <c r="F643" s="93">
        <f t="shared" si="30"/>
        <v>0</v>
      </c>
      <c r="G643" s="155"/>
      <c r="H643" s="137"/>
      <c r="I643" s="125" t="e">
        <f>VLOOKUP(H643,Presupuesto!$B$11:$C$565,2,0)</f>
        <v>#N/A</v>
      </c>
      <c r="J643" s="94" t="str">
        <f t="shared" si="31"/>
        <v>Desarrollo del Sistema de Educación Superior</v>
      </c>
      <c r="K643" s="94" t="s">
        <v>720</v>
      </c>
    </row>
    <row r="644" spans="3:11">
      <c r="C644" s="136"/>
      <c r="D644" s="153"/>
      <c r="E644" s="118"/>
      <c r="F644" s="93">
        <f t="shared" si="30"/>
        <v>0</v>
      </c>
      <c r="G644" s="155"/>
      <c r="H644" s="137"/>
      <c r="I644" s="125" t="e">
        <f>VLOOKUP(H644,Presupuesto!$B$11:$C$565,2,0)</f>
        <v>#N/A</v>
      </c>
      <c r="J644" s="94" t="str">
        <f t="shared" si="31"/>
        <v>Desarrollo del Sistema de Educación Superior</v>
      </c>
      <c r="K644" s="94" t="s">
        <v>720</v>
      </c>
    </row>
    <row r="645" spans="3:11">
      <c r="C645" s="136"/>
      <c r="D645" s="153"/>
      <c r="E645" s="118"/>
      <c r="F645" s="93">
        <f t="shared" si="30"/>
        <v>0</v>
      </c>
      <c r="G645" s="155"/>
      <c r="H645" s="137"/>
      <c r="I645" s="125" t="e">
        <f>VLOOKUP(H645,Presupuesto!$B$11:$C$565,2,0)</f>
        <v>#N/A</v>
      </c>
      <c r="J645" s="94" t="str">
        <f t="shared" si="31"/>
        <v>Desarrollo del Sistema de Educación Superior</v>
      </c>
      <c r="K645" s="94" t="s">
        <v>720</v>
      </c>
    </row>
    <row r="646" spans="3:11">
      <c r="C646" s="136"/>
      <c r="D646" s="153"/>
      <c r="E646" s="118"/>
      <c r="F646" s="93">
        <f t="shared" si="30"/>
        <v>0</v>
      </c>
      <c r="G646" s="155"/>
      <c r="H646" s="137"/>
      <c r="I646" s="125" t="e">
        <f>VLOOKUP(H646,Presupuesto!$B$11:$C$565,2,0)</f>
        <v>#N/A</v>
      </c>
      <c r="J646" s="94" t="str">
        <f t="shared" si="31"/>
        <v>Desarrollo del Sistema de Educación Superior</v>
      </c>
      <c r="K646" s="94" t="s">
        <v>720</v>
      </c>
    </row>
    <row r="647" spans="3:11">
      <c r="C647" s="136"/>
      <c r="D647" s="153"/>
      <c r="E647" s="118"/>
      <c r="F647" s="93">
        <f t="shared" si="30"/>
        <v>0</v>
      </c>
      <c r="G647" s="155"/>
      <c r="H647" s="137"/>
      <c r="I647" s="125" t="e">
        <f>VLOOKUP(H647,Presupuesto!$B$11:$C$565,2,0)</f>
        <v>#N/A</v>
      </c>
      <c r="J647" s="94" t="str">
        <f t="shared" si="31"/>
        <v>Desarrollo del Sistema de Educación Superior</v>
      </c>
      <c r="K647" s="94" t="s">
        <v>720</v>
      </c>
    </row>
    <row r="648" spans="3:11">
      <c r="C648" s="136"/>
      <c r="D648" s="153"/>
      <c r="E648" s="118"/>
      <c r="F648" s="93">
        <f t="shared" si="30"/>
        <v>0</v>
      </c>
      <c r="G648" s="155"/>
      <c r="H648" s="137"/>
      <c r="I648" s="125" t="e">
        <f>VLOOKUP(H648,Presupuesto!$B$11:$C$565,2,0)</f>
        <v>#N/A</v>
      </c>
      <c r="J648" s="94" t="str">
        <f t="shared" si="31"/>
        <v>Desarrollo del Sistema de Educación Superior</v>
      </c>
      <c r="K648" s="94" t="s">
        <v>720</v>
      </c>
    </row>
    <row r="649" spans="3:11">
      <c r="C649" s="136"/>
      <c r="D649" s="153"/>
      <c r="E649" s="118"/>
      <c r="F649" s="93">
        <f t="shared" si="30"/>
        <v>0</v>
      </c>
      <c r="G649" s="155"/>
      <c r="H649" s="137"/>
      <c r="I649" s="125" t="e">
        <f>VLOOKUP(H649,Presupuesto!$B$11:$C$565,2,0)</f>
        <v>#N/A</v>
      </c>
      <c r="J649" s="94" t="str">
        <f t="shared" si="31"/>
        <v>Desarrollo del Sistema de Educación Superior</v>
      </c>
      <c r="K649" s="94" t="s">
        <v>720</v>
      </c>
    </row>
    <row r="650" spans="3:11">
      <c r="C650" s="136"/>
      <c r="D650" s="153"/>
      <c r="E650" s="118"/>
      <c r="F650" s="93">
        <f t="shared" si="30"/>
        <v>0</v>
      </c>
      <c r="G650" s="155"/>
      <c r="H650" s="137"/>
      <c r="I650" s="125" t="e">
        <f>VLOOKUP(H650,Presupuesto!$B$11:$C$565,2,0)</f>
        <v>#N/A</v>
      </c>
      <c r="J650" s="94" t="str">
        <f t="shared" si="31"/>
        <v>Desarrollo del Sistema de Educación Superior</v>
      </c>
      <c r="K650" s="94" t="s">
        <v>720</v>
      </c>
    </row>
    <row r="651" spans="3:11">
      <c r="C651" s="136"/>
      <c r="D651" s="153"/>
      <c r="E651" s="118"/>
      <c r="F651" s="93">
        <f t="shared" si="30"/>
        <v>0</v>
      </c>
      <c r="G651" s="155"/>
      <c r="H651" s="137"/>
      <c r="I651" s="125" t="e">
        <f>VLOOKUP(H651,Presupuesto!$B$11:$C$565,2,0)</f>
        <v>#N/A</v>
      </c>
      <c r="J651" s="94" t="str">
        <f t="shared" si="31"/>
        <v>Desarrollo del Sistema de Educación Superior</v>
      </c>
      <c r="K651" s="94" t="s">
        <v>720</v>
      </c>
    </row>
    <row r="652" spans="3:11">
      <c r="C652" s="136"/>
      <c r="D652" s="153"/>
      <c r="E652" s="118"/>
      <c r="F652" s="93">
        <f t="shared" si="30"/>
        <v>0</v>
      </c>
      <c r="G652" s="155"/>
      <c r="H652" s="137"/>
      <c r="I652" s="125" t="e">
        <f>VLOOKUP(H652,Presupuesto!$B$11:$C$565,2,0)</f>
        <v>#N/A</v>
      </c>
      <c r="J652" s="94" t="str">
        <f t="shared" si="31"/>
        <v>Desarrollo del Sistema de Educación Superior</v>
      </c>
      <c r="K652" s="94" t="s">
        <v>720</v>
      </c>
    </row>
    <row r="653" spans="3:11">
      <c r="C653" s="136"/>
      <c r="D653" s="153"/>
      <c r="E653" s="118"/>
      <c r="F653" s="93">
        <f t="shared" si="30"/>
        <v>0</v>
      </c>
      <c r="G653" s="155"/>
      <c r="H653" s="137"/>
      <c r="I653" s="125" t="e">
        <f>VLOOKUP(H653,Presupuesto!$B$11:$C$565,2,0)</f>
        <v>#N/A</v>
      </c>
      <c r="J653" s="94" t="str">
        <f t="shared" si="31"/>
        <v>Desarrollo del Sistema de Educación Superior</v>
      </c>
      <c r="K653" s="94" t="s">
        <v>720</v>
      </c>
    </row>
    <row r="654" spans="3:11">
      <c r="C654" s="136"/>
      <c r="D654" s="153"/>
      <c r="E654" s="118"/>
      <c r="F654" s="93">
        <f t="shared" si="30"/>
        <v>0</v>
      </c>
      <c r="G654" s="155"/>
      <c r="H654" s="137"/>
      <c r="I654" s="125" t="e">
        <f>VLOOKUP(H654,Presupuesto!$B$11:$C$565,2,0)</f>
        <v>#N/A</v>
      </c>
      <c r="J654" s="94" t="str">
        <f t="shared" si="31"/>
        <v>Desarrollo del Sistema de Educación Superior</v>
      </c>
      <c r="K654" s="94" t="s">
        <v>720</v>
      </c>
    </row>
    <row r="655" spans="3:11">
      <c r="C655" s="136"/>
      <c r="D655" s="153"/>
      <c r="E655" s="118"/>
      <c r="F655" s="93">
        <f t="shared" si="30"/>
        <v>0</v>
      </c>
      <c r="G655" s="155"/>
      <c r="H655" s="137"/>
      <c r="I655" s="125" t="e">
        <f>VLOOKUP(H655,Presupuesto!$B$11:$C$565,2,0)</f>
        <v>#N/A</v>
      </c>
      <c r="J655" s="94" t="str">
        <f t="shared" si="31"/>
        <v>Desarrollo del Sistema de Educación Superior</v>
      </c>
      <c r="K655" s="94" t="s">
        <v>720</v>
      </c>
    </row>
    <row r="656" spans="3:11">
      <c r="C656" s="138"/>
      <c r="D656" s="146"/>
      <c r="E656" s="114"/>
      <c r="F656" s="93">
        <f t="shared" si="30"/>
        <v>0</v>
      </c>
      <c r="G656" s="155"/>
      <c r="H656" s="139"/>
      <c r="I656" s="125" t="e">
        <f>VLOOKUP(H656,Presupuesto!$B$11:$C$565,2,0)</f>
        <v>#N/A</v>
      </c>
      <c r="J656" s="94" t="str">
        <f t="shared" si="31"/>
        <v>Desarrollo del Sistema de Educación Superior</v>
      </c>
      <c r="K656" s="94" t="s">
        <v>720</v>
      </c>
    </row>
    <row r="657" spans="3:11">
      <c r="C657" s="138"/>
      <c r="D657" s="146"/>
      <c r="E657" s="114"/>
      <c r="F657" s="93">
        <f t="shared" si="30"/>
        <v>0</v>
      </c>
      <c r="G657" s="155"/>
      <c r="H657" s="139"/>
      <c r="I657" s="125" t="e">
        <f>VLOOKUP(H657,Presupuesto!$B$11:$C$565,2,0)</f>
        <v>#N/A</v>
      </c>
      <c r="J657" s="94" t="str">
        <f t="shared" si="31"/>
        <v>Desarrollo del Sistema de Educación Superior</v>
      </c>
      <c r="K657" s="94" t="s">
        <v>720</v>
      </c>
    </row>
    <row r="658" spans="3:11">
      <c r="C658" s="138"/>
      <c r="D658" s="146"/>
      <c r="E658" s="114"/>
      <c r="F658" s="93">
        <f t="shared" si="30"/>
        <v>0</v>
      </c>
      <c r="G658" s="155"/>
      <c r="H658" s="139"/>
      <c r="I658" s="125" t="e">
        <f>VLOOKUP(H658,Presupuesto!$B$11:$C$565,2,0)</f>
        <v>#N/A</v>
      </c>
      <c r="J658" s="94" t="str">
        <f t="shared" si="31"/>
        <v>Desarrollo del Sistema de Educación Superior</v>
      </c>
      <c r="K658" s="94" t="s">
        <v>720</v>
      </c>
    </row>
    <row r="659" spans="3:11">
      <c r="C659" s="138"/>
      <c r="D659" s="146"/>
      <c r="E659" s="114"/>
      <c r="F659" s="93">
        <f t="shared" si="30"/>
        <v>0</v>
      </c>
      <c r="G659" s="155"/>
      <c r="H659" s="139"/>
      <c r="I659" s="125" t="e">
        <f>VLOOKUP(H659,Presupuesto!$B$11:$C$565,2,0)</f>
        <v>#N/A</v>
      </c>
      <c r="J659" s="94" t="str">
        <f t="shared" si="31"/>
        <v>Desarrollo del Sistema de Educación Superior</v>
      </c>
      <c r="K659" s="94" t="s">
        <v>720</v>
      </c>
    </row>
    <row r="660" spans="3:11">
      <c r="C660" s="138"/>
      <c r="D660" s="146"/>
      <c r="E660" s="114"/>
      <c r="F660" s="93">
        <f t="shared" si="30"/>
        <v>0</v>
      </c>
      <c r="G660" s="155"/>
      <c r="H660" s="139"/>
      <c r="I660" s="125" t="e">
        <f>VLOOKUP(H660,Presupuesto!$B$11:$C$565,2,0)</f>
        <v>#N/A</v>
      </c>
      <c r="J660" s="94" t="str">
        <f t="shared" si="31"/>
        <v>Desarrollo del Sistema de Educación Superior</v>
      </c>
      <c r="K660" s="94" t="s">
        <v>720</v>
      </c>
    </row>
    <row r="661" spans="3:11">
      <c r="C661" s="138"/>
      <c r="D661" s="146"/>
      <c r="E661" s="114"/>
      <c r="F661" s="93">
        <f t="shared" si="30"/>
        <v>0</v>
      </c>
      <c r="G661" s="155"/>
      <c r="H661" s="139"/>
      <c r="I661" s="125" t="e">
        <f>VLOOKUP(H661,Presupuesto!$B$11:$C$565,2,0)</f>
        <v>#N/A</v>
      </c>
      <c r="J661" s="94" t="str">
        <f t="shared" si="31"/>
        <v>Desarrollo del Sistema de Educación Superior</v>
      </c>
      <c r="K661" s="94" t="s">
        <v>720</v>
      </c>
    </row>
    <row r="662" spans="3:11">
      <c r="C662" s="138"/>
      <c r="D662" s="146"/>
      <c r="E662" s="114"/>
      <c r="F662" s="93">
        <f t="shared" si="30"/>
        <v>0</v>
      </c>
      <c r="G662" s="155"/>
      <c r="H662" s="139"/>
      <c r="I662" s="125" t="e">
        <f>VLOOKUP(H662,Presupuesto!$B$11:$C$565,2,0)</f>
        <v>#N/A</v>
      </c>
      <c r="J662" s="94" t="str">
        <f t="shared" si="31"/>
        <v>Desarrollo del Sistema de Educación Superior</v>
      </c>
      <c r="K662" s="94" t="s">
        <v>720</v>
      </c>
    </row>
    <row r="663" spans="3:11">
      <c r="C663" s="138"/>
      <c r="D663" s="146"/>
      <c r="E663" s="114"/>
      <c r="F663" s="93">
        <f t="shared" si="30"/>
        <v>0</v>
      </c>
      <c r="G663" s="155"/>
      <c r="H663" s="139"/>
      <c r="I663" s="125" t="e">
        <f>VLOOKUP(H663,Presupuesto!$B$11:$C$565,2,0)</f>
        <v>#N/A</v>
      </c>
      <c r="J663" s="94" t="str">
        <f t="shared" si="31"/>
        <v>Desarrollo del Sistema de Educación Superior</v>
      </c>
      <c r="K663" s="94" t="s">
        <v>720</v>
      </c>
    </row>
    <row r="664" spans="3:11">
      <c r="C664" s="140"/>
      <c r="D664" s="146"/>
      <c r="E664" s="114"/>
      <c r="F664" s="93">
        <f t="shared" si="30"/>
        <v>0</v>
      </c>
      <c r="G664" s="155"/>
      <c r="H664" s="141"/>
      <c r="I664" s="125" t="e">
        <f>VLOOKUP(H664,Presupuesto!$B$11:$C$565,2,0)</f>
        <v>#N/A</v>
      </c>
      <c r="J664" s="94" t="str">
        <f t="shared" si="31"/>
        <v>Desarrollo del Sistema de Educación Superior</v>
      </c>
      <c r="K664" s="94" t="s">
        <v>732</v>
      </c>
    </row>
    <row r="665" spans="3:11">
      <c r="C665" s="140"/>
      <c r="D665" s="146"/>
      <c r="E665" s="114"/>
      <c r="F665" s="93">
        <f t="shared" si="30"/>
        <v>0</v>
      </c>
      <c r="G665" s="155"/>
      <c r="H665" s="141"/>
      <c r="I665" s="125" t="e">
        <f>VLOOKUP(H665,Presupuesto!$B$11:$C$565,2,0)</f>
        <v>#N/A</v>
      </c>
      <c r="J665" s="94" t="str">
        <f t="shared" si="31"/>
        <v>Desarrollo del Sistema de Educación Superior</v>
      </c>
      <c r="K665" s="94" t="s">
        <v>720</v>
      </c>
    </row>
    <row r="666" spans="3:11">
      <c r="C666" s="140"/>
      <c r="D666" s="146"/>
      <c r="E666" s="114"/>
      <c r="F666" s="93">
        <f t="shared" si="30"/>
        <v>0</v>
      </c>
      <c r="G666" s="155"/>
      <c r="H666" s="141"/>
      <c r="I666" s="125" t="e">
        <f>VLOOKUP(H666,Presupuesto!$B$11:$C$565,2,0)</f>
        <v>#N/A</v>
      </c>
      <c r="J666" s="94" t="str">
        <f t="shared" si="31"/>
        <v>Desarrollo del Sistema de Educación Superior</v>
      </c>
      <c r="K666" s="94" t="s">
        <v>720</v>
      </c>
    </row>
    <row r="667" spans="3:11">
      <c r="C667" s="140"/>
      <c r="D667" s="146"/>
      <c r="E667" s="114"/>
      <c r="F667" s="93">
        <f t="shared" si="30"/>
        <v>0</v>
      </c>
      <c r="G667" s="155"/>
      <c r="H667" s="141"/>
      <c r="I667" s="125" t="e">
        <f>VLOOKUP(H667,Presupuesto!$B$11:$C$565,2,0)</f>
        <v>#N/A</v>
      </c>
      <c r="J667" s="94" t="str">
        <f t="shared" si="31"/>
        <v>Desarrollo del Sistema de Educación Superior</v>
      </c>
      <c r="K667" s="94" t="s">
        <v>720</v>
      </c>
    </row>
    <row r="668" spans="3:11" ht="15.75" thickBot="1">
      <c r="C668" s="142"/>
      <c r="D668" s="154"/>
      <c r="E668" s="99"/>
      <c r="F668" s="101">
        <f t="shared" si="30"/>
        <v>0</v>
      </c>
      <c r="G668" s="156"/>
      <c r="H668" s="143"/>
      <c r="I668" s="127" t="e">
        <f>VLOOKUP(H668,Presupuesto!$B$11:$C$565,2,0)</f>
        <v>#N/A</v>
      </c>
      <c r="J668" s="102" t="str">
        <f t="shared" si="31"/>
        <v>Desarrollo del Sistema de Educación Superior</v>
      </c>
      <c r="K668" s="119" t="s">
        <v>719</v>
      </c>
    </row>
    <row r="670" spans="3:11" ht="15.75" thickBot="1">
      <c r="C670" s="422"/>
      <c r="D670" s="422"/>
      <c r="E670" s="422"/>
      <c r="F670" s="88"/>
      <c r="G670" s="87"/>
      <c r="H670" s="88"/>
      <c r="I670" s="88"/>
      <c r="J670" s="422"/>
      <c r="K670" s="422"/>
    </row>
    <row r="671" spans="3:11" ht="15.75" thickBot="1">
      <c r="C671" s="152" t="s">
        <v>1339</v>
      </c>
      <c r="D671" s="344">
        <f>SUM(F678:F712)</f>
        <v>0</v>
      </c>
      <c r="E671" s="422"/>
      <c r="F671" s="69"/>
      <c r="G671" s="77"/>
      <c r="H671" s="69"/>
      <c r="I671" s="69"/>
      <c r="J671" s="422"/>
      <c r="K671" s="422"/>
    </row>
    <row r="672" spans="3:11">
      <c r="C672" s="69"/>
      <c r="D672" s="31"/>
      <c r="E672" s="90"/>
      <c r="F672" s="90"/>
      <c r="G672" s="90"/>
      <c r="H672" s="74"/>
      <c r="I672" s="74"/>
      <c r="J672" s="74"/>
      <c r="K672" s="108"/>
    </row>
    <row r="673" spans="3:11">
      <c r="C673" s="69"/>
      <c r="D673" s="31"/>
      <c r="E673" s="90"/>
      <c r="F673" s="90"/>
      <c r="G673" s="90"/>
      <c r="H673" s="74"/>
      <c r="I673" s="74"/>
      <c r="J673" s="74"/>
      <c r="K673" s="108"/>
    </row>
    <row r="674" spans="3:11" ht="15.75">
      <c r="C674" s="190" t="s">
        <v>1309</v>
      </c>
      <c r="D674" s="342"/>
      <c r="E674" s="90"/>
      <c r="F674" s="90"/>
      <c r="G674" s="90"/>
      <c r="H674" s="74"/>
      <c r="I674" s="74"/>
      <c r="J674" s="74"/>
      <c r="K674" s="108"/>
    </row>
    <row r="675" spans="3:11" ht="18.75">
      <c r="C675" s="197" t="e">
        <f>IFERROR(VLOOKUP(D674,'1. Desarrollo e Innov. Curricu.'!$F:$G,2,FALSE),IFERROR(VLOOKUP(D674,'2. Investigación Científica'!$E:$F,2,FALSE),IFERROR(VLOOKUP(D674,'3. Vinculación Univ. Sociedad'!$F:$G,2,FALSE),IFERROR(VLOOKUP(D674,'4. Docencia y Profesorado Univ.'!$F:$G,2,FALSE),IFERROR(VLOOKUP(D674,'5. Estudiantes y Graduados'!$E:$F,2,FALSE),IFERROR(VLOOKUP(D674,'11. Gestion Administrativa'!$F:$G,2,FALSE),IFERROR(VLOOKUP(D674,'13. Gestión Académica'!$F:$G,2,FALSE),IFERROR(VLOOKUP(D674,'8. Asegura. de la Calid. y M'!$F:$G,2,FALSE),IFERROR(VLOOKUP(D674,'6. Gestión del Conocimiento'!$F:$G,2,FALSE),IFERROR(VLOOKUP(D674,'15. Gobernabilidad y Proceso...'!$E:$F,2,FALSE),IFERROR(VLOOKUP(D674,'12. Gestión del Talento Humano'!$F:$G,2,FALSE),IFERROR(VLOOKUP(D674,'14. Internacional... de la E.S.'!$E:$F,2,FALSE),IFERROR(VLOOKUP(D674,'10. Posgrado'!$E:$F,2,FALSE),IFERROR(VLOOKUP(D674,'17. Gestión TIC'!$F:$G,2,FALSE),IFERROR(VLOOKUP(D674,'16. Desa. del Sistema Educ.Sup.'!$E:$F,2,FALSE),IFERROR(VLOOKUP(D674,'9. Cultura de Inno. Insti...'!$F:$G,2,FALSE),VLOOKUP(D674,'7. Lo Esencial de la Reforma U.'!$F:$G,2,0)))))))))))))))))</f>
        <v>#N/A</v>
      </c>
      <c r="D675" s="31"/>
      <c r="E675" s="90"/>
      <c r="F675" s="90"/>
      <c r="G675" s="90"/>
      <c r="H675" s="74"/>
      <c r="I675" s="74"/>
      <c r="J675" s="74"/>
      <c r="K675" s="108"/>
    </row>
    <row r="676" spans="3:11" ht="15.75" thickBot="1">
      <c r="C676" s="422"/>
      <c r="D676" s="422"/>
      <c r="E676" s="422"/>
      <c r="F676" s="90"/>
      <c r="G676" s="74"/>
      <c r="H676" s="74"/>
      <c r="I676" s="74"/>
      <c r="J676" s="422"/>
      <c r="K676" s="422"/>
    </row>
    <row r="677" spans="3:11" ht="30.75" thickBot="1">
      <c r="C677" s="124" t="s">
        <v>1310</v>
      </c>
      <c r="D677" s="124" t="s">
        <v>99</v>
      </c>
      <c r="E677" s="131" t="s">
        <v>1312</v>
      </c>
      <c r="F677" s="130" t="s">
        <v>1313</v>
      </c>
      <c r="G677" s="128" t="s">
        <v>1314</v>
      </c>
      <c r="H677" s="131" t="s">
        <v>1315</v>
      </c>
      <c r="I677" s="128" t="s">
        <v>711</v>
      </c>
      <c r="J677" s="128" t="s">
        <v>1316</v>
      </c>
      <c r="K677" s="128" t="s">
        <v>1317</v>
      </c>
    </row>
    <row r="678" spans="3:11">
      <c r="C678" s="207" t="s">
        <v>1284</v>
      </c>
      <c r="D678" s="208"/>
      <c r="E678" s="206">
        <f>HLOOKUP(C678,$AH$2:$BU$3,2,0)</f>
        <v>620</v>
      </c>
      <c r="F678" s="93">
        <f t="shared" ref="F678:F712" si="32">D678*E678</f>
        <v>0</v>
      </c>
      <c r="G678" s="155"/>
      <c r="H678" s="137"/>
      <c r="I678" s="125" t="e">
        <f>VLOOKUP(H678,Presupuesto!$B$11:$C$565,2,0)</f>
        <v>#N/A</v>
      </c>
      <c r="J678" s="205" t="s">
        <v>81</v>
      </c>
      <c r="K678" s="94" t="s">
        <v>719</v>
      </c>
    </row>
    <row r="679" spans="3:11">
      <c r="C679" s="136"/>
      <c r="D679" s="153"/>
      <c r="E679" s="118"/>
      <c r="F679" s="93">
        <f t="shared" si="32"/>
        <v>0</v>
      </c>
      <c r="G679" s="155"/>
      <c r="H679" s="137"/>
      <c r="I679" s="125" t="e">
        <f>VLOOKUP(H679,Presupuesto!$B$11:$C$565,2,0)</f>
        <v>#N/A</v>
      </c>
      <c r="J679" s="94" t="str">
        <f>$J$678</f>
        <v>Desarrollo del Sistema de Educación Superior</v>
      </c>
      <c r="K679" s="94" t="s">
        <v>720</v>
      </c>
    </row>
    <row r="680" spans="3:11">
      <c r="C680" s="136"/>
      <c r="D680" s="153"/>
      <c r="E680" s="118"/>
      <c r="F680" s="93">
        <f t="shared" si="32"/>
        <v>0</v>
      </c>
      <c r="G680" s="155"/>
      <c r="H680" s="137"/>
      <c r="I680" s="125" t="e">
        <f>VLOOKUP(H680,Presupuesto!$B$11:$C$565,2,0)</f>
        <v>#N/A</v>
      </c>
      <c r="J680" s="94" t="str">
        <f t="shared" ref="J680:J712" si="33">$J$678</f>
        <v>Desarrollo del Sistema de Educación Superior</v>
      </c>
      <c r="K680" s="94" t="s">
        <v>720</v>
      </c>
    </row>
    <row r="681" spans="3:11">
      <c r="C681" s="136"/>
      <c r="D681" s="153"/>
      <c r="E681" s="118"/>
      <c r="F681" s="93">
        <f t="shared" si="32"/>
        <v>0</v>
      </c>
      <c r="G681" s="155"/>
      <c r="H681" s="137"/>
      <c r="I681" s="125" t="e">
        <f>VLOOKUP(H681,Presupuesto!$B$11:$C$565,2,0)</f>
        <v>#N/A</v>
      </c>
      <c r="J681" s="94" t="str">
        <f t="shared" si="33"/>
        <v>Desarrollo del Sistema de Educación Superior</v>
      </c>
      <c r="K681" s="94" t="s">
        <v>720</v>
      </c>
    </row>
    <row r="682" spans="3:11">
      <c r="C682" s="136"/>
      <c r="D682" s="153"/>
      <c r="E682" s="118"/>
      <c r="F682" s="93">
        <f t="shared" si="32"/>
        <v>0</v>
      </c>
      <c r="G682" s="155"/>
      <c r="H682" s="137"/>
      <c r="I682" s="125" t="e">
        <f>VLOOKUP(H682,Presupuesto!$B$11:$C$565,2,0)</f>
        <v>#N/A</v>
      </c>
      <c r="J682" s="94" t="str">
        <f t="shared" si="33"/>
        <v>Desarrollo del Sistema de Educación Superior</v>
      </c>
      <c r="K682" s="94" t="s">
        <v>720</v>
      </c>
    </row>
    <row r="683" spans="3:11">
      <c r="C683" s="136"/>
      <c r="D683" s="153"/>
      <c r="E683" s="118"/>
      <c r="F683" s="93">
        <f t="shared" si="32"/>
        <v>0</v>
      </c>
      <c r="G683" s="155"/>
      <c r="H683" s="137"/>
      <c r="I683" s="125" t="e">
        <f>VLOOKUP(H683,Presupuesto!$B$11:$C$565,2,0)</f>
        <v>#N/A</v>
      </c>
      <c r="J683" s="94" t="str">
        <f t="shared" si="33"/>
        <v>Desarrollo del Sistema de Educación Superior</v>
      </c>
      <c r="K683" s="94" t="s">
        <v>729</v>
      </c>
    </row>
    <row r="684" spans="3:11">
      <c r="C684" s="136"/>
      <c r="D684" s="153"/>
      <c r="E684" s="118"/>
      <c r="F684" s="93">
        <f t="shared" si="32"/>
        <v>0</v>
      </c>
      <c r="G684" s="155"/>
      <c r="H684" s="137"/>
      <c r="I684" s="125" t="e">
        <f>VLOOKUP(H684,Presupuesto!$B$11:$C$565,2,0)</f>
        <v>#N/A</v>
      </c>
      <c r="J684" s="94" t="str">
        <f t="shared" si="33"/>
        <v>Desarrollo del Sistema de Educación Superior</v>
      </c>
      <c r="K684" s="94" t="s">
        <v>720</v>
      </c>
    </row>
    <row r="685" spans="3:11">
      <c r="C685" s="136"/>
      <c r="D685" s="153"/>
      <c r="E685" s="118"/>
      <c r="F685" s="93">
        <f t="shared" si="32"/>
        <v>0</v>
      </c>
      <c r="G685" s="155"/>
      <c r="H685" s="137"/>
      <c r="I685" s="125" t="e">
        <f>VLOOKUP(H685,Presupuesto!$B$11:$C$565,2,0)</f>
        <v>#N/A</v>
      </c>
      <c r="J685" s="94" t="str">
        <f t="shared" si="33"/>
        <v>Desarrollo del Sistema de Educación Superior</v>
      </c>
      <c r="K685" s="94" t="s">
        <v>720</v>
      </c>
    </row>
    <row r="686" spans="3:11">
      <c r="C686" s="136"/>
      <c r="D686" s="153"/>
      <c r="E686" s="118"/>
      <c r="F686" s="93">
        <f t="shared" si="32"/>
        <v>0</v>
      </c>
      <c r="G686" s="155"/>
      <c r="H686" s="137"/>
      <c r="I686" s="125" t="e">
        <f>VLOOKUP(H686,Presupuesto!$B$11:$C$565,2,0)</f>
        <v>#N/A</v>
      </c>
      <c r="J686" s="94" t="str">
        <f t="shared" si="33"/>
        <v>Desarrollo del Sistema de Educación Superior</v>
      </c>
      <c r="K686" s="94" t="s">
        <v>720</v>
      </c>
    </row>
    <row r="687" spans="3:11">
      <c r="C687" s="136"/>
      <c r="D687" s="153"/>
      <c r="E687" s="118"/>
      <c r="F687" s="93">
        <f t="shared" si="32"/>
        <v>0</v>
      </c>
      <c r="G687" s="155"/>
      <c r="H687" s="137"/>
      <c r="I687" s="125" t="e">
        <f>VLOOKUP(H687,Presupuesto!$B$11:$C$565,2,0)</f>
        <v>#N/A</v>
      </c>
      <c r="J687" s="94" t="str">
        <f t="shared" si="33"/>
        <v>Desarrollo del Sistema de Educación Superior</v>
      </c>
      <c r="K687" s="94" t="s">
        <v>720</v>
      </c>
    </row>
    <row r="688" spans="3:11">
      <c r="C688" s="136"/>
      <c r="D688" s="153"/>
      <c r="E688" s="118"/>
      <c r="F688" s="93">
        <f t="shared" si="32"/>
        <v>0</v>
      </c>
      <c r="G688" s="155"/>
      <c r="H688" s="137"/>
      <c r="I688" s="125" t="e">
        <f>VLOOKUP(H688,Presupuesto!$B$11:$C$565,2,0)</f>
        <v>#N/A</v>
      </c>
      <c r="J688" s="94" t="str">
        <f t="shared" si="33"/>
        <v>Desarrollo del Sistema de Educación Superior</v>
      </c>
      <c r="K688" s="94" t="s">
        <v>720</v>
      </c>
    </row>
    <row r="689" spans="3:11">
      <c r="C689" s="136"/>
      <c r="D689" s="153"/>
      <c r="E689" s="118"/>
      <c r="F689" s="93">
        <f t="shared" si="32"/>
        <v>0</v>
      </c>
      <c r="G689" s="155"/>
      <c r="H689" s="137"/>
      <c r="I689" s="125" t="e">
        <f>VLOOKUP(H689,Presupuesto!$B$11:$C$565,2,0)</f>
        <v>#N/A</v>
      </c>
      <c r="J689" s="94" t="str">
        <f t="shared" si="33"/>
        <v>Desarrollo del Sistema de Educación Superior</v>
      </c>
      <c r="K689" s="94" t="s">
        <v>720</v>
      </c>
    </row>
    <row r="690" spans="3:11">
      <c r="C690" s="136"/>
      <c r="D690" s="153"/>
      <c r="E690" s="118"/>
      <c r="F690" s="93">
        <f t="shared" si="32"/>
        <v>0</v>
      </c>
      <c r="G690" s="155"/>
      <c r="H690" s="137"/>
      <c r="I690" s="125" t="e">
        <f>VLOOKUP(H690,Presupuesto!$B$11:$C$565,2,0)</f>
        <v>#N/A</v>
      </c>
      <c r="J690" s="94" t="str">
        <f t="shared" si="33"/>
        <v>Desarrollo del Sistema de Educación Superior</v>
      </c>
      <c r="K690" s="94" t="s">
        <v>720</v>
      </c>
    </row>
    <row r="691" spans="3:11">
      <c r="C691" s="136"/>
      <c r="D691" s="153"/>
      <c r="E691" s="118"/>
      <c r="F691" s="93">
        <f t="shared" si="32"/>
        <v>0</v>
      </c>
      <c r="G691" s="155"/>
      <c r="H691" s="137"/>
      <c r="I691" s="125" t="e">
        <f>VLOOKUP(H691,Presupuesto!$B$11:$C$565,2,0)</f>
        <v>#N/A</v>
      </c>
      <c r="J691" s="94" t="str">
        <f t="shared" si="33"/>
        <v>Desarrollo del Sistema de Educación Superior</v>
      </c>
      <c r="K691" s="94" t="s">
        <v>720</v>
      </c>
    </row>
    <row r="692" spans="3:11">
      <c r="C692" s="136"/>
      <c r="D692" s="153"/>
      <c r="E692" s="118"/>
      <c r="F692" s="93">
        <f t="shared" si="32"/>
        <v>0</v>
      </c>
      <c r="G692" s="155"/>
      <c r="H692" s="137"/>
      <c r="I692" s="125" t="e">
        <f>VLOOKUP(H692,Presupuesto!$B$11:$C$565,2,0)</f>
        <v>#N/A</v>
      </c>
      <c r="J692" s="94" t="str">
        <f t="shared" si="33"/>
        <v>Desarrollo del Sistema de Educación Superior</v>
      </c>
      <c r="K692" s="94" t="s">
        <v>720</v>
      </c>
    </row>
    <row r="693" spans="3:11">
      <c r="C693" s="136"/>
      <c r="D693" s="153"/>
      <c r="E693" s="118"/>
      <c r="F693" s="93">
        <f t="shared" si="32"/>
        <v>0</v>
      </c>
      <c r="G693" s="155"/>
      <c r="H693" s="137"/>
      <c r="I693" s="125" t="e">
        <f>VLOOKUP(H693,Presupuesto!$B$11:$C$565,2,0)</f>
        <v>#N/A</v>
      </c>
      <c r="J693" s="94" t="str">
        <f t="shared" si="33"/>
        <v>Desarrollo del Sistema de Educación Superior</v>
      </c>
      <c r="K693" s="94" t="s">
        <v>720</v>
      </c>
    </row>
    <row r="694" spans="3:11">
      <c r="C694" s="136"/>
      <c r="D694" s="153"/>
      <c r="E694" s="118"/>
      <c r="F694" s="93">
        <f t="shared" si="32"/>
        <v>0</v>
      </c>
      <c r="G694" s="155"/>
      <c r="H694" s="137"/>
      <c r="I694" s="125" t="e">
        <f>VLOOKUP(H694,Presupuesto!$B$11:$C$565,2,0)</f>
        <v>#N/A</v>
      </c>
      <c r="J694" s="94" t="str">
        <f t="shared" si="33"/>
        <v>Desarrollo del Sistema de Educación Superior</v>
      </c>
      <c r="K694" s="94" t="s">
        <v>720</v>
      </c>
    </row>
    <row r="695" spans="3:11">
      <c r="C695" s="136"/>
      <c r="D695" s="153"/>
      <c r="E695" s="118"/>
      <c r="F695" s="93">
        <f t="shared" si="32"/>
        <v>0</v>
      </c>
      <c r="G695" s="155"/>
      <c r="H695" s="137"/>
      <c r="I695" s="125" t="e">
        <f>VLOOKUP(H695,Presupuesto!$B$11:$C$565,2,0)</f>
        <v>#N/A</v>
      </c>
      <c r="J695" s="94" t="str">
        <f t="shared" si="33"/>
        <v>Desarrollo del Sistema de Educación Superior</v>
      </c>
      <c r="K695" s="94" t="s">
        <v>720</v>
      </c>
    </row>
    <row r="696" spans="3:11">
      <c r="C696" s="136"/>
      <c r="D696" s="153"/>
      <c r="E696" s="118"/>
      <c r="F696" s="93">
        <f t="shared" si="32"/>
        <v>0</v>
      </c>
      <c r="G696" s="155"/>
      <c r="H696" s="137"/>
      <c r="I696" s="125" t="e">
        <f>VLOOKUP(H696,Presupuesto!$B$11:$C$565,2,0)</f>
        <v>#N/A</v>
      </c>
      <c r="J696" s="94" t="str">
        <f t="shared" si="33"/>
        <v>Desarrollo del Sistema de Educación Superior</v>
      </c>
      <c r="K696" s="94" t="s">
        <v>720</v>
      </c>
    </row>
    <row r="697" spans="3:11">
      <c r="C697" s="136"/>
      <c r="D697" s="153"/>
      <c r="E697" s="118"/>
      <c r="F697" s="93">
        <f t="shared" si="32"/>
        <v>0</v>
      </c>
      <c r="G697" s="155"/>
      <c r="H697" s="137"/>
      <c r="I697" s="125" t="e">
        <f>VLOOKUP(H697,Presupuesto!$B$11:$C$565,2,0)</f>
        <v>#N/A</v>
      </c>
      <c r="J697" s="94" t="str">
        <f t="shared" si="33"/>
        <v>Desarrollo del Sistema de Educación Superior</v>
      </c>
      <c r="K697" s="94" t="s">
        <v>720</v>
      </c>
    </row>
    <row r="698" spans="3:11">
      <c r="C698" s="136"/>
      <c r="D698" s="153"/>
      <c r="E698" s="118"/>
      <c r="F698" s="93">
        <f t="shared" si="32"/>
        <v>0</v>
      </c>
      <c r="G698" s="155"/>
      <c r="H698" s="137"/>
      <c r="I698" s="125" t="e">
        <f>VLOOKUP(H698,Presupuesto!$B$11:$C$565,2,0)</f>
        <v>#N/A</v>
      </c>
      <c r="J698" s="94" t="str">
        <f t="shared" si="33"/>
        <v>Desarrollo del Sistema de Educación Superior</v>
      </c>
      <c r="K698" s="94" t="s">
        <v>720</v>
      </c>
    </row>
    <row r="699" spans="3:11">
      <c r="C699" s="136"/>
      <c r="D699" s="153"/>
      <c r="E699" s="118"/>
      <c r="F699" s="93">
        <f t="shared" si="32"/>
        <v>0</v>
      </c>
      <c r="G699" s="155"/>
      <c r="H699" s="137"/>
      <c r="I699" s="125" t="e">
        <f>VLOOKUP(H699,Presupuesto!$B$11:$C$565,2,0)</f>
        <v>#N/A</v>
      </c>
      <c r="J699" s="94" t="str">
        <f t="shared" si="33"/>
        <v>Desarrollo del Sistema de Educación Superior</v>
      </c>
      <c r="K699" s="94" t="s">
        <v>720</v>
      </c>
    </row>
    <row r="700" spans="3:11">
      <c r="C700" s="138"/>
      <c r="D700" s="146"/>
      <c r="E700" s="114"/>
      <c r="F700" s="93">
        <f t="shared" si="32"/>
        <v>0</v>
      </c>
      <c r="G700" s="155"/>
      <c r="H700" s="139"/>
      <c r="I700" s="125" t="e">
        <f>VLOOKUP(H700,Presupuesto!$B$11:$C$565,2,0)</f>
        <v>#N/A</v>
      </c>
      <c r="J700" s="94" t="str">
        <f t="shared" si="33"/>
        <v>Desarrollo del Sistema de Educación Superior</v>
      </c>
      <c r="K700" s="94" t="s">
        <v>720</v>
      </c>
    </row>
    <row r="701" spans="3:11">
      <c r="C701" s="138"/>
      <c r="D701" s="146"/>
      <c r="E701" s="114"/>
      <c r="F701" s="93">
        <f t="shared" si="32"/>
        <v>0</v>
      </c>
      <c r="G701" s="155"/>
      <c r="H701" s="139"/>
      <c r="I701" s="125" t="e">
        <f>VLOOKUP(H701,Presupuesto!$B$11:$C$565,2,0)</f>
        <v>#N/A</v>
      </c>
      <c r="J701" s="94" t="str">
        <f t="shared" si="33"/>
        <v>Desarrollo del Sistema de Educación Superior</v>
      </c>
      <c r="K701" s="94" t="s">
        <v>720</v>
      </c>
    </row>
    <row r="702" spans="3:11">
      <c r="C702" s="138"/>
      <c r="D702" s="146"/>
      <c r="E702" s="114"/>
      <c r="F702" s="93">
        <f t="shared" si="32"/>
        <v>0</v>
      </c>
      <c r="G702" s="155"/>
      <c r="H702" s="139"/>
      <c r="I702" s="125" t="e">
        <f>VLOOKUP(H702,Presupuesto!$B$11:$C$565,2,0)</f>
        <v>#N/A</v>
      </c>
      <c r="J702" s="94" t="str">
        <f t="shared" si="33"/>
        <v>Desarrollo del Sistema de Educación Superior</v>
      </c>
      <c r="K702" s="94" t="s">
        <v>720</v>
      </c>
    </row>
    <row r="703" spans="3:11">
      <c r="C703" s="138"/>
      <c r="D703" s="146"/>
      <c r="E703" s="114"/>
      <c r="F703" s="93">
        <f t="shared" si="32"/>
        <v>0</v>
      </c>
      <c r="G703" s="155"/>
      <c r="H703" s="139"/>
      <c r="I703" s="125" t="e">
        <f>VLOOKUP(H703,Presupuesto!$B$11:$C$565,2,0)</f>
        <v>#N/A</v>
      </c>
      <c r="J703" s="94" t="str">
        <f t="shared" si="33"/>
        <v>Desarrollo del Sistema de Educación Superior</v>
      </c>
      <c r="K703" s="94" t="s">
        <v>720</v>
      </c>
    </row>
    <row r="704" spans="3:11">
      <c r="C704" s="138"/>
      <c r="D704" s="146"/>
      <c r="E704" s="114"/>
      <c r="F704" s="93">
        <f t="shared" si="32"/>
        <v>0</v>
      </c>
      <c r="G704" s="155"/>
      <c r="H704" s="139"/>
      <c r="I704" s="125" t="e">
        <f>VLOOKUP(H704,Presupuesto!$B$11:$C$565,2,0)</f>
        <v>#N/A</v>
      </c>
      <c r="J704" s="94" t="str">
        <f t="shared" si="33"/>
        <v>Desarrollo del Sistema de Educación Superior</v>
      </c>
      <c r="K704" s="94" t="s">
        <v>720</v>
      </c>
    </row>
    <row r="705" spans="3:11">
      <c r="C705" s="138"/>
      <c r="D705" s="146"/>
      <c r="E705" s="114"/>
      <c r="F705" s="93">
        <f t="shared" si="32"/>
        <v>0</v>
      </c>
      <c r="G705" s="155"/>
      <c r="H705" s="139"/>
      <c r="I705" s="125" t="e">
        <f>VLOOKUP(H705,Presupuesto!$B$11:$C$565,2,0)</f>
        <v>#N/A</v>
      </c>
      <c r="J705" s="94" t="str">
        <f t="shared" si="33"/>
        <v>Desarrollo del Sistema de Educación Superior</v>
      </c>
      <c r="K705" s="94" t="s">
        <v>720</v>
      </c>
    </row>
    <row r="706" spans="3:11">
      <c r="C706" s="138"/>
      <c r="D706" s="146"/>
      <c r="E706" s="114"/>
      <c r="F706" s="93">
        <f t="shared" si="32"/>
        <v>0</v>
      </c>
      <c r="G706" s="155"/>
      <c r="H706" s="139"/>
      <c r="I706" s="125" t="e">
        <f>VLOOKUP(H706,Presupuesto!$B$11:$C$565,2,0)</f>
        <v>#N/A</v>
      </c>
      <c r="J706" s="94" t="str">
        <f t="shared" si="33"/>
        <v>Desarrollo del Sistema de Educación Superior</v>
      </c>
      <c r="K706" s="94" t="s">
        <v>720</v>
      </c>
    </row>
    <row r="707" spans="3:11">
      <c r="C707" s="138"/>
      <c r="D707" s="146"/>
      <c r="E707" s="114"/>
      <c r="F707" s="93">
        <f t="shared" si="32"/>
        <v>0</v>
      </c>
      <c r="G707" s="155"/>
      <c r="H707" s="139"/>
      <c r="I707" s="125" t="e">
        <f>VLOOKUP(H707,Presupuesto!$B$11:$C$565,2,0)</f>
        <v>#N/A</v>
      </c>
      <c r="J707" s="94" t="str">
        <f t="shared" si="33"/>
        <v>Desarrollo del Sistema de Educación Superior</v>
      </c>
      <c r="K707" s="94" t="s">
        <v>720</v>
      </c>
    </row>
    <row r="708" spans="3:11">
      <c r="C708" s="140"/>
      <c r="D708" s="146"/>
      <c r="E708" s="114"/>
      <c r="F708" s="93">
        <f t="shared" si="32"/>
        <v>0</v>
      </c>
      <c r="G708" s="155"/>
      <c r="H708" s="141"/>
      <c r="I708" s="125" t="e">
        <f>VLOOKUP(H708,Presupuesto!$B$11:$C$565,2,0)</f>
        <v>#N/A</v>
      </c>
      <c r="J708" s="94" t="str">
        <f t="shared" si="33"/>
        <v>Desarrollo del Sistema de Educación Superior</v>
      </c>
      <c r="K708" s="94" t="s">
        <v>732</v>
      </c>
    </row>
    <row r="709" spans="3:11">
      <c r="C709" s="140"/>
      <c r="D709" s="146"/>
      <c r="E709" s="114"/>
      <c r="F709" s="93">
        <f t="shared" si="32"/>
        <v>0</v>
      </c>
      <c r="G709" s="155"/>
      <c r="H709" s="141"/>
      <c r="I709" s="125" t="e">
        <f>VLOOKUP(H709,Presupuesto!$B$11:$C$565,2,0)</f>
        <v>#N/A</v>
      </c>
      <c r="J709" s="94" t="str">
        <f t="shared" si="33"/>
        <v>Desarrollo del Sistema de Educación Superior</v>
      </c>
      <c r="K709" s="94" t="s">
        <v>720</v>
      </c>
    </row>
    <row r="710" spans="3:11">
      <c r="C710" s="140"/>
      <c r="D710" s="146"/>
      <c r="E710" s="114"/>
      <c r="F710" s="93">
        <f t="shared" si="32"/>
        <v>0</v>
      </c>
      <c r="G710" s="155"/>
      <c r="H710" s="141"/>
      <c r="I710" s="125" t="e">
        <f>VLOOKUP(H710,Presupuesto!$B$11:$C$565,2,0)</f>
        <v>#N/A</v>
      </c>
      <c r="J710" s="94" t="str">
        <f t="shared" si="33"/>
        <v>Desarrollo del Sistema de Educación Superior</v>
      </c>
      <c r="K710" s="94" t="s">
        <v>720</v>
      </c>
    </row>
    <row r="711" spans="3:11">
      <c r="C711" s="140"/>
      <c r="D711" s="146"/>
      <c r="E711" s="114"/>
      <c r="F711" s="93">
        <f t="shared" si="32"/>
        <v>0</v>
      </c>
      <c r="G711" s="155"/>
      <c r="H711" s="141"/>
      <c r="I711" s="125" t="e">
        <f>VLOOKUP(H711,Presupuesto!$B$11:$C$565,2,0)</f>
        <v>#N/A</v>
      </c>
      <c r="J711" s="94" t="str">
        <f t="shared" si="33"/>
        <v>Desarrollo del Sistema de Educación Superior</v>
      </c>
      <c r="K711" s="94" t="s">
        <v>720</v>
      </c>
    </row>
    <row r="712" spans="3:11" ht="15.75" thickBot="1">
      <c r="C712" s="142"/>
      <c r="D712" s="154"/>
      <c r="E712" s="99"/>
      <c r="F712" s="101">
        <f t="shared" si="32"/>
        <v>0</v>
      </c>
      <c r="G712" s="156"/>
      <c r="H712" s="143"/>
      <c r="I712" s="127" t="e">
        <f>VLOOKUP(H712,Presupuesto!$B$11:$C$565,2,0)</f>
        <v>#N/A</v>
      </c>
      <c r="J712" s="102" t="str">
        <f t="shared" si="33"/>
        <v>Desarrollo del Sistema de Educación Superior</v>
      </c>
      <c r="K712" s="119" t="s">
        <v>719</v>
      </c>
    </row>
    <row r="714" spans="3:11" ht="15.75" thickBot="1">
      <c r="C714" s="422"/>
      <c r="D714" s="422"/>
      <c r="E714" s="422"/>
      <c r="F714" s="422"/>
      <c r="G714" s="411"/>
      <c r="H714" s="422"/>
      <c r="I714" s="422"/>
      <c r="J714" s="422"/>
      <c r="K714" s="422"/>
    </row>
    <row r="715" spans="3:11" ht="15.75" thickBot="1">
      <c r="C715" s="152" t="s">
        <v>1339</v>
      </c>
      <c r="D715" s="344">
        <f>SUM(F722:F756)</f>
        <v>0</v>
      </c>
      <c r="E715" s="422"/>
      <c r="F715" s="69"/>
      <c r="G715" s="77"/>
      <c r="H715" s="69"/>
      <c r="I715" s="69"/>
      <c r="J715" s="422"/>
      <c r="K715" s="422"/>
    </row>
    <row r="716" spans="3:11">
      <c r="C716" s="69"/>
      <c r="D716" s="31"/>
      <c r="E716" s="90"/>
      <c r="F716" s="90"/>
      <c r="G716" s="90"/>
      <c r="H716" s="74"/>
      <c r="I716" s="74"/>
      <c r="J716" s="74"/>
      <c r="K716" s="108"/>
    </row>
    <row r="717" spans="3:11">
      <c r="C717" s="69"/>
      <c r="D717" s="31"/>
      <c r="E717" s="90"/>
      <c r="F717" s="90"/>
      <c r="G717" s="90"/>
      <c r="H717" s="74"/>
      <c r="I717" s="74"/>
      <c r="J717" s="74"/>
      <c r="K717" s="108"/>
    </row>
    <row r="718" spans="3:11" ht="15.75">
      <c r="C718" s="190" t="s">
        <v>1309</v>
      </c>
      <c r="D718" s="342"/>
      <c r="E718" s="90"/>
      <c r="F718" s="90"/>
      <c r="G718" s="90"/>
      <c r="H718" s="74"/>
      <c r="I718" s="74"/>
      <c r="J718" s="74"/>
      <c r="K718" s="108"/>
    </row>
    <row r="719" spans="3:11" ht="18.75">
      <c r="C719" s="197" t="e">
        <f>IFERROR(VLOOKUP(D718,'1. Desarrollo e Innov. Curricu.'!$F:$G,2,FALSE),IFERROR(VLOOKUP(D718,'2. Investigación Científica'!$E:$F,2,FALSE),IFERROR(VLOOKUP(D718,'3. Vinculación Univ. Sociedad'!$F:$G,2,FALSE),IFERROR(VLOOKUP(D718,'4. Docencia y Profesorado Univ.'!$F:$G,2,FALSE),IFERROR(VLOOKUP(D718,'5. Estudiantes y Graduados'!$E:$F,2,FALSE),IFERROR(VLOOKUP(D718,'11. Gestion Administrativa'!$F:$G,2,FALSE),IFERROR(VLOOKUP(D718,'13. Gestión Académica'!$F:$G,2,FALSE),IFERROR(VLOOKUP(D718,'8. Asegura. de la Calid. y M'!$F:$G,2,FALSE),IFERROR(VLOOKUP(D718,'6. Gestión del Conocimiento'!$F:$G,2,FALSE),IFERROR(VLOOKUP(D718,'15. Gobernabilidad y Proceso...'!$E:$F,2,FALSE),IFERROR(VLOOKUP(D718,'12. Gestión del Talento Humano'!$F:$G,2,FALSE),IFERROR(VLOOKUP(D718,'14. Internacional... de la E.S.'!$E:$F,2,FALSE),IFERROR(VLOOKUP(D718,'10. Posgrado'!$E:$F,2,FALSE),IFERROR(VLOOKUP(D718,'17. Gestión TIC'!$F:$G,2,FALSE),IFERROR(VLOOKUP(D718,'16. Desa. del Sistema Educ.Sup.'!$E:$F,2,FALSE),IFERROR(VLOOKUP(D718,'9. Cultura de Inno. Insti...'!$F:$G,2,FALSE),VLOOKUP(D718,'7. Lo Esencial de la Reforma U.'!$F:$G,2,0)))))))))))))))))</f>
        <v>#N/A</v>
      </c>
      <c r="D719" s="31"/>
      <c r="E719" s="90"/>
      <c r="F719" s="90"/>
      <c r="G719" s="90"/>
      <c r="H719" s="74"/>
      <c r="I719" s="74"/>
      <c r="J719" s="74"/>
      <c r="K719" s="108"/>
    </row>
    <row r="720" spans="3:11" ht="15.75" thickBot="1">
      <c r="C720" s="422"/>
      <c r="D720" s="422"/>
      <c r="E720" s="422"/>
      <c r="F720" s="90"/>
      <c r="G720" s="74"/>
      <c r="H720" s="74"/>
      <c r="I720" s="74"/>
      <c r="J720" s="422"/>
      <c r="K720" s="422"/>
    </row>
    <row r="721" spans="3:11" ht="30.75" thickBot="1">
      <c r="C721" s="124" t="s">
        <v>1310</v>
      </c>
      <c r="D721" s="124" t="s">
        <v>99</v>
      </c>
      <c r="E721" s="131" t="s">
        <v>1312</v>
      </c>
      <c r="F721" s="130" t="s">
        <v>1313</v>
      </c>
      <c r="G721" s="128" t="s">
        <v>1314</v>
      </c>
      <c r="H721" s="131" t="s">
        <v>1315</v>
      </c>
      <c r="I721" s="128" t="s">
        <v>711</v>
      </c>
      <c r="J721" s="128" t="s">
        <v>1316</v>
      </c>
      <c r="K721" s="128" t="s">
        <v>1317</v>
      </c>
    </row>
    <row r="722" spans="3:11">
      <c r="C722" s="207" t="s">
        <v>1284</v>
      </c>
      <c r="D722" s="208"/>
      <c r="E722" s="206">
        <f>HLOOKUP(C722,$AH$2:$BU$3,2,0)</f>
        <v>620</v>
      </c>
      <c r="F722" s="93">
        <f t="shared" ref="F722:F756" si="34">D722*E722</f>
        <v>0</v>
      </c>
      <c r="G722" s="155"/>
      <c r="H722" s="137"/>
      <c r="I722" s="125" t="e">
        <f>VLOOKUP(H722,Presupuesto!$B$11:$C$565,2,0)</f>
        <v>#N/A</v>
      </c>
      <c r="J722" s="205" t="s">
        <v>81</v>
      </c>
      <c r="K722" s="94" t="s">
        <v>719</v>
      </c>
    </row>
    <row r="723" spans="3:11">
      <c r="C723" s="136"/>
      <c r="D723" s="153"/>
      <c r="E723" s="118"/>
      <c r="F723" s="93">
        <f t="shared" si="34"/>
        <v>0</v>
      </c>
      <c r="G723" s="155"/>
      <c r="H723" s="137"/>
      <c r="I723" s="125" t="e">
        <f>VLOOKUP(H723,Presupuesto!$B$11:$C$565,2,0)</f>
        <v>#N/A</v>
      </c>
      <c r="J723" s="94" t="str">
        <f>$J$722</f>
        <v>Desarrollo del Sistema de Educación Superior</v>
      </c>
      <c r="K723" s="94" t="s">
        <v>720</v>
      </c>
    </row>
    <row r="724" spans="3:11">
      <c r="C724" s="136"/>
      <c r="D724" s="153"/>
      <c r="E724" s="118"/>
      <c r="F724" s="93">
        <f t="shared" si="34"/>
        <v>0</v>
      </c>
      <c r="G724" s="155"/>
      <c r="H724" s="137"/>
      <c r="I724" s="125" t="e">
        <f>VLOOKUP(H724,Presupuesto!$B$11:$C$565,2,0)</f>
        <v>#N/A</v>
      </c>
      <c r="J724" s="94" t="str">
        <f t="shared" ref="J724:J756" si="35">$J$722</f>
        <v>Desarrollo del Sistema de Educación Superior</v>
      </c>
      <c r="K724" s="94" t="s">
        <v>720</v>
      </c>
    </row>
    <row r="725" spans="3:11">
      <c r="C725" s="136"/>
      <c r="D725" s="153"/>
      <c r="E725" s="118"/>
      <c r="F725" s="93">
        <f t="shared" si="34"/>
        <v>0</v>
      </c>
      <c r="G725" s="155"/>
      <c r="H725" s="137"/>
      <c r="I725" s="125" t="e">
        <f>VLOOKUP(H725,Presupuesto!$B$11:$C$565,2,0)</f>
        <v>#N/A</v>
      </c>
      <c r="J725" s="94" t="str">
        <f t="shared" si="35"/>
        <v>Desarrollo del Sistema de Educación Superior</v>
      </c>
      <c r="K725" s="94" t="s">
        <v>720</v>
      </c>
    </row>
    <row r="726" spans="3:11">
      <c r="C726" s="136"/>
      <c r="D726" s="153"/>
      <c r="E726" s="118"/>
      <c r="F726" s="93">
        <f t="shared" si="34"/>
        <v>0</v>
      </c>
      <c r="G726" s="155"/>
      <c r="H726" s="137"/>
      <c r="I726" s="125" t="e">
        <f>VLOOKUP(H726,Presupuesto!$B$11:$C$565,2,0)</f>
        <v>#N/A</v>
      </c>
      <c r="J726" s="94" t="str">
        <f t="shared" si="35"/>
        <v>Desarrollo del Sistema de Educación Superior</v>
      </c>
      <c r="K726" s="94" t="s">
        <v>720</v>
      </c>
    </row>
    <row r="727" spans="3:11">
      <c r="C727" s="136"/>
      <c r="D727" s="153"/>
      <c r="E727" s="118"/>
      <c r="F727" s="93">
        <f t="shared" si="34"/>
        <v>0</v>
      </c>
      <c r="G727" s="155"/>
      <c r="H727" s="137"/>
      <c r="I727" s="125" t="e">
        <f>VLOOKUP(H727,Presupuesto!$B$11:$C$565,2,0)</f>
        <v>#N/A</v>
      </c>
      <c r="J727" s="94" t="str">
        <f t="shared" si="35"/>
        <v>Desarrollo del Sistema de Educación Superior</v>
      </c>
      <c r="K727" s="94" t="s">
        <v>729</v>
      </c>
    </row>
    <row r="728" spans="3:11">
      <c r="C728" s="136"/>
      <c r="D728" s="153"/>
      <c r="E728" s="118"/>
      <c r="F728" s="93">
        <f t="shared" si="34"/>
        <v>0</v>
      </c>
      <c r="G728" s="155"/>
      <c r="H728" s="137"/>
      <c r="I728" s="125" t="e">
        <f>VLOOKUP(H728,Presupuesto!$B$11:$C$565,2,0)</f>
        <v>#N/A</v>
      </c>
      <c r="J728" s="94" t="str">
        <f t="shared" si="35"/>
        <v>Desarrollo del Sistema de Educación Superior</v>
      </c>
      <c r="K728" s="94" t="s">
        <v>720</v>
      </c>
    </row>
    <row r="729" spans="3:11">
      <c r="C729" s="136"/>
      <c r="D729" s="153"/>
      <c r="E729" s="118"/>
      <c r="F729" s="93">
        <f t="shared" si="34"/>
        <v>0</v>
      </c>
      <c r="G729" s="155"/>
      <c r="H729" s="137"/>
      <c r="I729" s="125" t="e">
        <f>VLOOKUP(H729,Presupuesto!$B$11:$C$565,2,0)</f>
        <v>#N/A</v>
      </c>
      <c r="J729" s="94" t="str">
        <f t="shared" si="35"/>
        <v>Desarrollo del Sistema de Educación Superior</v>
      </c>
      <c r="K729" s="94" t="s">
        <v>720</v>
      </c>
    </row>
    <row r="730" spans="3:11">
      <c r="C730" s="136"/>
      <c r="D730" s="153"/>
      <c r="E730" s="118"/>
      <c r="F730" s="93">
        <f t="shared" si="34"/>
        <v>0</v>
      </c>
      <c r="G730" s="155"/>
      <c r="H730" s="137"/>
      <c r="I730" s="125" t="e">
        <f>VLOOKUP(H730,Presupuesto!$B$11:$C$565,2,0)</f>
        <v>#N/A</v>
      </c>
      <c r="J730" s="94" t="str">
        <f t="shared" si="35"/>
        <v>Desarrollo del Sistema de Educación Superior</v>
      </c>
      <c r="K730" s="94" t="s">
        <v>720</v>
      </c>
    </row>
    <row r="731" spans="3:11">
      <c r="C731" s="136"/>
      <c r="D731" s="153"/>
      <c r="E731" s="118"/>
      <c r="F731" s="93">
        <f t="shared" si="34"/>
        <v>0</v>
      </c>
      <c r="G731" s="155"/>
      <c r="H731" s="137"/>
      <c r="I731" s="125" t="e">
        <f>VLOOKUP(H731,Presupuesto!$B$11:$C$565,2,0)</f>
        <v>#N/A</v>
      </c>
      <c r="J731" s="94" t="str">
        <f t="shared" si="35"/>
        <v>Desarrollo del Sistema de Educación Superior</v>
      </c>
      <c r="K731" s="94" t="s">
        <v>720</v>
      </c>
    </row>
    <row r="732" spans="3:11">
      <c r="C732" s="136"/>
      <c r="D732" s="153"/>
      <c r="E732" s="118"/>
      <c r="F732" s="93">
        <f t="shared" si="34"/>
        <v>0</v>
      </c>
      <c r="G732" s="155"/>
      <c r="H732" s="137"/>
      <c r="I732" s="125" t="e">
        <f>VLOOKUP(H732,Presupuesto!$B$11:$C$565,2,0)</f>
        <v>#N/A</v>
      </c>
      <c r="J732" s="94" t="str">
        <f t="shared" si="35"/>
        <v>Desarrollo del Sistema de Educación Superior</v>
      </c>
      <c r="K732" s="94" t="s">
        <v>720</v>
      </c>
    </row>
    <row r="733" spans="3:11">
      <c r="C733" s="136"/>
      <c r="D733" s="153"/>
      <c r="E733" s="118"/>
      <c r="F733" s="93">
        <f t="shared" si="34"/>
        <v>0</v>
      </c>
      <c r="G733" s="155"/>
      <c r="H733" s="137"/>
      <c r="I733" s="125" t="e">
        <f>VLOOKUP(H733,Presupuesto!$B$11:$C$565,2,0)</f>
        <v>#N/A</v>
      </c>
      <c r="J733" s="94" t="str">
        <f t="shared" si="35"/>
        <v>Desarrollo del Sistema de Educación Superior</v>
      </c>
      <c r="K733" s="94" t="s">
        <v>720</v>
      </c>
    </row>
    <row r="734" spans="3:11">
      <c r="C734" s="136"/>
      <c r="D734" s="153"/>
      <c r="E734" s="118"/>
      <c r="F734" s="93">
        <f t="shared" si="34"/>
        <v>0</v>
      </c>
      <c r="G734" s="155"/>
      <c r="H734" s="137"/>
      <c r="I734" s="125" t="e">
        <f>VLOOKUP(H734,Presupuesto!$B$11:$C$565,2,0)</f>
        <v>#N/A</v>
      </c>
      <c r="J734" s="94" t="str">
        <f t="shared" si="35"/>
        <v>Desarrollo del Sistema de Educación Superior</v>
      </c>
      <c r="K734" s="94" t="s">
        <v>720</v>
      </c>
    </row>
    <row r="735" spans="3:11">
      <c r="C735" s="136"/>
      <c r="D735" s="153"/>
      <c r="E735" s="118"/>
      <c r="F735" s="93">
        <f t="shared" si="34"/>
        <v>0</v>
      </c>
      <c r="G735" s="155"/>
      <c r="H735" s="137"/>
      <c r="I735" s="125" t="e">
        <f>VLOOKUP(H735,Presupuesto!$B$11:$C$565,2,0)</f>
        <v>#N/A</v>
      </c>
      <c r="J735" s="94" t="str">
        <f t="shared" si="35"/>
        <v>Desarrollo del Sistema de Educación Superior</v>
      </c>
      <c r="K735" s="94" t="s">
        <v>720</v>
      </c>
    </row>
    <row r="736" spans="3:11">
      <c r="C736" s="136"/>
      <c r="D736" s="153"/>
      <c r="E736" s="118"/>
      <c r="F736" s="93">
        <f t="shared" si="34"/>
        <v>0</v>
      </c>
      <c r="G736" s="155"/>
      <c r="H736" s="137"/>
      <c r="I736" s="125" t="e">
        <f>VLOOKUP(H736,Presupuesto!$B$11:$C$565,2,0)</f>
        <v>#N/A</v>
      </c>
      <c r="J736" s="94" t="str">
        <f t="shared" si="35"/>
        <v>Desarrollo del Sistema de Educación Superior</v>
      </c>
      <c r="K736" s="94" t="s">
        <v>720</v>
      </c>
    </row>
    <row r="737" spans="3:11">
      <c r="C737" s="136"/>
      <c r="D737" s="153"/>
      <c r="E737" s="118"/>
      <c r="F737" s="93">
        <f t="shared" si="34"/>
        <v>0</v>
      </c>
      <c r="G737" s="155"/>
      <c r="H737" s="137"/>
      <c r="I737" s="125" t="e">
        <f>VLOOKUP(H737,Presupuesto!$B$11:$C$565,2,0)</f>
        <v>#N/A</v>
      </c>
      <c r="J737" s="94" t="str">
        <f t="shared" si="35"/>
        <v>Desarrollo del Sistema de Educación Superior</v>
      </c>
      <c r="K737" s="94" t="s">
        <v>720</v>
      </c>
    </row>
    <row r="738" spans="3:11">
      <c r="C738" s="136"/>
      <c r="D738" s="153"/>
      <c r="E738" s="118"/>
      <c r="F738" s="93">
        <f t="shared" si="34"/>
        <v>0</v>
      </c>
      <c r="G738" s="155"/>
      <c r="H738" s="137"/>
      <c r="I738" s="125" t="e">
        <f>VLOOKUP(H738,Presupuesto!$B$11:$C$565,2,0)</f>
        <v>#N/A</v>
      </c>
      <c r="J738" s="94" t="str">
        <f t="shared" si="35"/>
        <v>Desarrollo del Sistema de Educación Superior</v>
      </c>
      <c r="K738" s="94" t="s">
        <v>720</v>
      </c>
    </row>
    <row r="739" spans="3:11">
      <c r="C739" s="136"/>
      <c r="D739" s="153"/>
      <c r="E739" s="118"/>
      <c r="F739" s="93">
        <f t="shared" si="34"/>
        <v>0</v>
      </c>
      <c r="G739" s="155"/>
      <c r="H739" s="137"/>
      <c r="I739" s="125" t="e">
        <f>VLOOKUP(H739,Presupuesto!$B$11:$C$565,2,0)</f>
        <v>#N/A</v>
      </c>
      <c r="J739" s="94" t="str">
        <f t="shared" si="35"/>
        <v>Desarrollo del Sistema de Educación Superior</v>
      </c>
      <c r="K739" s="94" t="s">
        <v>720</v>
      </c>
    </row>
    <row r="740" spans="3:11">
      <c r="C740" s="136"/>
      <c r="D740" s="153"/>
      <c r="E740" s="118"/>
      <c r="F740" s="93">
        <f t="shared" si="34"/>
        <v>0</v>
      </c>
      <c r="G740" s="155"/>
      <c r="H740" s="137"/>
      <c r="I740" s="125" t="e">
        <f>VLOOKUP(H740,Presupuesto!$B$11:$C$565,2,0)</f>
        <v>#N/A</v>
      </c>
      <c r="J740" s="94" t="str">
        <f t="shared" si="35"/>
        <v>Desarrollo del Sistema de Educación Superior</v>
      </c>
      <c r="K740" s="94" t="s">
        <v>720</v>
      </c>
    </row>
    <row r="741" spans="3:11">
      <c r="C741" s="136"/>
      <c r="D741" s="153"/>
      <c r="E741" s="118"/>
      <c r="F741" s="93">
        <f t="shared" si="34"/>
        <v>0</v>
      </c>
      <c r="G741" s="155"/>
      <c r="H741" s="137"/>
      <c r="I741" s="125" t="e">
        <f>VLOOKUP(H741,Presupuesto!$B$11:$C$565,2,0)</f>
        <v>#N/A</v>
      </c>
      <c r="J741" s="94" t="str">
        <f t="shared" si="35"/>
        <v>Desarrollo del Sistema de Educación Superior</v>
      </c>
      <c r="K741" s="94" t="s">
        <v>720</v>
      </c>
    </row>
    <row r="742" spans="3:11">
      <c r="C742" s="136"/>
      <c r="D742" s="153"/>
      <c r="E742" s="118"/>
      <c r="F742" s="93">
        <f t="shared" si="34"/>
        <v>0</v>
      </c>
      <c r="G742" s="155"/>
      <c r="H742" s="137"/>
      <c r="I742" s="125" t="e">
        <f>VLOOKUP(H742,Presupuesto!$B$11:$C$565,2,0)</f>
        <v>#N/A</v>
      </c>
      <c r="J742" s="94" t="str">
        <f t="shared" si="35"/>
        <v>Desarrollo del Sistema de Educación Superior</v>
      </c>
      <c r="K742" s="94" t="s">
        <v>720</v>
      </c>
    </row>
    <row r="743" spans="3:11">
      <c r="C743" s="136"/>
      <c r="D743" s="153"/>
      <c r="E743" s="118"/>
      <c r="F743" s="93">
        <f t="shared" si="34"/>
        <v>0</v>
      </c>
      <c r="G743" s="155"/>
      <c r="H743" s="137"/>
      <c r="I743" s="125" t="e">
        <f>VLOOKUP(H743,Presupuesto!$B$11:$C$565,2,0)</f>
        <v>#N/A</v>
      </c>
      <c r="J743" s="94" t="str">
        <f t="shared" si="35"/>
        <v>Desarrollo del Sistema de Educación Superior</v>
      </c>
      <c r="K743" s="94" t="s">
        <v>720</v>
      </c>
    </row>
    <row r="744" spans="3:11">
      <c r="C744" s="138"/>
      <c r="D744" s="146"/>
      <c r="E744" s="114"/>
      <c r="F744" s="93">
        <f t="shared" si="34"/>
        <v>0</v>
      </c>
      <c r="G744" s="155"/>
      <c r="H744" s="139"/>
      <c r="I744" s="125" t="e">
        <f>VLOOKUP(H744,Presupuesto!$B$11:$C$565,2,0)</f>
        <v>#N/A</v>
      </c>
      <c r="J744" s="94" t="str">
        <f t="shared" si="35"/>
        <v>Desarrollo del Sistema de Educación Superior</v>
      </c>
      <c r="K744" s="94" t="s">
        <v>720</v>
      </c>
    </row>
    <row r="745" spans="3:11">
      <c r="C745" s="138"/>
      <c r="D745" s="146"/>
      <c r="E745" s="114"/>
      <c r="F745" s="93">
        <f t="shared" si="34"/>
        <v>0</v>
      </c>
      <c r="G745" s="155"/>
      <c r="H745" s="139"/>
      <c r="I745" s="125" t="e">
        <f>VLOOKUP(H745,Presupuesto!$B$11:$C$565,2,0)</f>
        <v>#N/A</v>
      </c>
      <c r="J745" s="94" t="str">
        <f t="shared" si="35"/>
        <v>Desarrollo del Sistema de Educación Superior</v>
      </c>
      <c r="K745" s="94" t="s">
        <v>720</v>
      </c>
    </row>
    <row r="746" spans="3:11">
      <c r="C746" s="138"/>
      <c r="D746" s="146"/>
      <c r="E746" s="114"/>
      <c r="F746" s="93">
        <f t="shared" si="34"/>
        <v>0</v>
      </c>
      <c r="G746" s="155"/>
      <c r="H746" s="139"/>
      <c r="I746" s="125" t="e">
        <f>VLOOKUP(H746,Presupuesto!$B$11:$C$565,2,0)</f>
        <v>#N/A</v>
      </c>
      <c r="J746" s="94" t="str">
        <f t="shared" si="35"/>
        <v>Desarrollo del Sistema de Educación Superior</v>
      </c>
      <c r="K746" s="94" t="s">
        <v>720</v>
      </c>
    </row>
    <row r="747" spans="3:11">
      <c r="C747" s="138"/>
      <c r="D747" s="146"/>
      <c r="E747" s="114"/>
      <c r="F747" s="93">
        <f t="shared" si="34"/>
        <v>0</v>
      </c>
      <c r="G747" s="155"/>
      <c r="H747" s="139"/>
      <c r="I747" s="125" t="e">
        <f>VLOOKUP(H747,Presupuesto!$B$11:$C$565,2,0)</f>
        <v>#N/A</v>
      </c>
      <c r="J747" s="94" t="str">
        <f t="shared" si="35"/>
        <v>Desarrollo del Sistema de Educación Superior</v>
      </c>
      <c r="K747" s="94" t="s">
        <v>720</v>
      </c>
    </row>
    <row r="748" spans="3:11">
      <c r="C748" s="138"/>
      <c r="D748" s="146"/>
      <c r="E748" s="114"/>
      <c r="F748" s="93">
        <f t="shared" si="34"/>
        <v>0</v>
      </c>
      <c r="G748" s="155"/>
      <c r="H748" s="139"/>
      <c r="I748" s="125" t="e">
        <f>VLOOKUP(H748,Presupuesto!$B$11:$C$565,2,0)</f>
        <v>#N/A</v>
      </c>
      <c r="J748" s="94" t="str">
        <f t="shared" si="35"/>
        <v>Desarrollo del Sistema de Educación Superior</v>
      </c>
      <c r="K748" s="94" t="s">
        <v>720</v>
      </c>
    </row>
    <row r="749" spans="3:11">
      <c r="C749" s="138"/>
      <c r="D749" s="146"/>
      <c r="E749" s="114"/>
      <c r="F749" s="93">
        <f t="shared" si="34"/>
        <v>0</v>
      </c>
      <c r="G749" s="155"/>
      <c r="H749" s="139"/>
      <c r="I749" s="125" t="e">
        <f>VLOOKUP(H749,Presupuesto!$B$11:$C$565,2,0)</f>
        <v>#N/A</v>
      </c>
      <c r="J749" s="94" t="str">
        <f t="shared" si="35"/>
        <v>Desarrollo del Sistema de Educación Superior</v>
      </c>
      <c r="K749" s="94" t="s">
        <v>720</v>
      </c>
    </row>
    <row r="750" spans="3:11">
      <c r="C750" s="138"/>
      <c r="D750" s="146"/>
      <c r="E750" s="114"/>
      <c r="F750" s="93">
        <f t="shared" si="34"/>
        <v>0</v>
      </c>
      <c r="G750" s="155"/>
      <c r="H750" s="139"/>
      <c r="I750" s="125" t="e">
        <f>VLOOKUP(H750,Presupuesto!$B$11:$C$565,2,0)</f>
        <v>#N/A</v>
      </c>
      <c r="J750" s="94" t="str">
        <f t="shared" si="35"/>
        <v>Desarrollo del Sistema de Educación Superior</v>
      </c>
      <c r="K750" s="94" t="s">
        <v>720</v>
      </c>
    </row>
    <row r="751" spans="3:11">
      <c r="C751" s="138"/>
      <c r="D751" s="146"/>
      <c r="E751" s="114"/>
      <c r="F751" s="93">
        <f t="shared" si="34"/>
        <v>0</v>
      </c>
      <c r="G751" s="155"/>
      <c r="H751" s="139"/>
      <c r="I751" s="125" t="e">
        <f>VLOOKUP(H751,Presupuesto!$B$11:$C$565,2,0)</f>
        <v>#N/A</v>
      </c>
      <c r="J751" s="94" t="str">
        <f t="shared" si="35"/>
        <v>Desarrollo del Sistema de Educación Superior</v>
      </c>
      <c r="K751" s="94" t="s">
        <v>720</v>
      </c>
    </row>
    <row r="752" spans="3:11">
      <c r="C752" s="140"/>
      <c r="D752" s="146"/>
      <c r="E752" s="114"/>
      <c r="F752" s="93">
        <f t="shared" si="34"/>
        <v>0</v>
      </c>
      <c r="G752" s="155"/>
      <c r="H752" s="141"/>
      <c r="I752" s="125" t="e">
        <f>VLOOKUP(H752,Presupuesto!$B$11:$C$565,2,0)</f>
        <v>#N/A</v>
      </c>
      <c r="J752" s="94" t="str">
        <f t="shared" si="35"/>
        <v>Desarrollo del Sistema de Educación Superior</v>
      </c>
      <c r="K752" s="94" t="s">
        <v>732</v>
      </c>
    </row>
    <row r="753" spans="3:11">
      <c r="C753" s="140"/>
      <c r="D753" s="146"/>
      <c r="E753" s="114"/>
      <c r="F753" s="93">
        <f t="shared" si="34"/>
        <v>0</v>
      </c>
      <c r="G753" s="155"/>
      <c r="H753" s="141"/>
      <c r="I753" s="125" t="e">
        <f>VLOOKUP(H753,Presupuesto!$B$11:$C$565,2,0)</f>
        <v>#N/A</v>
      </c>
      <c r="J753" s="94" t="str">
        <f t="shared" si="35"/>
        <v>Desarrollo del Sistema de Educación Superior</v>
      </c>
      <c r="K753" s="94" t="s">
        <v>720</v>
      </c>
    </row>
    <row r="754" spans="3:11">
      <c r="C754" s="140"/>
      <c r="D754" s="146"/>
      <c r="E754" s="114"/>
      <c r="F754" s="93">
        <f t="shared" si="34"/>
        <v>0</v>
      </c>
      <c r="G754" s="155"/>
      <c r="H754" s="141"/>
      <c r="I754" s="125" t="e">
        <f>VLOOKUP(H754,Presupuesto!$B$11:$C$565,2,0)</f>
        <v>#N/A</v>
      </c>
      <c r="J754" s="94" t="str">
        <f t="shared" si="35"/>
        <v>Desarrollo del Sistema de Educación Superior</v>
      </c>
      <c r="K754" s="94" t="s">
        <v>720</v>
      </c>
    </row>
    <row r="755" spans="3:11">
      <c r="C755" s="140"/>
      <c r="D755" s="146"/>
      <c r="E755" s="114"/>
      <c r="F755" s="93">
        <f t="shared" si="34"/>
        <v>0</v>
      </c>
      <c r="G755" s="155"/>
      <c r="H755" s="141"/>
      <c r="I755" s="125" t="e">
        <f>VLOOKUP(H755,Presupuesto!$B$11:$C$565,2,0)</f>
        <v>#N/A</v>
      </c>
      <c r="J755" s="94" t="str">
        <f t="shared" si="35"/>
        <v>Desarrollo del Sistema de Educación Superior</v>
      </c>
      <c r="K755" s="94" t="s">
        <v>720</v>
      </c>
    </row>
    <row r="756" spans="3:11" ht="15.75" thickBot="1">
      <c r="C756" s="142"/>
      <c r="D756" s="154"/>
      <c r="E756" s="99"/>
      <c r="F756" s="101">
        <f t="shared" si="34"/>
        <v>0</v>
      </c>
      <c r="G756" s="156"/>
      <c r="H756" s="143"/>
      <c r="I756" s="127" t="e">
        <f>VLOOKUP(H756,Presupuesto!$B$11:$C$565,2,0)</f>
        <v>#N/A</v>
      </c>
      <c r="J756" s="102" t="str">
        <f t="shared" si="35"/>
        <v>Desarrollo del Sistema de Educación Superior</v>
      </c>
      <c r="K756" s="119" t="s">
        <v>719</v>
      </c>
    </row>
    <row r="758" spans="3:11" ht="15.75" thickBot="1">
      <c r="C758" s="422"/>
      <c r="D758" s="422"/>
      <c r="E758" s="422"/>
      <c r="F758" s="88"/>
      <c r="G758" s="87"/>
      <c r="H758" s="88"/>
      <c r="I758" s="88"/>
      <c r="J758" s="422"/>
      <c r="K758" s="422"/>
    </row>
    <row r="759" spans="3:11" ht="15.75" thickBot="1">
      <c r="C759" s="152" t="s">
        <v>1339</v>
      </c>
      <c r="D759" s="344">
        <f>SUM(F766:F800)</f>
        <v>0</v>
      </c>
      <c r="E759" s="422"/>
      <c r="F759" s="69"/>
      <c r="G759" s="77"/>
      <c r="H759" s="69"/>
      <c r="I759" s="69"/>
      <c r="J759" s="422"/>
      <c r="K759" s="422"/>
    </row>
    <row r="760" spans="3:11">
      <c r="C760" s="69"/>
      <c r="D760" s="31"/>
      <c r="E760" s="90"/>
      <c r="F760" s="90"/>
      <c r="G760" s="90"/>
      <c r="H760" s="74"/>
      <c r="I760" s="74"/>
      <c r="J760" s="74"/>
      <c r="K760" s="108"/>
    </row>
    <row r="761" spans="3:11">
      <c r="C761" s="69"/>
      <c r="D761" s="31"/>
      <c r="E761" s="90"/>
      <c r="F761" s="90"/>
      <c r="G761" s="90"/>
      <c r="H761" s="74"/>
      <c r="I761" s="74"/>
      <c r="J761" s="74"/>
      <c r="K761" s="108"/>
    </row>
    <row r="762" spans="3:11" ht="15.75">
      <c r="C762" s="190" t="s">
        <v>1309</v>
      </c>
      <c r="D762" s="342"/>
      <c r="E762" s="90"/>
      <c r="F762" s="90"/>
      <c r="G762" s="90"/>
      <c r="H762" s="74"/>
      <c r="I762" s="74"/>
      <c r="J762" s="74"/>
      <c r="K762" s="108"/>
    </row>
    <row r="763" spans="3:11" ht="18.75">
      <c r="C763" s="197" t="e">
        <f>IFERROR(VLOOKUP(D762,'1. Desarrollo e Innov. Curricu.'!$F:$G,2,FALSE),IFERROR(VLOOKUP(D762,'2. Investigación Científica'!$E:$F,2,FALSE),IFERROR(VLOOKUP(D762,'3. Vinculación Univ. Sociedad'!$F:$G,2,FALSE),IFERROR(VLOOKUP(D762,'4. Docencia y Profesorado Univ.'!$F:$G,2,FALSE),IFERROR(VLOOKUP(D762,'5. Estudiantes y Graduados'!$E:$F,2,FALSE),IFERROR(VLOOKUP(D762,'11. Gestion Administrativa'!$F:$G,2,FALSE),IFERROR(VLOOKUP(D762,'13. Gestión Académica'!$F:$G,2,FALSE),IFERROR(VLOOKUP(D762,'8. Asegura. de la Calid. y M'!$F:$G,2,FALSE),IFERROR(VLOOKUP(D762,'6. Gestión del Conocimiento'!$F:$G,2,FALSE),IFERROR(VLOOKUP(D762,'15. Gobernabilidad y Proceso...'!$E:$F,2,FALSE),IFERROR(VLOOKUP(D762,'12. Gestión del Talento Humano'!$F:$G,2,FALSE),IFERROR(VLOOKUP(D762,'14. Internacional... de la E.S.'!$E:$F,2,FALSE),IFERROR(VLOOKUP(D762,'10. Posgrado'!$E:$F,2,FALSE),IFERROR(VLOOKUP(D762,'17. Gestión TIC'!$F:$G,2,FALSE),IFERROR(VLOOKUP(D762,'16. Desa. del Sistema Educ.Sup.'!$E:$F,2,FALSE),IFERROR(VLOOKUP(D762,'9. Cultura de Inno. Insti...'!$F:$G,2,FALSE),VLOOKUP(D762,'7. Lo Esencial de la Reforma U.'!$F:$G,2,0)))))))))))))))))</f>
        <v>#N/A</v>
      </c>
      <c r="D763" s="31"/>
      <c r="E763" s="90"/>
      <c r="F763" s="90"/>
      <c r="G763" s="90"/>
      <c r="H763" s="74"/>
      <c r="I763" s="74"/>
      <c r="J763" s="74"/>
      <c r="K763" s="108"/>
    </row>
    <row r="764" spans="3:11" ht="15.75" thickBot="1">
      <c r="C764" s="422"/>
      <c r="D764" s="422"/>
      <c r="E764" s="422"/>
      <c r="F764" s="90"/>
      <c r="G764" s="74"/>
      <c r="H764" s="74"/>
      <c r="I764" s="74"/>
      <c r="J764" s="422"/>
      <c r="K764" s="422"/>
    </row>
    <row r="765" spans="3:11" ht="30.75" thickBot="1">
      <c r="C765" s="124" t="s">
        <v>1310</v>
      </c>
      <c r="D765" s="124" t="s">
        <v>99</v>
      </c>
      <c r="E765" s="131" t="s">
        <v>1312</v>
      </c>
      <c r="F765" s="130" t="s">
        <v>1313</v>
      </c>
      <c r="G765" s="128" t="s">
        <v>1314</v>
      </c>
      <c r="H765" s="131" t="s">
        <v>1315</v>
      </c>
      <c r="I765" s="128" t="s">
        <v>711</v>
      </c>
      <c r="J765" s="128" t="s">
        <v>1316</v>
      </c>
      <c r="K765" s="128" t="s">
        <v>1317</v>
      </c>
    </row>
    <row r="766" spans="3:11">
      <c r="C766" s="207" t="s">
        <v>1284</v>
      </c>
      <c r="D766" s="208"/>
      <c r="E766" s="206">
        <f>HLOOKUP(C766,$AH$2:$BU$3,2,0)</f>
        <v>620</v>
      </c>
      <c r="F766" s="93">
        <f t="shared" ref="F766:F800" si="36">D766*E766</f>
        <v>0</v>
      </c>
      <c r="G766" s="155"/>
      <c r="H766" s="137"/>
      <c r="I766" s="125" t="e">
        <f>VLOOKUP(H766,Presupuesto!$B$11:$C$565,2,0)</f>
        <v>#N/A</v>
      </c>
      <c r="J766" s="205" t="s">
        <v>81</v>
      </c>
      <c r="K766" s="94" t="s">
        <v>719</v>
      </c>
    </row>
    <row r="767" spans="3:11">
      <c r="C767" s="136"/>
      <c r="D767" s="153"/>
      <c r="E767" s="118"/>
      <c r="F767" s="93">
        <f t="shared" si="36"/>
        <v>0</v>
      </c>
      <c r="G767" s="155"/>
      <c r="H767" s="137"/>
      <c r="I767" s="125" t="e">
        <f>VLOOKUP(H767,Presupuesto!$B$11:$C$565,2,0)</f>
        <v>#N/A</v>
      </c>
      <c r="J767" s="94" t="str">
        <f>$J$766</f>
        <v>Desarrollo del Sistema de Educación Superior</v>
      </c>
      <c r="K767" s="94" t="s">
        <v>720</v>
      </c>
    </row>
    <row r="768" spans="3:11">
      <c r="C768" s="136"/>
      <c r="D768" s="153"/>
      <c r="E768" s="118"/>
      <c r="F768" s="93">
        <f t="shared" si="36"/>
        <v>0</v>
      </c>
      <c r="G768" s="155"/>
      <c r="H768" s="137"/>
      <c r="I768" s="125" t="e">
        <f>VLOOKUP(H768,Presupuesto!$B$11:$C$565,2,0)</f>
        <v>#N/A</v>
      </c>
      <c r="J768" s="94" t="str">
        <f t="shared" ref="J768:J800" si="37">$J$766</f>
        <v>Desarrollo del Sistema de Educación Superior</v>
      </c>
      <c r="K768" s="94" t="s">
        <v>720</v>
      </c>
    </row>
    <row r="769" spans="3:11">
      <c r="C769" s="136"/>
      <c r="D769" s="153"/>
      <c r="E769" s="118"/>
      <c r="F769" s="93">
        <f t="shared" si="36"/>
        <v>0</v>
      </c>
      <c r="G769" s="155"/>
      <c r="H769" s="137"/>
      <c r="I769" s="125" t="e">
        <f>VLOOKUP(H769,Presupuesto!$B$11:$C$565,2,0)</f>
        <v>#N/A</v>
      </c>
      <c r="J769" s="94" t="str">
        <f t="shared" si="37"/>
        <v>Desarrollo del Sistema de Educación Superior</v>
      </c>
      <c r="K769" s="94" t="s">
        <v>720</v>
      </c>
    </row>
    <row r="770" spans="3:11">
      <c r="C770" s="136"/>
      <c r="D770" s="153"/>
      <c r="E770" s="118"/>
      <c r="F770" s="93">
        <f t="shared" si="36"/>
        <v>0</v>
      </c>
      <c r="G770" s="155"/>
      <c r="H770" s="137"/>
      <c r="I770" s="125" t="e">
        <f>VLOOKUP(H770,Presupuesto!$B$11:$C$565,2,0)</f>
        <v>#N/A</v>
      </c>
      <c r="J770" s="94" t="str">
        <f t="shared" si="37"/>
        <v>Desarrollo del Sistema de Educación Superior</v>
      </c>
      <c r="K770" s="94" t="s">
        <v>720</v>
      </c>
    </row>
    <row r="771" spans="3:11">
      <c r="C771" s="136"/>
      <c r="D771" s="153"/>
      <c r="E771" s="118"/>
      <c r="F771" s="93">
        <f t="shared" si="36"/>
        <v>0</v>
      </c>
      <c r="G771" s="155"/>
      <c r="H771" s="137"/>
      <c r="I771" s="125" t="e">
        <f>VLOOKUP(H771,Presupuesto!$B$11:$C$565,2,0)</f>
        <v>#N/A</v>
      </c>
      <c r="J771" s="94" t="str">
        <f t="shared" si="37"/>
        <v>Desarrollo del Sistema de Educación Superior</v>
      </c>
      <c r="K771" s="94" t="s">
        <v>729</v>
      </c>
    </row>
    <row r="772" spans="3:11">
      <c r="C772" s="136"/>
      <c r="D772" s="153"/>
      <c r="E772" s="118"/>
      <c r="F772" s="93">
        <f t="shared" si="36"/>
        <v>0</v>
      </c>
      <c r="G772" s="155"/>
      <c r="H772" s="137"/>
      <c r="I772" s="125" t="e">
        <f>VLOOKUP(H772,Presupuesto!$B$11:$C$565,2,0)</f>
        <v>#N/A</v>
      </c>
      <c r="J772" s="94" t="str">
        <f t="shared" si="37"/>
        <v>Desarrollo del Sistema de Educación Superior</v>
      </c>
      <c r="K772" s="94" t="s">
        <v>720</v>
      </c>
    </row>
    <row r="773" spans="3:11">
      <c r="C773" s="136"/>
      <c r="D773" s="153"/>
      <c r="E773" s="118"/>
      <c r="F773" s="93">
        <f t="shared" si="36"/>
        <v>0</v>
      </c>
      <c r="G773" s="155"/>
      <c r="H773" s="137"/>
      <c r="I773" s="125" t="e">
        <f>VLOOKUP(H773,Presupuesto!$B$11:$C$565,2,0)</f>
        <v>#N/A</v>
      </c>
      <c r="J773" s="94" t="str">
        <f t="shared" si="37"/>
        <v>Desarrollo del Sistema de Educación Superior</v>
      </c>
      <c r="K773" s="94" t="s">
        <v>720</v>
      </c>
    </row>
    <row r="774" spans="3:11">
      <c r="C774" s="136"/>
      <c r="D774" s="153"/>
      <c r="E774" s="118"/>
      <c r="F774" s="93">
        <f t="shared" si="36"/>
        <v>0</v>
      </c>
      <c r="G774" s="155"/>
      <c r="H774" s="137"/>
      <c r="I774" s="125" t="e">
        <f>VLOOKUP(H774,Presupuesto!$B$11:$C$565,2,0)</f>
        <v>#N/A</v>
      </c>
      <c r="J774" s="94" t="str">
        <f t="shared" si="37"/>
        <v>Desarrollo del Sistema de Educación Superior</v>
      </c>
      <c r="K774" s="94" t="s">
        <v>720</v>
      </c>
    </row>
    <row r="775" spans="3:11">
      <c r="C775" s="136"/>
      <c r="D775" s="153"/>
      <c r="E775" s="118"/>
      <c r="F775" s="93">
        <f t="shared" si="36"/>
        <v>0</v>
      </c>
      <c r="G775" s="155"/>
      <c r="H775" s="137"/>
      <c r="I775" s="125" t="e">
        <f>VLOOKUP(H775,Presupuesto!$B$11:$C$565,2,0)</f>
        <v>#N/A</v>
      </c>
      <c r="J775" s="94" t="str">
        <f t="shared" si="37"/>
        <v>Desarrollo del Sistema de Educación Superior</v>
      </c>
      <c r="K775" s="94" t="s">
        <v>720</v>
      </c>
    </row>
    <row r="776" spans="3:11">
      <c r="C776" s="136"/>
      <c r="D776" s="153"/>
      <c r="E776" s="118"/>
      <c r="F776" s="93">
        <f t="shared" si="36"/>
        <v>0</v>
      </c>
      <c r="G776" s="155"/>
      <c r="H776" s="137"/>
      <c r="I776" s="125" t="e">
        <f>VLOOKUP(H776,Presupuesto!$B$11:$C$565,2,0)</f>
        <v>#N/A</v>
      </c>
      <c r="J776" s="94" t="str">
        <f t="shared" si="37"/>
        <v>Desarrollo del Sistema de Educación Superior</v>
      </c>
      <c r="K776" s="94" t="s">
        <v>720</v>
      </c>
    </row>
    <row r="777" spans="3:11">
      <c r="C777" s="136"/>
      <c r="D777" s="153"/>
      <c r="E777" s="118"/>
      <c r="F777" s="93">
        <f t="shared" si="36"/>
        <v>0</v>
      </c>
      <c r="G777" s="155"/>
      <c r="H777" s="137"/>
      <c r="I777" s="125" t="e">
        <f>VLOOKUP(H777,Presupuesto!$B$11:$C$565,2,0)</f>
        <v>#N/A</v>
      </c>
      <c r="J777" s="94" t="str">
        <f t="shared" si="37"/>
        <v>Desarrollo del Sistema de Educación Superior</v>
      </c>
      <c r="K777" s="94" t="s">
        <v>720</v>
      </c>
    </row>
    <row r="778" spans="3:11">
      <c r="C778" s="136"/>
      <c r="D778" s="153"/>
      <c r="E778" s="118"/>
      <c r="F778" s="93">
        <f t="shared" si="36"/>
        <v>0</v>
      </c>
      <c r="G778" s="155"/>
      <c r="H778" s="137"/>
      <c r="I778" s="125" t="e">
        <f>VLOOKUP(H778,Presupuesto!$B$11:$C$565,2,0)</f>
        <v>#N/A</v>
      </c>
      <c r="J778" s="94" t="str">
        <f t="shared" si="37"/>
        <v>Desarrollo del Sistema de Educación Superior</v>
      </c>
      <c r="K778" s="94" t="s">
        <v>720</v>
      </c>
    </row>
    <row r="779" spans="3:11">
      <c r="C779" s="136"/>
      <c r="D779" s="153"/>
      <c r="E779" s="118"/>
      <c r="F779" s="93">
        <f t="shared" si="36"/>
        <v>0</v>
      </c>
      <c r="G779" s="155"/>
      <c r="H779" s="137"/>
      <c r="I779" s="125" t="e">
        <f>VLOOKUP(H779,Presupuesto!$B$11:$C$565,2,0)</f>
        <v>#N/A</v>
      </c>
      <c r="J779" s="94" t="str">
        <f t="shared" si="37"/>
        <v>Desarrollo del Sistema de Educación Superior</v>
      </c>
      <c r="K779" s="94" t="s">
        <v>720</v>
      </c>
    </row>
    <row r="780" spans="3:11">
      <c r="C780" s="136"/>
      <c r="D780" s="153"/>
      <c r="E780" s="118"/>
      <c r="F780" s="93">
        <f t="shared" si="36"/>
        <v>0</v>
      </c>
      <c r="G780" s="155"/>
      <c r="H780" s="137"/>
      <c r="I780" s="125" t="e">
        <f>VLOOKUP(H780,Presupuesto!$B$11:$C$565,2,0)</f>
        <v>#N/A</v>
      </c>
      <c r="J780" s="94" t="str">
        <f t="shared" si="37"/>
        <v>Desarrollo del Sistema de Educación Superior</v>
      </c>
      <c r="K780" s="94" t="s">
        <v>720</v>
      </c>
    </row>
    <row r="781" spans="3:11">
      <c r="C781" s="136"/>
      <c r="D781" s="153"/>
      <c r="E781" s="118"/>
      <c r="F781" s="93">
        <f t="shared" si="36"/>
        <v>0</v>
      </c>
      <c r="G781" s="155"/>
      <c r="H781" s="137"/>
      <c r="I781" s="125" t="e">
        <f>VLOOKUP(H781,Presupuesto!$B$11:$C$565,2,0)</f>
        <v>#N/A</v>
      </c>
      <c r="J781" s="94" t="str">
        <f t="shared" si="37"/>
        <v>Desarrollo del Sistema de Educación Superior</v>
      </c>
      <c r="K781" s="94" t="s">
        <v>720</v>
      </c>
    </row>
    <row r="782" spans="3:11">
      <c r="C782" s="136"/>
      <c r="D782" s="153"/>
      <c r="E782" s="118"/>
      <c r="F782" s="93">
        <f t="shared" si="36"/>
        <v>0</v>
      </c>
      <c r="G782" s="155"/>
      <c r="H782" s="137"/>
      <c r="I782" s="125" t="e">
        <f>VLOOKUP(H782,Presupuesto!$B$11:$C$565,2,0)</f>
        <v>#N/A</v>
      </c>
      <c r="J782" s="94" t="str">
        <f t="shared" si="37"/>
        <v>Desarrollo del Sistema de Educación Superior</v>
      </c>
      <c r="K782" s="94" t="s">
        <v>720</v>
      </c>
    </row>
    <row r="783" spans="3:11">
      <c r="C783" s="136"/>
      <c r="D783" s="153"/>
      <c r="E783" s="118"/>
      <c r="F783" s="93">
        <f t="shared" si="36"/>
        <v>0</v>
      </c>
      <c r="G783" s="155"/>
      <c r="H783" s="137"/>
      <c r="I783" s="125" t="e">
        <f>VLOOKUP(H783,Presupuesto!$B$11:$C$565,2,0)</f>
        <v>#N/A</v>
      </c>
      <c r="J783" s="94" t="str">
        <f t="shared" si="37"/>
        <v>Desarrollo del Sistema de Educación Superior</v>
      </c>
      <c r="K783" s="94" t="s">
        <v>720</v>
      </c>
    </row>
    <row r="784" spans="3:11">
      <c r="C784" s="136"/>
      <c r="D784" s="153"/>
      <c r="E784" s="118"/>
      <c r="F784" s="93">
        <f t="shared" si="36"/>
        <v>0</v>
      </c>
      <c r="G784" s="155"/>
      <c r="H784" s="137"/>
      <c r="I784" s="125" t="e">
        <f>VLOOKUP(H784,Presupuesto!$B$11:$C$565,2,0)</f>
        <v>#N/A</v>
      </c>
      <c r="J784" s="94" t="str">
        <f t="shared" si="37"/>
        <v>Desarrollo del Sistema de Educación Superior</v>
      </c>
      <c r="K784" s="94" t="s">
        <v>720</v>
      </c>
    </row>
    <row r="785" spans="3:11">
      <c r="C785" s="136"/>
      <c r="D785" s="153"/>
      <c r="E785" s="118"/>
      <c r="F785" s="93">
        <f t="shared" si="36"/>
        <v>0</v>
      </c>
      <c r="G785" s="155"/>
      <c r="H785" s="137"/>
      <c r="I785" s="125" t="e">
        <f>VLOOKUP(H785,Presupuesto!$B$11:$C$565,2,0)</f>
        <v>#N/A</v>
      </c>
      <c r="J785" s="94" t="str">
        <f t="shared" si="37"/>
        <v>Desarrollo del Sistema de Educación Superior</v>
      </c>
      <c r="K785" s="94" t="s">
        <v>720</v>
      </c>
    </row>
    <row r="786" spans="3:11">
      <c r="C786" s="136"/>
      <c r="D786" s="153"/>
      <c r="E786" s="118"/>
      <c r="F786" s="93">
        <f t="shared" si="36"/>
        <v>0</v>
      </c>
      <c r="G786" s="155"/>
      <c r="H786" s="137"/>
      <c r="I786" s="125" t="e">
        <f>VLOOKUP(H786,Presupuesto!$B$11:$C$565,2,0)</f>
        <v>#N/A</v>
      </c>
      <c r="J786" s="94" t="str">
        <f t="shared" si="37"/>
        <v>Desarrollo del Sistema de Educación Superior</v>
      </c>
      <c r="K786" s="94" t="s">
        <v>720</v>
      </c>
    </row>
    <row r="787" spans="3:11">
      <c r="C787" s="136"/>
      <c r="D787" s="153"/>
      <c r="E787" s="118"/>
      <c r="F787" s="93">
        <f t="shared" si="36"/>
        <v>0</v>
      </c>
      <c r="G787" s="155"/>
      <c r="H787" s="137"/>
      <c r="I787" s="125" t="e">
        <f>VLOOKUP(H787,Presupuesto!$B$11:$C$565,2,0)</f>
        <v>#N/A</v>
      </c>
      <c r="J787" s="94" t="str">
        <f t="shared" si="37"/>
        <v>Desarrollo del Sistema de Educación Superior</v>
      </c>
      <c r="K787" s="94" t="s">
        <v>720</v>
      </c>
    </row>
    <row r="788" spans="3:11">
      <c r="C788" s="138"/>
      <c r="D788" s="146"/>
      <c r="E788" s="114"/>
      <c r="F788" s="93">
        <f t="shared" si="36"/>
        <v>0</v>
      </c>
      <c r="G788" s="155"/>
      <c r="H788" s="139"/>
      <c r="I788" s="125" t="e">
        <f>VLOOKUP(H788,Presupuesto!$B$11:$C$565,2,0)</f>
        <v>#N/A</v>
      </c>
      <c r="J788" s="94" t="str">
        <f t="shared" si="37"/>
        <v>Desarrollo del Sistema de Educación Superior</v>
      </c>
      <c r="K788" s="94" t="s">
        <v>720</v>
      </c>
    </row>
    <row r="789" spans="3:11">
      <c r="C789" s="138"/>
      <c r="D789" s="146"/>
      <c r="E789" s="114"/>
      <c r="F789" s="93">
        <f t="shared" si="36"/>
        <v>0</v>
      </c>
      <c r="G789" s="155"/>
      <c r="H789" s="139"/>
      <c r="I789" s="125" t="e">
        <f>VLOOKUP(H789,Presupuesto!$B$11:$C$565,2,0)</f>
        <v>#N/A</v>
      </c>
      <c r="J789" s="94" t="str">
        <f t="shared" si="37"/>
        <v>Desarrollo del Sistema de Educación Superior</v>
      </c>
      <c r="K789" s="94" t="s">
        <v>720</v>
      </c>
    </row>
    <row r="790" spans="3:11">
      <c r="C790" s="138"/>
      <c r="D790" s="146"/>
      <c r="E790" s="114"/>
      <c r="F790" s="93">
        <f t="shared" si="36"/>
        <v>0</v>
      </c>
      <c r="G790" s="155"/>
      <c r="H790" s="139"/>
      <c r="I790" s="125" t="e">
        <f>VLOOKUP(H790,Presupuesto!$B$11:$C$565,2,0)</f>
        <v>#N/A</v>
      </c>
      <c r="J790" s="94" t="str">
        <f t="shared" si="37"/>
        <v>Desarrollo del Sistema de Educación Superior</v>
      </c>
      <c r="K790" s="94" t="s">
        <v>720</v>
      </c>
    </row>
    <row r="791" spans="3:11">
      <c r="C791" s="138"/>
      <c r="D791" s="146"/>
      <c r="E791" s="114"/>
      <c r="F791" s="93">
        <f t="shared" si="36"/>
        <v>0</v>
      </c>
      <c r="G791" s="155"/>
      <c r="H791" s="139"/>
      <c r="I791" s="125" t="e">
        <f>VLOOKUP(H791,Presupuesto!$B$11:$C$565,2,0)</f>
        <v>#N/A</v>
      </c>
      <c r="J791" s="94" t="str">
        <f t="shared" si="37"/>
        <v>Desarrollo del Sistema de Educación Superior</v>
      </c>
      <c r="K791" s="94" t="s">
        <v>720</v>
      </c>
    </row>
    <row r="792" spans="3:11">
      <c r="C792" s="138"/>
      <c r="D792" s="146"/>
      <c r="E792" s="114"/>
      <c r="F792" s="93">
        <f t="shared" si="36"/>
        <v>0</v>
      </c>
      <c r="G792" s="155"/>
      <c r="H792" s="139"/>
      <c r="I792" s="125" t="e">
        <f>VLOOKUP(H792,Presupuesto!$B$11:$C$565,2,0)</f>
        <v>#N/A</v>
      </c>
      <c r="J792" s="94" t="str">
        <f t="shared" si="37"/>
        <v>Desarrollo del Sistema de Educación Superior</v>
      </c>
      <c r="K792" s="94" t="s">
        <v>720</v>
      </c>
    </row>
    <row r="793" spans="3:11">
      <c r="C793" s="138"/>
      <c r="D793" s="146"/>
      <c r="E793" s="114"/>
      <c r="F793" s="93">
        <f t="shared" si="36"/>
        <v>0</v>
      </c>
      <c r="G793" s="155"/>
      <c r="H793" s="139"/>
      <c r="I793" s="125" t="e">
        <f>VLOOKUP(H793,Presupuesto!$B$11:$C$565,2,0)</f>
        <v>#N/A</v>
      </c>
      <c r="J793" s="94" t="str">
        <f t="shared" si="37"/>
        <v>Desarrollo del Sistema de Educación Superior</v>
      </c>
      <c r="K793" s="94" t="s">
        <v>720</v>
      </c>
    </row>
    <row r="794" spans="3:11">
      <c r="C794" s="138"/>
      <c r="D794" s="146"/>
      <c r="E794" s="114"/>
      <c r="F794" s="93">
        <f t="shared" si="36"/>
        <v>0</v>
      </c>
      <c r="G794" s="155"/>
      <c r="H794" s="139"/>
      <c r="I794" s="125" t="e">
        <f>VLOOKUP(H794,Presupuesto!$B$11:$C$565,2,0)</f>
        <v>#N/A</v>
      </c>
      <c r="J794" s="94" t="str">
        <f t="shared" si="37"/>
        <v>Desarrollo del Sistema de Educación Superior</v>
      </c>
      <c r="K794" s="94" t="s">
        <v>720</v>
      </c>
    </row>
    <row r="795" spans="3:11">
      <c r="C795" s="138"/>
      <c r="D795" s="146"/>
      <c r="E795" s="114"/>
      <c r="F795" s="93">
        <f t="shared" si="36"/>
        <v>0</v>
      </c>
      <c r="G795" s="155"/>
      <c r="H795" s="139"/>
      <c r="I795" s="125" t="e">
        <f>VLOOKUP(H795,Presupuesto!$B$11:$C$565,2,0)</f>
        <v>#N/A</v>
      </c>
      <c r="J795" s="94" t="str">
        <f t="shared" si="37"/>
        <v>Desarrollo del Sistema de Educación Superior</v>
      </c>
      <c r="K795" s="94" t="s">
        <v>720</v>
      </c>
    </row>
    <row r="796" spans="3:11">
      <c r="C796" s="140"/>
      <c r="D796" s="146"/>
      <c r="E796" s="114"/>
      <c r="F796" s="93">
        <f t="shared" si="36"/>
        <v>0</v>
      </c>
      <c r="G796" s="155"/>
      <c r="H796" s="141"/>
      <c r="I796" s="125" t="e">
        <f>VLOOKUP(H796,Presupuesto!$B$11:$C$565,2,0)</f>
        <v>#N/A</v>
      </c>
      <c r="J796" s="94" t="str">
        <f t="shared" si="37"/>
        <v>Desarrollo del Sistema de Educación Superior</v>
      </c>
      <c r="K796" s="94" t="s">
        <v>732</v>
      </c>
    </row>
    <row r="797" spans="3:11">
      <c r="C797" s="140"/>
      <c r="D797" s="146"/>
      <c r="E797" s="114"/>
      <c r="F797" s="93">
        <f t="shared" si="36"/>
        <v>0</v>
      </c>
      <c r="G797" s="155"/>
      <c r="H797" s="141"/>
      <c r="I797" s="125" t="e">
        <f>VLOOKUP(H797,Presupuesto!$B$11:$C$565,2,0)</f>
        <v>#N/A</v>
      </c>
      <c r="J797" s="94" t="str">
        <f t="shared" si="37"/>
        <v>Desarrollo del Sistema de Educación Superior</v>
      </c>
      <c r="K797" s="94" t="s">
        <v>720</v>
      </c>
    </row>
    <row r="798" spans="3:11">
      <c r="C798" s="140"/>
      <c r="D798" s="146"/>
      <c r="E798" s="114"/>
      <c r="F798" s="93">
        <f t="shared" si="36"/>
        <v>0</v>
      </c>
      <c r="G798" s="155"/>
      <c r="H798" s="141"/>
      <c r="I798" s="125" t="e">
        <f>VLOOKUP(H798,Presupuesto!$B$11:$C$565,2,0)</f>
        <v>#N/A</v>
      </c>
      <c r="J798" s="94" t="str">
        <f t="shared" si="37"/>
        <v>Desarrollo del Sistema de Educación Superior</v>
      </c>
      <c r="K798" s="94" t="s">
        <v>720</v>
      </c>
    </row>
    <row r="799" spans="3:11">
      <c r="C799" s="140"/>
      <c r="D799" s="146"/>
      <c r="E799" s="114"/>
      <c r="F799" s="93">
        <f t="shared" si="36"/>
        <v>0</v>
      </c>
      <c r="G799" s="155"/>
      <c r="H799" s="141"/>
      <c r="I799" s="125" t="e">
        <f>VLOOKUP(H799,Presupuesto!$B$11:$C$565,2,0)</f>
        <v>#N/A</v>
      </c>
      <c r="J799" s="94" t="str">
        <f t="shared" si="37"/>
        <v>Desarrollo del Sistema de Educación Superior</v>
      </c>
      <c r="K799" s="94" t="s">
        <v>720</v>
      </c>
    </row>
    <row r="800" spans="3:11" ht="15.75" thickBot="1">
      <c r="C800" s="142"/>
      <c r="D800" s="154"/>
      <c r="E800" s="99"/>
      <c r="F800" s="101">
        <f t="shared" si="36"/>
        <v>0</v>
      </c>
      <c r="G800" s="156"/>
      <c r="H800" s="143"/>
      <c r="I800" s="127" t="e">
        <f>VLOOKUP(H800,Presupuesto!$B$11:$C$565,2,0)</f>
        <v>#N/A</v>
      </c>
      <c r="J800" s="102" t="str">
        <f t="shared" si="37"/>
        <v>Desarrollo del Sistema de Educación Superior</v>
      </c>
      <c r="K800" s="119" t="s">
        <v>719</v>
      </c>
    </row>
    <row r="802" spans="3:11" ht="15.75" thickBot="1">
      <c r="C802" s="422"/>
      <c r="D802" s="422"/>
      <c r="E802" s="422"/>
      <c r="F802" s="422"/>
      <c r="G802" s="411"/>
      <c r="H802" s="422"/>
      <c r="I802" s="422"/>
      <c r="J802" s="422"/>
      <c r="K802" s="422"/>
    </row>
    <row r="803" spans="3:11" ht="15.75" thickBot="1">
      <c r="C803" s="152" t="s">
        <v>1339</v>
      </c>
      <c r="D803" s="344">
        <f>SUM(F810:F844)</f>
        <v>0</v>
      </c>
      <c r="E803" s="422"/>
      <c r="F803" s="69"/>
      <c r="G803" s="77"/>
      <c r="H803" s="69"/>
      <c r="I803" s="69"/>
      <c r="J803" s="422"/>
      <c r="K803" s="422"/>
    </row>
    <row r="804" spans="3:11">
      <c r="C804" s="69"/>
      <c r="D804" s="31"/>
      <c r="E804" s="90"/>
      <c r="F804" s="90"/>
      <c r="G804" s="90"/>
      <c r="H804" s="74"/>
      <c r="I804" s="74"/>
      <c r="J804" s="74"/>
      <c r="K804" s="108"/>
    </row>
    <row r="805" spans="3:11">
      <c r="C805" s="69"/>
      <c r="D805" s="31"/>
      <c r="E805" s="90"/>
      <c r="F805" s="90"/>
      <c r="G805" s="90"/>
      <c r="H805" s="74"/>
      <c r="I805" s="74"/>
      <c r="J805" s="74"/>
      <c r="K805" s="108"/>
    </row>
    <row r="806" spans="3:11" ht="15.75">
      <c r="C806" s="190" t="s">
        <v>1309</v>
      </c>
      <c r="D806" s="342"/>
      <c r="E806" s="90"/>
      <c r="F806" s="90"/>
      <c r="G806" s="90"/>
      <c r="H806" s="74"/>
      <c r="I806" s="74"/>
      <c r="J806" s="74"/>
      <c r="K806" s="108"/>
    </row>
    <row r="807" spans="3:11" ht="18.75">
      <c r="C807" s="197" t="e">
        <f>IFERROR(VLOOKUP(D806,'1. Desarrollo e Innov. Curricu.'!$F:$G,2,FALSE),IFERROR(VLOOKUP(D806,'2. Investigación Científica'!$E:$F,2,FALSE),IFERROR(VLOOKUP(D806,'3. Vinculación Univ. Sociedad'!$F:$G,2,FALSE),IFERROR(VLOOKUP(D806,'4. Docencia y Profesorado Univ.'!$F:$G,2,FALSE),IFERROR(VLOOKUP(D806,'5. Estudiantes y Graduados'!$E:$F,2,FALSE),IFERROR(VLOOKUP(D806,'11. Gestion Administrativa'!$F:$G,2,FALSE),IFERROR(VLOOKUP(D806,'13. Gestión Académica'!$F:$G,2,FALSE),IFERROR(VLOOKUP(D806,'8. Asegura. de la Calid. y M'!$F:$G,2,FALSE),IFERROR(VLOOKUP(D806,'6. Gestión del Conocimiento'!$F:$G,2,FALSE),IFERROR(VLOOKUP(D806,'15. Gobernabilidad y Proceso...'!$E:$F,2,FALSE),IFERROR(VLOOKUP(D806,'12. Gestión del Talento Humano'!$F:$G,2,FALSE),IFERROR(VLOOKUP(D806,'14. Internacional... de la E.S.'!$E:$F,2,FALSE),IFERROR(VLOOKUP(D806,'10. Posgrado'!$E:$F,2,FALSE),IFERROR(VLOOKUP(D806,'17. Gestión TIC'!$F:$G,2,FALSE),IFERROR(VLOOKUP(D806,'16. Desa. del Sistema Educ.Sup.'!$E:$F,2,FALSE),IFERROR(VLOOKUP(D806,'9. Cultura de Inno. Insti...'!$F:$G,2,FALSE),VLOOKUP(D806,'7. Lo Esencial de la Reforma U.'!$F:$G,2,0)))))))))))))))))</f>
        <v>#N/A</v>
      </c>
      <c r="D807" s="31"/>
      <c r="E807" s="90"/>
      <c r="F807" s="90"/>
      <c r="G807" s="90"/>
      <c r="H807" s="74"/>
      <c r="I807" s="74"/>
      <c r="J807" s="74"/>
      <c r="K807" s="108"/>
    </row>
    <row r="808" spans="3:11" ht="15.75" thickBot="1">
      <c r="C808" s="422"/>
      <c r="D808" s="422"/>
      <c r="E808" s="422"/>
      <c r="F808" s="90"/>
      <c r="G808" s="74"/>
      <c r="H808" s="74"/>
      <c r="I808" s="74"/>
      <c r="J808" s="422"/>
      <c r="K808" s="422"/>
    </row>
    <row r="809" spans="3:11" ht="30.75" thickBot="1">
      <c r="C809" s="124" t="s">
        <v>1310</v>
      </c>
      <c r="D809" s="124" t="s">
        <v>99</v>
      </c>
      <c r="E809" s="131" t="s">
        <v>1312</v>
      </c>
      <c r="F809" s="130" t="s">
        <v>1313</v>
      </c>
      <c r="G809" s="128" t="s">
        <v>1314</v>
      </c>
      <c r="H809" s="131" t="s">
        <v>1315</v>
      </c>
      <c r="I809" s="128" t="s">
        <v>711</v>
      </c>
      <c r="J809" s="128" t="s">
        <v>1316</v>
      </c>
      <c r="K809" s="128" t="s">
        <v>1317</v>
      </c>
    </row>
    <row r="810" spans="3:11">
      <c r="C810" s="207" t="s">
        <v>1284</v>
      </c>
      <c r="D810" s="208"/>
      <c r="E810" s="206">
        <f>HLOOKUP(C810,$AH$2:$BU$3,2,0)</f>
        <v>620</v>
      </c>
      <c r="F810" s="93">
        <f t="shared" ref="F810:F844" si="38">D810*E810</f>
        <v>0</v>
      </c>
      <c r="G810" s="155"/>
      <c r="H810" s="137"/>
      <c r="I810" s="125" t="e">
        <f>VLOOKUP(H810,Presupuesto!$B$11:$C$565,2,0)</f>
        <v>#N/A</v>
      </c>
      <c r="J810" s="205" t="s">
        <v>81</v>
      </c>
      <c r="K810" s="94" t="s">
        <v>719</v>
      </c>
    </row>
    <row r="811" spans="3:11">
      <c r="C811" s="136"/>
      <c r="D811" s="153"/>
      <c r="E811" s="118"/>
      <c r="F811" s="93">
        <f t="shared" si="38"/>
        <v>0</v>
      </c>
      <c r="G811" s="155"/>
      <c r="H811" s="137"/>
      <c r="I811" s="125" t="e">
        <f>VLOOKUP(H811,Presupuesto!$B$11:$C$565,2,0)</f>
        <v>#N/A</v>
      </c>
      <c r="J811" s="94" t="str">
        <f>$J$810</f>
        <v>Desarrollo del Sistema de Educación Superior</v>
      </c>
      <c r="K811" s="94" t="s">
        <v>720</v>
      </c>
    </row>
    <row r="812" spans="3:11">
      <c r="C812" s="136"/>
      <c r="D812" s="153"/>
      <c r="E812" s="118"/>
      <c r="F812" s="93">
        <f t="shared" si="38"/>
        <v>0</v>
      </c>
      <c r="G812" s="155"/>
      <c r="H812" s="137"/>
      <c r="I812" s="125" t="e">
        <f>VLOOKUP(H812,Presupuesto!$B$11:$C$565,2,0)</f>
        <v>#N/A</v>
      </c>
      <c r="J812" s="94" t="str">
        <f t="shared" ref="J812:J844" si="39">$J$810</f>
        <v>Desarrollo del Sistema de Educación Superior</v>
      </c>
      <c r="K812" s="94" t="s">
        <v>720</v>
      </c>
    </row>
    <row r="813" spans="3:11">
      <c r="C813" s="136"/>
      <c r="D813" s="153"/>
      <c r="E813" s="118"/>
      <c r="F813" s="93">
        <f t="shared" si="38"/>
        <v>0</v>
      </c>
      <c r="G813" s="155"/>
      <c r="H813" s="137"/>
      <c r="I813" s="125" t="e">
        <f>VLOOKUP(H813,Presupuesto!$B$11:$C$565,2,0)</f>
        <v>#N/A</v>
      </c>
      <c r="J813" s="94" t="str">
        <f t="shared" si="39"/>
        <v>Desarrollo del Sistema de Educación Superior</v>
      </c>
      <c r="K813" s="94" t="s">
        <v>720</v>
      </c>
    </row>
    <row r="814" spans="3:11">
      <c r="C814" s="136"/>
      <c r="D814" s="153"/>
      <c r="E814" s="118"/>
      <c r="F814" s="93">
        <f t="shared" si="38"/>
        <v>0</v>
      </c>
      <c r="G814" s="155"/>
      <c r="H814" s="137"/>
      <c r="I814" s="125" t="e">
        <f>VLOOKUP(H814,Presupuesto!$B$11:$C$565,2,0)</f>
        <v>#N/A</v>
      </c>
      <c r="J814" s="94" t="str">
        <f t="shared" si="39"/>
        <v>Desarrollo del Sistema de Educación Superior</v>
      </c>
      <c r="K814" s="94" t="s">
        <v>720</v>
      </c>
    </row>
    <row r="815" spans="3:11">
      <c r="C815" s="136"/>
      <c r="D815" s="153"/>
      <c r="E815" s="118"/>
      <c r="F815" s="93">
        <f t="shared" si="38"/>
        <v>0</v>
      </c>
      <c r="G815" s="155"/>
      <c r="H815" s="137"/>
      <c r="I815" s="125" t="e">
        <f>VLOOKUP(H815,Presupuesto!$B$11:$C$565,2,0)</f>
        <v>#N/A</v>
      </c>
      <c r="J815" s="94" t="str">
        <f t="shared" si="39"/>
        <v>Desarrollo del Sistema de Educación Superior</v>
      </c>
      <c r="K815" s="94" t="s">
        <v>729</v>
      </c>
    </row>
    <row r="816" spans="3:11">
      <c r="C816" s="136"/>
      <c r="D816" s="153"/>
      <c r="E816" s="118"/>
      <c r="F816" s="93">
        <f t="shared" si="38"/>
        <v>0</v>
      </c>
      <c r="G816" s="155"/>
      <c r="H816" s="137"/>
      <c r="I816" s="125" t="e">
        <f>VLOOKUP(H816,Presupuesto!$B$11:$C$565,2,0)</f>
        <v>#N/A</v>
      </c>
      <c r="J816" s="94" t="str">
        <f t="shared" si="39"/>
        <v>Desarrollo del Sistema de Educación Superior</v>
      </c>
      <c r="K816" s="94" t="s">
        <v>720</v>
      </c>
    </row>
    <row r="817" spans="3:11">
      <c r="C817" s="136"/>
      <c r="D817" s="153"/>
      <c r="E817" s="118"/>
      <c r="F817" s="93">
        <f t="shared" si="38"/>
        <v>0</v>
      </c>
      <c r="G817" s="155"/>
      <c r="H817" s="137"/>
      <c r="I817" s="125" t="e">
        <f>VLOOKUP(H817,Presupuesto!$B$11:$C$565,2,0)</f>
        <v>#N/A</v>
      </c>
      <c r="J817" s="94" t="str">
        <f t="shared" si="39"/>
        <v>Desarrollo del Sistema de Educación Superior</v>
      </c>
      <c r="K817" s="94" t="s">
        <v>720</v>
      </c>
    </row>
    <row r="818" spans="3:11">
      <c r="C818" s="136"/>
      <c r="D818" s="153"/>
      <c r="E818" s="118"/>
      <c r="F818" s="93">
        <f t="shared" si="38"/>
        <v>0</v>
      </c>
      <c r="G818" s="155"/>
      <c r="H818" s="137"/>
      <c r="I818" s="125" t="e">
        <f>VLOOKUP(H818,Presupuesto!$B$11:$C$565,2,0)</f>
        <v>#N/A</v>
      </c>
      <c r="J818" s="94" t="str">
        <f t="shared" si="39"/>
        <v>Desarrollo del Sistema de Educación Superior</v>
      </c>
      <c r="K818" s="94" t="s">
        <v>720</v>
      </c>
    </row>
    <row r="819" spans="3:11">
      <c r="C819" s="136"/>
      <c r="D819" s="153"/>
      <c r="E819" s="118"/>
      <c r="F819" s="93">
        <f t="shared" si="38"/>
        <v>0</v>
      </c>
      <c r="G819" s="155"/>
      <c r="H819" s="137"/>
      <c r="I819" s="125" t="e">
        <f>VLOOKUP(H819,Presupuesto!$B$11:$C$565,2,0)</f>
        <v>#N/A</v>
      </c>
      <c r="J819" s="94" t="str">
        <f t="shared" si="39"/>
        <v>Desarrollo del Sistema de Educación Superior</v>
      </c>
      <c r="K819" s="94" t="s">
        <v>720</v>
      </c>
    </row>
    <row r="820" spans="3:11">
      <c r="C820" s="136"/>
      <c r="D820" s="153"/>
      <c r="E820" s="118"/>
      <c r="F820" s="93">
        <f t="shared" si="38"/>
        <v>0</v>
      </c>
      <c r="G820" s="155"/>
      <c r="H820" s="137"/>
      <c r="I820" s="125" t="e">
        <f>VLOOKUP(H820,Presupuesto!$B$11:$C$565,2,0)</f>
        <v>#N/A</v>
      </c>
      <c r="J820" s="94" t="str">
        <f t="shared" si="39"/>
        <v>Desarrollo del Sistema de Educación Superior</v>
      </c>
      <c r="K820" s="94" t="s">
        <v>720</v>
      </c>
    </row>
    <row r="821" spans="3:11">
      <c r="C821" s="136"/>
      <c r="D821" s="153"/>
      <c r="E821" s="118"/>
      <c r="F821" s="93">
        <f t="shared" si="38"/>
        <v>0</v>
      </c>
      <c r="G821" s="155"/>
      <c r="H821" s="137"/>
      <c r="I821" s="125" t="e">
        <f>VLOOKUP(H821,Presupuesto!$B$11:$C$565,2,0)</f>
        <v>#N/A</v>
      </c>
      <c r="J821" s="94" t="str">
        <f t="shared" si="39"/>
        <v>Desarrollo del Sistema de Educación Superior</v>
      </c>
      <c r="K821" s="94" t="s">
        <v>720</v>
      </c>
    </row>
    <row r="822" spans="3:11">
      <c r="C822" s="136"/>
      <c r="D822" s="153"/>
      <c r="E822" s="118"/>
      <c r="F822" s="93">
        <f t="shared" si="38"/>
        <v>0</v>
      </c>
      <c r="G822" s="155"/>
      <c r="H822" s="137"/>
      <c r="I822" s="125" t="e">
        <f>VLOOKUP(H822,Presupuesto!$B$11:$C$565,2,0)</f>
        <v>#N/A</v>
      </c>
      <c r="J822" s="94" t="str">
        <f t="shared" si="39"/>
        <v>Desarrollo del Sistema de Educación Superior</v>
      </c>
      <c r="K822" s="94" t="s">
        <v>720</v>
      </c>
    </row>
    <row r="823" spans="3:11">
      <c r="C823" s="136"/>
      <c r="D823" s="153"/>
      <c r="E823" s="118"/>
      <c r="F823" s="93">
        <f t="shared" si="38"/>
        <v>0</v>
      </c>
      <c r="G823" s="155"/>
      <c r="H823" s="137"/>
      <c r="I823" s="125" t="e">
        <f>VLOOKUP(H823,Presupuesto!$B$11:$C$565,2,0)</f>
        <v>#N/A</v>
      </c>
      <c r="J823" s="94" t="str">
        <f t="shared" si="39"/>
        <v>Desarrollo del Sistema de Educación Superior</v>
      </c>
      <c r="K823" s="94" t="s">
        <v>720</v>
      </c>
    </row>
    <row r="824" spans="3:11">
      <c r="C824" s="136"/>
      <c r="D824" s="153"/>
      <c r="E824" s="118"/>
      <c r="F824" s="93">
        <f t="shared" si="38"/>
        <v>0</v>
      </c>
      <c r="G824" s="155"/>
      <c r="H824" s="137"/>
      <c r="I824" s="125" t="e">
        <f>VLOOKUP(H824,Presupuesto!$B$11:$C$565,2,0)</f>
        <v>#N/A</v>
      </c>
      <c r="J824" s="94" t="str">
        <f t="shared" si="39"/>
        <v>Desarrollo del Sistema de Educación Superior</v>
      </c>
      <c r="K824" s="94" t="s">
        <v>720</v>
      </c>
    </row>
    <row r="825" spans="3:11">
      <c r="C825" s="136"/>
      <c r="D825" s="153"/>
      <c r="E825" s="118"/>
      <c r="F825" s="93">
        <f t="shared" si="38"/>
        <v>0</v>
      </c>
      <c r="G825" s="155"/>
      <c r="H825" s="137"/>
      <c r="I825" s="125" t="e">
        <f>VLOOKUP(H825,Presupuesto!$B$11:$C$565,2,0)</f>
        <v>#N/A</v>
      </c>
      <c r="J825" s="94" t="str">
        <f t="shared" si="39"/>
        <v>Desarrollo del Sistema de Educación Superior</v>
      </c>
      <c r="K825" s="94" t="s">
        <v>720</v>
      </c>
    </row>
    <row r="826" spans="3:11">
      <c r="C826" s="136"/>
      <c r="D826" s="153"/>
      <c r="E826" s="118"/>
      <c r="F826" s="93">
        <f t="shared" si="38"/>
        <v>0</v>
      </c>
      <c r="G826" s="155"/>
      <c r="H826" s="137"/>
      <c r="I826" s="125" t="e">
        <f>VLOOKUP(H826,Presupuesto!$B$11:$C$565,2,0)</f>
        <v>#N/A</v>
      </c>
      <c r="J826" s="94" t="str">
        <f t="shared" si="39"/>
        <v>Desarrollo del Sistema de Educación Superior</v>
      </c>
      <c r="K826" s="94" t="s">
        <v>720</v>
      </c>
    </row>
    <row r="827" spans="3:11">
      <c r="C827" s="136"/>
      <c r="D827" s="153"/>
      <c r="E827" s="118"/>
      <c r="F827" s="93">
        <f t="shared" si="38"/>
        <v>0</v>
      </c>
      <c r="G827" s="155"/>
      <c r="H827" s="137"/>
      <c r="I827" s="125" t="e">
        <f>VLOOKUP(H827,Presupuesto!$B$11:$C$565,2,0)</f>
        <v>#N/A</v>
      </c>
      <c r="J827" s="94" t="str">
        <f t="shared" si="39"/>
        <v>Desarrollo del Sistema de Educación Superior</v>
      </c>
      <c r="K827" s="94" t="s">
        <v>720</v>
      </c>
    </row>
    <row r="828" spans="3:11">
      <c r="C828" s="136"/>
      <c r="D828" s="153"/>
      <c r="E828" s="118"/>
      <c r="F828" s="93">
        <f t="shared" si="38"/>
        <v>0</v>
      </c>
      <c r="G828" s="155"/>
      <c r="H828" s="137"/>
      <c r="I828" s="125" t="e">
        <f>VLOOKUP(H828,Presupuesto!$B$11:$C$565,2,0)</f>
        <v>#N/A</v>
      </c>
      <c r="J828" s="94" t="str">
        <f t="shared" si="39"/>
        <v>Desarrollo del Sistema de Educación Superior</v>
      </c>
      <c r="K828" s="94" t="s">
        <v>720</v>
      </c>
    </row>
    <row r="829" spans="3:11">
      <c r="C829" s="136"/>
      <c r="D829" s="153"/>
      <c r="E829" s="118"/>
      <c r="F829" s="93">
        <f t="shared" si="38"/>
        <v>0</v>
      </c>
      <c r="G829" s="155"/>
      <c r="H829" s="137"/>
      <c r="I829" s="125" t="e">
        <f>VLOOKUP(H829,Presupuesto!$B$11:$C$565,2,0)</f>
        <v>#N/A</v>
      </c>
      <c r="J829" s="94" t="str">
        <f t="shared" si="39"/>
        <v>Desarrollo del Sistema de Educación Superior</v>
      </c>
      <c r="K829" s="94" t="s">
        <v>720</v>
      </c>
    </row>
    <row r="830" spans="3:11">
      <c r="C830" s="136"/>
      <c r="D830" s="153"/>
      <c r="E830" s="118"/>
      <c r="F830" s="93">
        <f t="shared" si="38"/>
        <v>0</v>
      </c>
      <c r="G830" s="155"/>
      <c r="H830" s="137"/>
      <c r="I830" s="125" t="e">
        <f>VLOOKUP(H830,Presupuesto!$B$11:$C$565,2,0)</f>
        <v>#N/A</v>
      </c>
      <c r="J830" s="94" t="str">
        <f t="shared" si="39"/>
        <v>Desarrollo del Sistema de Educación Superior</v>
      </c>
      <c r="K830" s="94" t="s">
        <v>720</v>
      </c>
    </row>
    <row r="831" spans="3:11">
      <c r="C831" s="136"/>
      <c r="D831" s="153"/>
      <c r="E831" s="118"/>
      <c r="F831" s="93">
        <f t="shared" si="38"/>
        <v>0</v>
      </c>
      <c r="G831" s="155"/>
      <c r="H831" s="137"/>
      <c r="I831" s="125" t="e">
        <f>VLOOKUP(H831,Presupuesto!$B$11:$C$565,2,0)</f>
        <v>#N/A</v>
      </c>
      <c r="J831" s="94" t="str">
        <f t="shared" si="39"/>
        <v>Desarrollo del Sistema de Educación Superior</v>
      </c>
      <c r="K831" s="94" t="s">
        <v>720</v>
      </c>
    </row>
    <row r="832" spans="3:11">
      <c r="C832" s="138"/>
      <c r="D832" s="146"/>
      <c r="E832" s="114"/>
      <c r="F832" s="93">
        <f t="shared" si="38"/>
        <v>0</v>
      </c>
      <c r="G832" s="155"/>
      <c r="H832" s="139"/>
      <c r="I832" s="125" t="e">
        <f>VLOOKUP(H832,Presupuesto!$B$11:$C$565,2,0)</f>
        <v>#N/A</v>
      </c>
      <c r="J832" s="94" t="str">
        <f t="shared" si="39"/>
        <v>Desarrollo del Sistema de Educación Superior</v>
      </c>
      <c r="K832" s="94" t="s">
        <v>720</v>
      </c>
    </row>
    <row r="833" spans="3:11">
      <c r="C833" s="138"/>
      <c r="D833" s="146"/>
      <c r="E833" s="114"/>
      <c r="F833" s="93">
        <f t="shared" si="38"/>
        <v>0</v>
      </c>
      <c r="G833" s="155"/>
      <c r="H833" s="139"/>
      <c r="I833" s="125" t="e">
        <f>VLOOKUP(H833,Presupuesto!$B$11:$C$565,2,0)</f>
        <v>#N/A</v>
      </c>
      <c r="J833" s="94" t="str">
        <f t="shared" si="39"/>
        <v>Desarrollo del Sistema de Educación Superior</v>
      </c>
      <c r="K833" s="94" t="s">
        <v>720</v>
      </c>
    </row>
    <row r="834" spans="3:11">
      <c r="C834" s="138"/>
      <c r="D834" s="146"/>
      <c r="E834" s="114"/>
      <c r="F834" s="93">
        <f t="shared" si="38"/>
        <v>0</v>
      </c>
      <c r="G834" s="155"/>
      <c r="H834" s="139"/>
      <c r="I834" s="125" t="e">
        <f>VLOOKUP(H834,Presupuesto!$B$11:$C$565,2,0)</f>
        <v>#N/A</v>
      </c>
      <c r="J834" s="94" t="str">
        <f t="shared" si="39"/>
        <v>Desarrollo del Sistema de Educación Superior</v>
      </c>
      <c r="K834" s="94" t="s">
        <v>720</v>
      </c>
    </row>
    <row r="835" spans="3:11">
      <c r="C835" s="138"/>
      <c r="D835" s="146"/>
      <c r="E835" s="114"/>
      <c r="F835" s="93">
        <f t="shared" si="38"/>
        <v>0</v>
      </c>
      <c r="G835" s="155"/>
      <c r="H835" s="139"/>
      <c r="I835" s="125" t="e">
        <f>VLOOKUP(H835,Presupuesto!$B$11:$C$565,2,0)</f>
        <v>#N/A</v>
      </c>
      <c r="J835" s="94" t="str">
        <f t="shared" si="39"/>
        <v>Desarrollo del Sistema de Educación Superior</v>
      </c>
      <c r="K835" s="94" t="s">
        <v>720</v>
      </c>
    </row>
    <row r="836" spans="3:11">
      <c r="C836" s="138"/>
      <c r="D836" s="146"/>
      <c r="E836" s="114"/>
      <c r="F836" s="93">
        <f t="shared" si="38"/>
        <v>0</v>
      </c>
      <c r="G836" s="155"/>
      <c r="H836" s="139"/>
      <c r="I836" s="125" t="e">
        <f>VLOOKUP(H836,Presupuesto!$B$11:$C$565,2,0)</f>
        <v>#N/A</v>
      </c>
      <c r="J836" s="94" t="str">
        <f t="shared" si="39"/>
        <v>Desarrollo del Sistema de Educación Superior</v>
      </c>
      <c r="K836" s="94" t="s">
        <v>720</v>
      </c>
    </row>
    <row r="837" spans="3:11">
      <c r="C837" s="138"/>
      <c r="D837" s="146"/>
      <c r="E837" s="114"/>
      <c r="F837" s="93">
        <f t="shared" si="38"/>
        <v>0</v>
      </c>
      <c r="G837" s="155"/>
      <c r="H837" s="139"/>
      <c r="I837" s="125" t="e">
        <f>VLOOKUP(H837,Presupuesto!$B$11:$C$565,2,0)</f>
        <v>#N/A</v>
      </c>
      <c r="J837" s="94" t="str">
        <f t="shared" si="39"/>
        <v>Desarrollo del Sistema de Educación Superior</v>
      </c>
      <c r="K837" s="94" t="s">
        <v>720</v>
      </c>
    </row>
    <row r="838" spans="3:11">
      <c r="C838" s="138"/>
      <c r="D838" s="146"/>
      <c r="E838" s="114"/>
      <c r="F838" s="93">
        <f t="shared" si="38"/>
        <v>0</v>
      </c>
      <c r="G838" s="155"/>
      <c r="H838" s="139"/>
      <c r="I838" s="125" t="e">
        <f>VLOOKUP(H838,Presupuesto!$B$11:$C$565,2,0)</f>
        <v>#N/A</v>
      </c>
      <c r="J838" s="94" t="str">
        <f t="shared" si="39"/>
        <v>Desarrollo del Sistema de Educación Superior</v>
      </c>
      <c r="K838" s="94" t="s">
        <v>720</v>
      </c>
    </row>
    <row r="839" spans="3:11">
      <c r="C839" s="138"/>
      <c r="D839" s="146"/>
      <c r="E839" s="114"/>
      <c r="F839" s="93">
        <f t="shared" si="38"/>
        <v>0</v>
      </c>
      <c r="G839" s="155"/>
      <c r="H839" s="139"/>
      <c r="I839" s="125" t="e">
        <f>VLOOKUP(H839,Presupuesto!$B$11:$C$565,2,0)</f>
        <v>#N/A</v>
      </c>
      <c r="J839" s="94" t="str">
        <f t="shared" si="39"/>
        <v>Desarrollo del Sistema de Educación Superior</v>
      </c>
      <c r="K839" s="94" t="s">
        <v>720</v>
      </c>
    </row>
    <row r="840" spans="3:11">
      <c r="C840" s="140"/>
      <c r="D840" s="146"/>
      <c r="E840" s="114"/>
      <c r="F840" s="93">
        <f t="shared" si="38"/>
        <v>0</v>
      </c>
      <c r="G840" s="155"/>
      <c r="H840" s="141"/>
      <c r="I840" s="125" t="e">
        <f>VLOOKUP(H840,Presupuesto!$B$11:$C$565,2,0)</f>
        <v>#N/A</v>
      </c>
      <c r="J840" s="94" t="str">
        <f t="shared" si="39"/>
        <v>Desarrollo del Sistema de Educación Superior</v>
      </c>
      <c r="K840" s="94" t="s">
        <v>732</v>
      </c>
    </row>
    <row r="841" spans="3:11">
      <c r="C841" s="140"/>
      <c r="D841" s="146"/>
      <c r="E841" s="114"/>
      <c r="F841" s="93">
        <f t="shared" si="38"/>
        <v>0</v>
      </c>
      <c r="G841" s="155"/>
      <c r="H841" s="141"/>
      <c r="I841" s="125" t="e">
        <f>VLOOKUP(H841,Presupuesto!$B$11:$C$565,2,0)</f>
        <v>#N/A</v>
      </c>
      <c r="J841" s="94" t="str">
        <f t="shared" si="39"/>
        <v>Desarrollo del Sistema de Educación Superior</v>
      </c>
      <c r="K841" s="94" t="s">
        <v>720</v>
      </c>
    </row>
    <row r="842" spans="3:11">
      <c r="C842" s="140"/>
      <c r="D842" s="146"/>
      <c r="E842" s="114"/>
      <c r="F842" s="93">
        <f t="shared" si="38"/>
        <v>0</v>
      </c>
      <c r="G842" s="155"/>
      <c r="H842" s="141"/>
      <c r="I842" s="125" t="e">
        <f>VLOOKUP(H842,Presupuesto!$B$11:$C$565,2,0)</f>
        <v>#N/A</v>
      </c>
      <c r="J842" s="94" t="str">
        <f t="shared" si="39"/>
        <v>Desarrollo del Sistema de Educación Superior</v>
      </c>
      <c r="K842" s="94" t="s">
        <v>720</v>
      </c>
    </row>
    <row r="843" spans="3:11">
      <c r="C843" s="140"/>
      <c r="D843" s="146"/>
      <c r="E843" s="114"/>
      <c r="F843" s="93">
        <f t="shared" si="38"/>
        <v>0</v>
      </c>
      <c r="G843" s="155"/>
      <c r="H843" s="141"/>
      <c r="I843" s="125" t="e">
        <f>VLOOKUP(H843,Presupuesto!$B$11:$C$565,2,0)</f>
        <v>#N/A</v>
      </c>
      <c r="J843" s="94" t="str">
        <f t="shared" si="39"/>
        <v>Desarrollo del Sistema de Educación Superior</v>
      </c>
      <c r="K843" s="94" t="s">
        <v>720</v>
      </c>
    </row>
    <row r="844" spans="3:11" ht="15.75" thickBot="1">
      <c r="C844" s="142"/>
      <c r="D844" s="154"/>
      <c r="E844" s="99"/>
      <c r="F844" s="101">
        <f t="shared" si="38"/>
        <v>0</v>
      </c>
      <c r="G844" s="156"/>
      <c r="H844" s="143"/>
      <c r="I844" s="127" t="e">
        <f>VLOOKUP(H844,Presupuesto!$B$11:$C$565,2,0)</f>
        <v>#N/A</v>
      </c>
      <c r="J844" s="102" t="str">
        <f t="shared" si="39"/>
        <v>Desarrollo del Sistema de Educación Superior</v>
      </c>
      <c r="K844" s="119" t="s">
        <v>719</v>
      </c>
    </row>
    <row r="846" spans="3:11" ht="15.75" thickBot="1">
      <c r="C846" s="422"/>
      <c r="D846" s="422"/>
      <c r="E846" s="422"/>
      <c r="F846" s="88"/>
      <c r="G846" s="87"/>
      <c r="H846" s="88"/>
      <c r="I846" s="88"/>
      <c r="J846" s="422"/>
      <c r="K846" s="422"/>
    </row>
    <row r="847" spans="3:11" ht="15.75" thickBot="1">
      <c r="C847" s="152" t="s">
        <v>1339</v>
      </c>
      <c r="D847" s="344">
        <f>SUM(F854:F888)</f>
        <v>0</v>
      </c>
      <c r="E847" s="422"/>
      <c r="F847" s="69"/>
      <c r="G847" s="77"/>
      <c r="H847" s="69"/>
      <c r="I847" s="69"/>
      <c r="J847" s="422"/>
      <c r="K847" s="422"/>
    </row>
    <row r="848" spans="3:11">
      <c r="C848" s="69"/>
      <c r="D848" s="31"/>
      <c r="E848" s="90"/>
      <c r="F848" s="90"/>
      <c r="G848" s="90"/>
      <c r="H848" s="74"/>
      <c r="I848" s="74"/>
      <c r="J848" s="74"/>
      <c r="K848" s="108"/>
    </row>
    <row r="849" spans="3:11">
      <c r="C849" s="69"/>
      <c r="D849" s="31"/>
      <c r="E849" s="90"/>
      <c r="F849" s="90"/>
      <c r="G849" s="90"/>
      <c r="H849" s="74"/>
      <c r="I849" s="74"/>
      <c r="J849" s="74"/>
      <c r="K849" s="108"/>
    </row>
    <row r="850" spans="3:11" ht="15.75">
      <c r="C850" s="190" t="s">
        <v>1309</v>
      </c>
      <c r="D850" s="342"/>
      <c r="E850" s="90"/>
      <c r="F850" s="90"/>
      <c r="G850" s="90"/>
      <c r="H850" s="74"/>
      <c r="I850" s="74"/>
      <c r="J850" s="74"/>
      <c r="K850" s="108"/>
    </row>
    <row r="851" spans="3:11" ht="18.75">
      <c r="C851" s="197" t="e">
        <f>IFERROR(VLOOKUP(D850,'1. Desarrollo e Innov. Curricu.'!$F:$G,2,FALSE),IFERROR(VLOOKUP(D850,'2. Investigación Científica'!$E:$F,2,FALSE),IFERROR(VLOOKUP(D850,'3. Vinculación Univ. Sociedad'!$F:$G,2,FALSE),IFERROR(VLOOKUP(D850,'4. Docencia y Profesorado Univ.'!$F:$G,2,FALSE),IFERROR(VLOOKUP(D850,'5. Estudiantes y Graduados'!$E:$F,2,FALSE),IFERROR(VLOOKUP(D850,'11. Gestion Administrativa'!$F:$G,2,FALSE),IFERROR(VLOOKUP(D850,'13. Gestión Académica'!$F:$G,2,FALSE),IFERROR(VLOOKUP(D850,'8. Asegura. de la Calid. y M'!$F:$G,2,FALSE),IFERROR(VLOOKUP(D850,'6. Gestión del Conocimiento'!$F:$G,2,FALSE),IFERROR(VLOOKUP(D850,'15. Gobernabilidad y Proceso...'!$E:$F,2,FALSE),IFERROR(VLOOKUP(D850,'12. Gestión del Talento Humano'!$F:$G,2,FALSE),IFERROR(VLOOKUP(D850,'14. Internacional... de la E.S.'!$E:$F,2,FALSE),IFERROR(VLOOKUP(D850,'10. Posgrado'!$E:$F,2,FALSE),IFERROR(VLOOKUP(D850,'17. Gestión TIC'!$F:$G,2,FALSE),IFERROR(VLOOKUP(D850,'16. Desa. del Sistema Educ.Sup.'!$E:$F,2,FALSE),IFERROR(VLOOKUP(D850,'9. Cultura de Inno. Insti...'!$F:$G,2,FALSE),VLOOKUP(D850,'7. Lo Esencial de la Reforma U.'!$F:$G,2,0)))))))))))))))))</f>
        <v>#N/A</v>
      </c>
      <c r="D851" s="31"/>
      <c r="E851" s="90"/>
      <c r="F851" s="90"/>
      <c r="G851" s="90"/>
      <c r="H851" s="74"/>
      <c r="I851" s="74"/>
      <c r="J851" s="74"/>
      <c r="K851" s="108"/>
    </row>
    <row r="852" spans="3:11" ht="15.75" thickBot="1">
      <c r="C852" s="422"/>
      <c r="D852" s="422"/>
      <c r="E852" s="422"/>
      <c r="F852" s="90"/>
      <c r="G852" s="74"/>
      <c r="H852" s="74"/>
      <c r="I852" s="74"/>
      <c r="J852" s="422"/>
      <c r="K852" s="422"/>
    </row>
    <row r="853" spans="3:11" ht="30.75" thickBot="1">
      <c r="C853" s="124" t="s">
        <v>1310</v>
      </c>
      <c r="D853" s="124" t="s">
        <v>99</v>
      </c>
      <c r="E853" s="131" t="s">
        <v>1312</v>
      </c>
      <c r="F853" s="130" t="s">
        <v>1313</v>
      </c>
      <c r="G853" s="128" t="s">
        <v>1314</v>
      </c>
      <c r="H853" s="131" t="s">
        <v>1315</v>
      </c>
      <c r="I853" s="128" t="s">
        <v>711</v>
      </c>
      <c r="J853" s="128" t="s">
        <v>1316</v>
      </c>
      <c r="K853" s="128" t="s">
        <v>1317</v>
      </c>
    </row>
    <row r="854" spans="3:11">
      <c r="C854" s="207" t="s">
        <v>1284</v>
      </c>
      <c r="D854" s="208"/>
      <c r="E854" s="206">
        <f>HLOOKUP(C854,$AH$2:$BU$3,2,0)</f>
        <v>620</v>
      </c>
      <c r="F854" s="93">
        <f t="shared" ref="F854:F888" si="40">D854*E854</f>
        <v>0</v>
      </c>
      <c r="G854" s="155"/>
      <c r="H854" s="137"/>
      <c r="I854" s="125" t="e">
        <f>VLOOKUP(H854,Presupuesto!$B$11:$C$565,2,0)</f>
        <v>#N/A</v>
      </c>
      <c r="J854" s="205" t="s">
        <v>81</v>
      </c>
      <c r="K854" s="94" t="s">
        <v>719</v>
      </c>
    </row>
    <row r="855" spans="3:11">
      <c r="C855" s="136"/>
      <c r="D855" s="153"/>
      <c r="E855" s="118"/>
      <c r="F855" s="93">
        <f t="shared" si="40"/>
        <v>0</v>
      </c>
      <c r="G855" s="155"/>
      <c r="H855" s="137"/>
      <c r="I855" s="125" t="e">
        <f>VLOOKUP(H855,Presupuesto!$B$11:$C$565,2,0)</f>
        <v>#N/A</v>
      </c>
      <c r="J855" s="94" t="str">
        <f>$J$854</f>
        <v>Desarrollo del Sistema de Educación Superior</v>
      </c>
      <c r="K855" s="94" t="s">
        <v>720</v>
      </c>
    </row>
    <row r="856" spans="3:11">
      <c r="C856" s="136"/>
      <c r="D856" s="153"/>
      <c r="E856" s="118"/>
      <c r="F856" s="93">
        <f t="shared" si="40"/>
        <v>0</v>
      </c>
      <c r="G856" s="155"/>
      <c r="H856" s="137"/>
      <c r="I856" s="125" t="e">
        <f>VLOOKUP(H856,Presupuesto!$B$11:$C$565,2,0)</f>
        <v>#N/A</v>
      </c>
      <c r="J856" s="94" t="str">
        <f t="shared" ref="J856:J888" si="41">$J$854</f>
        <v>Desarrollo del Sistema de Educación Superior</v>
      </c>
      <c r="K856" s="94" t="s">
        <v>720</v>
      </c>
    </row>
    <row r="857" spans="3:11">
      <c r="C857" s="136"/>
      <c r="D857" s="153"/>
      <c r="E857" s="118"/>
      <c r="F857" s="93">
        <f t="shared" si="40"/>
        <v>0</v>
      </c>
      <c r="G857" s="155"/>
      <c r="H857" s="137"/>
      <c r="I857" s="125" t="e">
        <f>VLOOKUP(H857,Presupuesto!$B$11:$C$565,2,0)</f>
        <v>#N/A</v>
      </c>
      <c r="J857" s="94" t="str">
        <f t="shared" si="41"/>
        <v>Desarrollo del Sistema de Educación Superior</v>
      </c>
      <c r="K857" s="94" t="s">
        <v>720</v>
      </c>
    </row>
    <row r="858" spans="3:11">
      <c r="C858" s="136"/>
      <c r="D858" s="153"/>
      <c r="E858" s="118"/>
      <c r="F858" s="93">
        <f t="shared" si="40"/>
        <v>0</v>
      </c>
      <c r="G858" s="155"/>
      <c r="H858" s="137"/>
      <c r="I858" s="125" t="e">
        <f>VLOOKUP(H858,Presupuesto!$B$11:$C$565,2,0)</f>
        <v>#N/A</v>
      </c>
      <c r="J858" s="94" t="str">
        <f t="shared" si="41"/>
        <v>Desarrollo del Sistema de Educación Superior</v>
      </c>
      <c r="K858" s="94" t="s">
        <v>720</v>
      </c>
    </row>
    <row r="859" spans="3:11">
      <c r="C859" s="136"/>
      <c r="D859" s="153"/>
      <c r="E859" s="118"/>
      <c r="F859" s="93">
        <f t="shared" si="40"/>
        <v>0</v>
      </c>
      <c r="G859" s="155"/>
      <c r="H859" s="137"/>
      <c r="I859" s="125" t="e">
        <f>VLOOKUP(H859,Presupuesto!$B$11:$C$565,2,0)</f>
        <v>#N/A</v>
      </c>
      <c r="J859" s="94" t="str">
        <f t="shared" si="41"/>
        <v>Desarrollo del Sistema de Educación Superior</v>
      </c>
      <c r="K859" s="94" t="s">
        <v>729</v>
      </c>
    </row>
    <row r="860" spans="3:11">
      <c r="C860" s="136"/>
      <c r="D860" s="153"/>
      <c r="E860" s="118"/>
      <c r="F860" s="93">
        <f t="shared" si="40"/>
        <v>0</v>
      </c>
      <c r="G860" s="155"/>
      <c r="H860" s="137"/>
      <c r="I860" s="125" t="e">
        <f>VLOOKUP(H860,Presupuesto!$B$11:$C$565,2,0)</f>
        <v>#N/A</v>
      </c>
      <c r="J860" s="94" t="str">
        <f t="shared" si="41"/>
        <v>Desarrollo del Sistema de Educación Superior</v>
      </c>
      <c r="K860" s="94" t="s">
        <v>720</v>
      </c>
    </row>
    <row r="861" spans="3:11">
      <c r="C861" s="136"/>
      <c r="D861" s="153"/>
      <c r="E861" s="118"/>
      <c r="F861" s="93">
        <f t="shared" si="40"/>
        <v>0</v>
      </c>
      <c r="G861" s="155"/>
      <c r="H861" s="137"/>
      <c r="I861" s="125" t="e">
        <f>VLOOKUP(H861,Presupuesto!$B$11:$C$565,2,0)</f>
        <v>#N/A</v>
      </c>
      <c r="J861" s="94" t="str">
        <f t="shared" si="41"/>
        <v>Desarrollo del Sistema de Educación Superior</v>
      </c>
      <c r="K861" s="94" t="s">
        <v>720</v>
      </c>
    </row>
    <row r="862" spans="3:11">
      <c r="C862" s="136"/>
      <c r="D862" s="153"/>
      <c r="E862" s="118"/>
      <c r="F862" s="93">
        <f t="shared" si="40"/>
        <v>0</v>
      </c>
      <c r="G862" s="155"/>
      <c r="H862" s="137"/>
      <c r="I862" s="125" t="e">
        <f>VLOOKUP(H862,Presupuesto!$B$11:$C$565,2,0)</f>
        <v>#N/A</v>
      </c>
      <c r="J862" s="94" t="str">
        <f t="shared" si="41"/>
        <v>Desarrollo del Sistema de Educación Superior</v>
      </c>
      <c r="K862" s="94" t="s">
        <v>720</v>
      </c>
    </row>
    <row r="863" spans="3:11">
      <c r="C863" s="136"/>
      <c r="D863" s="153"/>
      <c r="E863" s="118"/>
      <c r="F863" s="93">
        <f t="shared" si="40"/>
        <v>0</v>
      </c>
      <c r="G863" s="155"/>
      <c r="H863" s="137"/>
      <c r="I863" s="125" t="e">
        <f>VLOOKUP(H863,Presupuesto!$B$11:$C$565,2,0)</f>
        <v>#N/A</v>
      </c>
      <c r="J863" s="94" t="str">
        <f t="shared" si="41"/>
        <v>Desarrollo del Sistema de Educación Superior</v>
      </c>
      <c r="K863" s="94" t="s">
        <v>720</v>
      </c>
    </row>
    <row r="864" spans="3:11">
      <c r="C864" s="136"/>
      <c r="D864" s="153"/>
      <c r="E864" s="118"/>
      <c r="F864" s="93">
        <f t="shared" si="40"/>
        <v>0</v>
      </c>
      <c r="G864" s="155"/>
      <c r="H864" s="137"/>
      <c r="I864" s="125" t="e">
        <f>VLOOKUP(H864,Presupuesto!$B$11:$C$565,2,0)</f>
        <v>#N/A</v>
      </c>
      <c r="J864" s="94" t="str">
        <f t="shared" si="41"/>
        <v>Desarrollo del Sistema de Educación Superior</v>
      </c>
      <c r="K864" s="94" t="s">
        <v>720</v>
      </c>
    </row>
    <row r="865" spans="3:11">
      <c r="C865" s="136"/>
      <c r="D865" s="153"/>
      <c r="E865" s="118"/>
      <c r="F865" s="93">
        <f t="shared" si="40"/>
        <v>0</v>
      </c>
      <c r="G865" s="155"/>
      <c r="H865" s="137"/>
      <c r="I865" s="125" t="e">
        <f>VLOOKUP(H865,Presupuesto!$B$11:$C$565,2,0)</f>
        <v>#N/A</v>
      </c>
      <c r="J865" s="94" t="str">
        <f t="shared" si="41"/>
        <v>Desarrollo del Sistema de Educación Superior</v>
      </c>
      <c r="K865" s="94" t="s">
        <v>720</v>
      </c>
    </row>
    <row r="866" spans="3:11">
      <c r="C866" s="136"/>
      <c r="D866" s="153"/>
      <c r="E866" s="118"/>
      <c r="F866" s="93">
        <f t="shared" si="40"/>
        <v>0</v>
      </c>
      <c r="G866" s="155"/>
      <c r="H866" s="137"/>
      <c r="I866" s="125" t="e">
        <f>VLOOKUP(H866,Presupuesto!$B$11:$C$565,2,0)</f>
        <v>#N/A</v>
      </c>
      <c r="J866" s="94" t="str">
        <f t="shared" si="41"/>
        <v>Desarrollo del Sistema de Educación Superior</v>
      </c>
      <c r="K866" s="94" t="s">
        <v>720</v>
      </c>
    </row>
    <row r="867" spans="3:11">
      <c r="C867" s="136"/>
      <c r="D867" s="153"/>
      <c r="E867" s="118"/>
      <c r="F867" s="93">
        <f t="shared" si="40"/>
        <v>0</v>
      </c>
      <c r="G867" s="155"/>
      <c r="H867" s="137"/>
      <c r="I867" s="125" t="e">
        <f>VLOOKUP(H867,Presupuesto!$B$11:$C$565,2,0)</f>
        <v>#N/A</v>
      </c>
      <c r="J867" s="94" t="str">
        <f t="shared" si="41"/>
        <v>Desarrollo del Sistema de Educación Superior</v>
      </c>
      <c r="K867" s="94" t="s">
        <v>720</v>
      </c>
    </row>
    <row r="868" spans="3:11">
      <c r="C868" s="136"/>
      <c r="D868" s="153"/>
      <c r="E868" s="118"/>
      <c r="F868" s="93">
        <f t="shared" si="40"/>
        <v>0</v>
      </c>
      <c r="G868" s="155"/>
      <c r="H868" s="137"/>
      <c r="I868" s="125" t="e">
        <f>VLOOKUP(H868,Presupuesto!$B$11:$C$565,2,0)</f>
        <v>#N/A</v>
      </c>
      <c r="J868" s="94" t="str">
        <f t="shared" si="41"/>
        <v>Desarrollo del Sistema de Educación Superior</v>
      </c>
      <c r="K868" s="94" t="s">
        <v>720</v>
      </c>
    </row>
    <row r="869" spans="3:11">
      <c r="C869" s="136"/>
      <c r="D869" s="153"/>
      <c r="E869" s="118"/>
      <c r="F869" s="93">
        <f t="shared" si="40"/>
        <v>0</v>
      </c>
      <c r="G869" s="155"/>
      <c r="H869" s="137"/>
      <c r="I869" s="125" t="e">
        <f>VLOOKUP(H869,Presupuesto!$B$11:$C$565,2,0)</f>
        <v>#N/A</v>
      </c>
      <c r="J869" s="94" t="str">
        <f t="shared" si="41"/>
        <v>Desarrollo del Sistema de Educación Superior</v>
      </c>
      <c r="K869" s="94" t="s">
        <v>720</v>
      </c>
    </row>
    <row r="870" spans="3:11">
      <c r="C870" s="136"/>
      <c r="D870" s="153"/>
      <c r="E870" s="118"/>
      <c r="F870" s="93">
        <f t="shared" si="40"/>
        <v>0</v>
      </c>
      <c r="G870" s="155"/>
      <c r="H870" s="137"/>
      <c r="I870" s="125" t="e">
        <f>VLOOKUP(H870,Presupuesto!$B$11:$C$565,2,0)</f>
        <v>#N/A</v>
      </c>
      <c r="J870" s="94" t="str">
        <f t="shared" si="41"/>
        <v>Desarrollo del Sistema de Educación Superior</v>
      </c>
      <c r="K870" s="94" t="s">
        <v>720</v>
      </c>
    </row>
    <row r="871" spans="3:11">
      <c r="C871" s="136"/>
      <c r="D871" s="153"/>
      <c r="E871" s="118"/>
      <c r="F871" s="93">
        <f t="shared" si="40"/>
        <v>0</v>
      </c>
      <c r="G871" s="155"/>
      <c r="H871" s="137"/>
      <c r="I871" s="125" t="e">
        <f>VLOOKUP(H871,Presupuesto!$B$11:$C$565,2,0)</f>
        <v>#N/A</v>
      </c>
      <c r="J871" s="94" t="str">
        <f t="shared" si="41"/>
        <v>Desarrollo del Sistema de Educación Superior</v>
      </c>
      <c r="K871" s="94" t="s">
        <v>720</v>
      </c>
    </row>
    <row r="872" spans="3:11">
      <c r="C872" s="136"/>
      <c r="D872" s="153"/>
      <c r="E872" s="118"/>
      <c r="F872" s="93">
        <f t="shared" si="40"/>
        <v>0</v>
      </c>
      <c r="G872" s="155"/>
      <c r="H872" s="137"/>
      <c r="I872" s="125" t="e">
        <f>VLOOKUP(H872,Presupuesto!$B$11:$C$565,2,0)</f>
        <v>#N/A</v>
      </c>
      <c r="J872" s="94" t="str">
        <f t="shared" si="41"/>
        <v>Desarrollo del Sistema de Educación Superior</v>
      </c>
      <c r="K872" s="94" t="s">
        <v>720</v>
      </c>
    </row>
    <row r="873" spans="3:11">
      <c r="C873" s="136"/>
      <c r="D873" s="153"/>
      <c r="E873" s="118"/>
      <c r="F873" s="93">
        <f t="shared" si="40"/>
        <v>0</v>
      </c>
      <c r="G873" s="155"/>
      <c r="H873" s="137"/>
      <c r="I873" s="125" t="e">
        <f>VLOOKUP(H873,Presupuesto!$B$11:$C$565,2,0)</f>
        <v>#N/A</v>
      </c>
      <c r="J873" s="94" t="str">
        <f t="shared" si="41"/>
        <v>Desarrollo del Sistema de Educación Superior</v>
      </c>
      <c r="K873" s="94" t="s">
        <v>720</v>
      </c>
    </row>
    <row r="874" spans="3:11">
      <c r="C874" s="136"/>
      <c r="D874" s="153"/>
      <c r="E874" s="118"/>
      <c r="F874" s="93">
        <f t="shared" si="40"/>
        <v>0</v>
      </c>
      <c r="G874" s="155"/>
      <c r="H874" s="137"/>
      <c r="I874" s="125" t="e">
        <f>VLOOKUP(H874,Presupuesto!$B$11:$C$565,2,0)</f>
        <v>#N/A</v>
      </c>
      <c r="J874" s="94" t="str">
        <f t="shared" si="41"/>
        <v>Desarrollo del Sistema de Educación Superior</v>
      </c>
      <c r="K874" s="94" t="s">
        <v>720</v>
      </c>
    </row>
    <row r="875" spans="3:11">
      <c r="C875" s="136"/>
      <c r="D875" s="153"/>
      <c r="E875" s="118"/>
      <c r="F875" s="93">
        <f t="shared" si="40"/>
        <v>0</v>
      </c>
      <c r="G875" s="155"/>
      <c r="H875" s="137"/>
      <c r="I875" s="125" t="e">
        <f>VLOOKUP(H875,Presupuesto!$B$11:$C$565,2,0)</f>
        <v>#N/A</v>
      </c>
      <c r="J875" s="94" t="str">
        <f t="shared" si="41"/>
        <v>Desarrollo del Sistema de Educación Superior</v>
      </c>
      <c r="K875" s="94" t="s">
        <v>720</v>
      </c>
    </row>
    <row r="876" spans="3:11">
      <c r="C876" s="138"/>
      <c r="D876" s="146"/>
      <c r="E876" s="114"/>
      <c r="F876" s="93">
        <f t="shared" si="40"/>
        <v>0</v>
      </c>
      <c r="G876" s="155"/>
      <c r="H876" s="139"/>
      <c r="I876" s="125" t="e">
        <f>VLOOKUP(H876,Presupuesto!$B$11:$C$565,2,0)</f>
        <v>#N/A</v>
      </c>
      <c r="J876" s="94" t="str">
        <f t="shared" si="41"/>
        <v>Desarrollo del Sistema de Educación Superior</v>
      </c>
      <c r="K876" s="94" t="s">
        <v>720</v>
      </c>
    </row>
    <row r="877" spans="3:11">
      <c r="C877" s="138"/>
      <c r="D877" s="146"/>
      <c r="E877" s="114"/>
      <c r="F877" s="93">
        <f t="shared" si="40"/>
        <v>0</v>
      </c>
      <c r="G877" s="155"/>
      <c r="H877" s="139"/>
      <c r="I877" s="125" t="e">
        <f>VLOOKUP(H877,Presupuesto!$B$11:$C$565,2,0)</f>
        <v>#N/A</v>
      </c>
      <c r="J877" s="94" t="str">
        <f t="shared" si="41"/>
        <v>Desarrollo del Sistema de Educación Superior</v>
      </c>
      <c r="K877" s="94" t="s">
        <v>720</v>
      </c>
    </row>
    <row r="878" spans="3:11">
      <c r="C878" s="138"/>
      <c r="D878" s="146"/>
      <c r="E878" s="114"/>
      <c r="F878" s="93">
        <f t="shared" si="40"/>
        <v>0</v>
      </c>
      <c r="G878" s="155"/>
      <c r="H878" s="139"/>
      <c r="I878" s="125" t="e">
        <f>VLOOKUP(H878,Presupuesto!$B$11:$C$565,2,0)</f>
        <v>#N/A</v>
      </c>
      <c r="J878" s="94" t="str">
        <f t="shared" si="41"/>
        <v>Desarrollo del Sistema de Educación Superior</v>
      </c>
      <c r="K878" s="94" t="s">
        <v>720</v>
      </c>
    </row>
    <row r="879" spans="3:11">
      <c r="C879" s="138"/>
      <c r="D879" s="146"/>
      <c r="E879" s="114"/>
      <c r="F879" s="93">
        <f t="shared" si="40"/>
        <v>0</v>
      </c>
      <c r="G879" s="155"/>
      <c r="H879" s="139"/>
      <c r="I879" s="125" t="e">
        <f>VLOOKUP(H879,Presupuesto!$B$11:$C$565,2,0)</f>
        <v>#N/A</v>
      </c>
      <c r="J879" s="94" t="str">
        <f t="shared" si="41"/>
        <v>Desarrollo del Sistema de Educación Superior</v>
      </c>
      <c r="K879" s="94" t="s">
        <v>720</v>
      </c>
    </row>
    <row r="880" spans="3:11">
      <c r="C880" s="138"/>
      <c r="D880" s="146"/>
      <c r="E880" s="114"/>
      <c r="F880" s="93">
        <f t="shared" si="40"/>
        <v>0</v>
      </c>
      <c r="G880" s="155"/>
      <c r="H880" s="139"/>
      <c r="I880" s="125" t="e">
        <f>VLOOKUP(H880,Presupuesto!$B$11:$C$565,2,0)</f>
        <v>#N/A</v>
      </c>
      <c r="J880" s="94" t="str">
        <f t="shared" si="41"/>
        <v>Desarrollo del Sistema de Educación Superior</v>
      </c>
      <c r="K880" s="94" t="s">
        <v>720</v>
      </c>
    </row>
    <row r="881" spans="3:11">
      <c r="C881" s="138"/>
      <c r="D881" s="146"/>
      <c r="E881" s="114"/>
      <c r="F881" s="93">
        <f t="shared" si="40"/>
        <v>0</v>
      </c>
      <c r="G881" s="155"/>
      <c r="H881" s="139"/>
      <c r="I881" s="125" t="e">
        <f>VLOOKUP(H881,Presupuesto!$B$11:$C$565,2,0)</f>
        <v>#N/A</v>
      </c>
      <c r="J881" s="94" t="str">
        <f t="shared" si="41"/>
        <v>Desarrollo del Sistema de Educación Superior</v>
      </c>
      <c r="K881" s="94" t="s">
        <v>720</v>
      </c>
    </row>
    <row r="882" spans="3:11">
      <c r="C882" s="138"/>
      <c r="D882" s="146"/>
      <c r="E882" s="114"/>
      <c r="F882" s="93">
        <f t="shared" si="40"/>
        <v>0</v>
      </c>
      <c r="G882" s="155"/>
      <c r="H882" s="139"/>
      <c r="I882" s="125" t="e">
        <f>VLOOKUP(H882,Presupuesto!$B$11:$C$565,2,0)</f>
        <v>#N/A</v>
      </c>
      <c r="J882" s="94" t="str">
        <f t="shared" si="41"/>
        <v>Desarrollo del Sistema de Educación Superior</v>
      </c>
      <c r="K882" s="94" t="s">
        <v>720</v>
      </c>
    </row>
    <row r="883" spans="3:11">
      <c r="C883" s="138"/>
      <c r="D883" s="146"/>
      <c r="E883" s="114"/>
      <c r="F883" s="93">
        <f t="shared" si="40"/>
        <v>0</v>
      </c>
      <c r="G883" s="155"/>
      <c r="H883" s="139"/>
      <c r="I883" s="125" t="e">
        <f>VLOOKUP(H883,Presupuesto!$B$11:$C$565,2,0)</f>
        <v>#N/A</v>
      </c>
      <c r="J883" s="94" t="str">
        <f t="shared" si="41"/>
        <v>Desarrollo del Sistema de Educación Superior</v>
      </c>
      <c r="K883" s="94" t="s">
        <v>720</v>
      </c>
    </row>
    <row r="884" spans="3:11">
      <c r="C884" s="140"/>
      <c r="D884" s="146"/>
      <c r="E884" s="114"/>
      <c r="F884" s="93">
        <f t="shared" si="40"/>
        <v>0</v>
      </c>
      <c r="G884" s="155"/>
      <c r="H884" s="141"/>
      <c r="I884" s="125" t="e">
        <f>VLOOKUP(H884,Presupuesto!$B$11:$C$565,2,0)</f>
        <v>#N/A</v>
      </c>
      <c r="J884" s="94" t="str">
        <f t="shared" si="41"/>
        <v>Desarrollo del Sistema de Educación Superior</v>
      </c>
      <c r="K884" s="94" t="s">
        <v>732</v>
      </c>
    </row>
    <row r="885" spans="3:11">
      <c r="C885" s="140"/>
      <c r="D885" s="146"/>
      <c r="E885" s="114"/>
      <c r="F885" s="93">
        <f t="shared" si="40"/>
        <v>0</v>
      </c>
      <c r="G885" s="155"/>
      <c r="H885" s="141"/>
      <c r="I885" s="125" t="e">
        <f>VLOOKUP(H885,Presupuesto!$B$11:$C$565,2,0)</f>
        <v>#N/A</v>
      </c>
      <c r="J885" s="94" t="str">
        <f t="shared" si="41"/>
        <v>Desarrollo del Sistema de Educación Superior</v>
      </c>
      <c r="K885" s="94" t="s">
        <v>720</v>
      </c>
    </row>
    <row r="886" spans="3:11">
      <c r="C886" s="140"/>
      <c r="D886" s="146"/>
      <c r="E886" s="114"/>
      <c r="F886" s="93">
        <f t="shared" si="40"/>
        <v>0</v>
      </c>
      <c r="G886" s="155"/>
      <c r="H886" s="141"/>
      <c r="I886" s="125" t="e">
        <f>VLOOKUP(H886,Presupuesto!$B$11:$C$565,2,0)</f>
        <v>#N/A</v>
      </c>
      <c r="J886" s="94" t="str">
        <f t="shared" si="41"/>
        <v>Desarrollo del Sistema de Educación Superior</v>
      </c>
      <c r="K886" s="94" t="s">
        <v>720</v>
      </c>
    </row>
    <row r="887" spans="3:11">
      <c r="C887" s="140"/>
      <c r="D887" s="146"/>
      <c r="E887" s="114"/>
      <c r="F887" s="93">
        <f t="shared" si="40"/>
        <v>0</v>
      </c>
      <c r="G887" s="155"/>
      <c r="H887" s="141"/>
      <c r="I887" s="125" t="e">
        <f>VLOOKUP(H887,Presupuesto!$B$11:$C$565,2,0)</f>
        <v>#N/A</v>
      </c>
      <c r="J887" s="94" t="str">
        <f t="shared" si="41"/>
        <v>Desarrollo del Sistema de Educación Superior</v>
      </c>
      <c r="K887" s="94" t="s">
        <v>720</v>
      </c>
    </row>
    <row r="888" spans="3:11" ht="15.75" thickBot="1">
      <c r="C888" s="142"/>
      <c r="D888" s="154"/>
      <c r="E888" s="99"/>
      <c r="F888" s="101">
        <f t="shared" si="40"/>
        <v>0</v>
      </c>
      <c r="G888" s="156"/>
      <c r="H888" s="143"/>
      <c r="I888" s="127" t="e">
        <f>VLOOKUP(H888,Presupuesto!$B$11:$C$565,2,0)</f>
        <v>#N/A</v>
      </c>
      <c r="J888" s="102" t="str">
        <f t="shared" si="41"/>
        <v>Desarrollo del Sistema de Educación Superior</v>
      </c>
      <c r="K888" s="119" t="s">
        <v>719</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110" zoomScaleNormal="110" workbookViewId="0">
      <selection activeCell="I33" sqref="I33"/>
    </sheetView>
  </sheetViews>
  <sheetFormatPr baseColWidth="10" defaultColWidth="11.5703125" defaultRowHeight="15"/>
  <cols>
    <col min="1" max="1" width="1.85546875" style="84" customWidth="1"/>
    <col min="2" max="2" width="7.85546875" style="84" customWidth="1"/>
    <col min="3" max="3" width="46.7109375" style="84" bestFit="1" customWidth="1"/>
    <col min="4" max="4" width="26.85546875" style="84" bestFit="1" customWidth="1"/>
    <col min="5" max="5" width="13.85546875" style="84" customWidth="1"/>
    <col min="6" max="6" width="21.85546875" style="84" customWidth="1"/>
    <col min="7" max="7" width="16.5703125" style="75" customWidth="1"/>
    <col min="8" max="8" width="18.28515625" style="84" customWidth="1"/>
    <col min="9" max="9" width="70.42578125" style="84"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428" t="s">
        <v>148</v>
      </c>
      <c r="B1" s="429" t="s">
        <v>149</v>
      </c>
      <c r="C1" s="426" t="s">
        <v>150</v>
      </c>
      <c r="D1" s="426" t="s">
        <v>151</v>
      </c>
      <c r="E1" s="426" t="s">
        <v>152</v>
      </c>
      <c r="F1" s="426" t="s">
        <v>153</v>
      </c>
      <c r="G1" s="426" t="s">
        <v>154</v>
      </c>
      <c r="H1" s="426" t="s">
        <v>155</v>
      </c>
      <c r="I1" s="426" t="s">
        <v>156</v>
      </c>
      <c r="J1" s="426" t="s">
        <v>157</v>
      </c>
      <c r="K1" s="426" t="s">
        <v>158</v>
      </c>
      <c r="L1" s="426" t="s">
        <v>159</v>
      </c>
      <c r="M1" s="426" t="s">
        <v>160</v>
      </c>
      <c r="N1" s="426" t="s">
        <v>161</v>
      </c>
      <c r="O1" s="426" t="s">
        <v>162</v>
      </c>
      <c r="P1" s="426" t="s">
        <v>163</v>
      </c>
      <c r="Q1" s="426" t="s">
        <v>164</v>
      </c>
      <c r="R1" s="426" t="s">
        <v>165</v>
      </c>
      <c r="S1" s="426" t="s">
        <v>166</v>
      </c>
      <c r="T1" s="426" t="s">
        <v>167</v>
      </c>
      <c r="U1" s="426" t="s">
        <v>168</v>
      </c>
      <c r="V1" s="426" t="s">
        <v>169</v>
      </c>
      <c r="W1" s="426" t="s">
        <v>170</v>
      </c>
      <c r="X1" s="426" t="s">
        <v>171</v>
      </c>
      <c r="Y1" s="426" t="s">
        <v>172</v>
      </c>
      <c r="Z1" s="426" t="s">
        <v>173</v>
      </c>
      <c r="AA1" s="426" t="s">
        <v>174</v>
      </c>
      <c r="AB1" s="426" t="s">
        <v>175</v>
      </c>
      <c r="AC1" s="426" t="s">
        <v>176</v>
      </c>
      <c r="AD1" s="426" t="s">
        <v>177</v>
      </c>
      <c r="AE1" s="426" t="s">
        <v>178</v>
      </c>
      <c r="AF1" s="426" t="s">
        <v>179</v>
      </c>
      <c r="AG1" s="426" t="s">
        <v>180</v>
      </c>
      <c r="AH1" s="426" t="s">
        <v>181</v>
      </c>
      <c r="AI1" s="426" t="s">
        <v>182</v>
      </c>
      <c r="AJ1" s="429" t="s">
        <v>183</v>
      </c>
      <c r="AK1" s="426" t="s">
        <v>184</v>
      </c>
      <c r="AL1" s="426" t="s">
        <v>185</v>
      </c>
      <c r="AM1" s="426" t="s">
        <v>186</v>
      </c>
      <c r="AN1" s="426" t="s">
        <v>187</v>
      </c>
      <c r="AO1" s="426" t="s">
        <v>188</v>
      </c>
      <c r="AP1" s="426" t="s">
        <v>189</v>
      </c>
      <c r="AQ1" s="426" t="s">
        <v>190</v>
      </c>
      <c r="AR1" s="426" t="s">
        <v>191</v>
      </c>
      <c r="AS1" s="426" t="s">
        <v>192</v>
      </c>
      <c r="AT1" s="426" t="s">
        <v>193</v>
      </c>
      <c r="AU1" s="426" t="s">
        <v>194</v>
      </c>
      <c r="AV1" s="426" t="s">
        <v>195</v>
      </c>
      <c r="AW1" s="426" t="s">
        <v>196</v>
      </c>
      <c r="AX1" s="426" t="s">
        <v>197</v>
      </c>
      <c r="AY1" s="426" t="s">
        <v>198</v>
      </c>
      <c r="AZ1" s="426" t="s">
        <v>199</v>
      </c>
      <c r="BA1" s="426" t="s">
        <v>200</v>
      </c>
      <c r="BB1" s="426" t="s">
        <v>201</v>
      </c>
      <c r="BC1" s="426" t="s">
        <v>202</v>
      </c>
      <c r="BD1" s="426" t="s">
        <v>203</v>
      </c>
      <c r="BE1" s="426" t="s">
        <v>204</v>
      </c>
      <c r="BF1" s="426" t="s">
        <v>205</v>
      </c>
      <c r="BG1" s="426" t="s">
        <v>206</v>
      </c>
      <c r="BH1" s="426" t="s">
        <v>207</v>
      </c>
      <c r="BI1" s="426" t="s">
        <v>208</v>
      </c>
      <c r="BJ1" s="426" t="s">
        <v>209</v>
      </c>
      <c r="BK1" s="426" t="s">
        <v>210</v>
      </c>
      <c r="BL1" s="426" t="s">
        <v>211</v>
      </c>
      <c r="BM1" s="426" t="s">
        <v>212</v>
      </c>
      <c r="BN1" s="426" t="s">
        <v>213</v>
      </c>
      <c r="BO1" s="426" t="s">
        <v>214</v>
      </c>
      <c r="BP1" s="426" t="s">
        <v>215</v>
      </c>
      <c r="BQ1" s="426" t="s">
        <v>216</v>
      </c>
      <c r="BR1" s="426" t="s">
        <v>217</v>
      </c>
      <c r="BS1" s="426" t="s">
        <v>218</v>
      </c>
      <c r="BT1" s="429" t="s">
        <v>219</v>
      </c>
      <c r="BU1" s="426" t="s">
        <v>220</v>
      </c>
      <c r="BV1" s="426" t="s">
        <v>221</v>
      </c>
      <c r="BW1" s="426" t="s">
        <v>222</v>
      </c>
      <c r="BX1" s="426" t="s">
        <v>223</v>
      </c>
      <c r="BY1" s="426" t="s">
        <v>224</v>
      </c>
      <c r="BZ1" s="429" t="s">
        <v>225</v>
      </c>
      <c r="CA1" s="426" t="s">
        <v>226</v>
      </c>
      <c r="CB1" s="426" t="s">
        <v>227</v>
      </c>
      <c r="CC1" s="426" t="s">
        <v>228</v>
      </c>
      <c r="CD1" s="426" t="s">
        <v>229</v>
      </c>
      <c r="CE1" s="426" t="s">
        <v>230</v>
      </c>
      <c r="CF1" s="426" t="s">
        <v>231</v>
      </c>
      <c r="CG1" s="429" t="s">
        <v>232</v>
      </c>
      <c r="CH1" s="426" t="s">
        <v>233</v>
      </c>
      <c r="CI1" s="426" t="s">
        <v>234</v>
      </c>
      <c r="CJ1" s="426" t="s">
        <v>235</v>
      </c>
      <c r="CK1" s="426" t="s">
        <v>236</v>
      </c>
      <c r="CL1" s="426" t="s">
        <v>237</v>
      </c>
      <c r="CM1" s="426" t="s">
        <v>238</v>
      </c>
      <c r="CN1" s="426" t="s">
        <v>239</v>
      </c>
      <c r="CO1" s="426" t="s">
        <v>240</v>
      </c>
      <c r="CP1" s="426" t="s">
        <v>241</v>
      </c>
      <c r="CQ1" s="425" t="s">
        <v>242</v>
      </c>
      <c r="CR1" s="429" t="s">
        <v>243</v>
      </c>
      <c r="CS1" s="426" t="s">
        <v>244</v>
      </c>
      <c r="CT1" s="426" t="s">
        <v>245</v>
      </c>
      <c r="CU1" s="426" t="s">
        <v>246</v>
      </c>
      <c r="CV1" s="426" t="s">
        <v>247</v>
      </c>
      <c r="CW1" s="426" t="s">
        <v>248</v>
      </c>
      <c r="CX1" s="426" t="s">
        <v>249</v>
      </c>
      <c r="CY1" s="426" t="s">
        <v>250</v>
      </c>
      <c r="CZ1" s="426" t="s">
        <v>251</v>
      </c>
      <c r="DA1" s="426" t="s">
        <v>252</v>
      </c>
      <c r="DB1" s="426" t="s">
        <v>253</v>
      </c>
      <c r="DC1" s="429" t="s">
        <v>254</v>
      </c>
      <c r="DD1" s="426" t="s">
        <v>255</v>
      </c>
      <c r="DE1" s="426" t="s">
        <v>256</v>
      </c>
      <c r="DF1" s="426" t="s">
        <v>257</v>
      </c>
      <c r="DG1" s="426" t="s">
        <v>258</v>
      </c>
      <c r="DH1" s="426" t="s">
        <v>259</v>
      </c>
      <c r="DI1" s="426" t="s">
        <v>260</v>
      </c>
      <c r="DJ1" s="426" t="s">
        <v>261</v>
      </c>
      <c r="DK1" s="426" t="s">
        <v>262</v>
      </c>
      <c r="DL1" s="426" t="s">
        <v>263</v>
      </c>
      <c r="DM1" s="426" t="s">
        <v>264</v>
      </c>
      <c r="DN1" s="426" t="s">
        <v>265</v>
      </c>
      <c r="DO1" s="426" t="s">
        <v>266</v>
      </c>
      <c r="DP1" s="426" t="s">
        <v>267</v>
      </c>
      <c r="DQ1" s="426" t="s">
        <v>268</v>
      </c>
      <c r="DR1" s="429" t="s">
        <v>269</v>
      </c>
      <c r="DS1" s="426" t="s">
        <v>270</v>
      </c>
      <c r="DT1" s="426" t="s">
        <v>271</v>
      </c>
      <c r="DU1" s="426" t="s">
        <v>272</v>
      </c>
      <c r="DV1" s="426" t="s">
        <v>273</v>
      </c>
      <c r="DW1" s="426" t="s">
        <v>274</v>
      </c>
      <c r="DX1" s="426" t="s">
        <v>275</v>
      </c>
      <c r="DY1" s="426" t="s">
        <v>276</v>
      </c>
      <c r="DZ1" s="426" t="s">
        <v>277</v>
      </c>
      <c r="EA1" s="426" t="s">
        <v>278</v>
      </c>
      <c r="EB1" s="426" t="s">
        <v>279</v>
      </c>
      <c r="EC1" s="426" t="s">
        <v>280</v>
      </c>
      <c r="ED1" s="426" t="s">
        <v>281</v>
      </c>
      <c r="EE1" s="426" t="s">
        <v>282</v>
      </c>
      <c r="EF1" s="426" t="s">
        <v>283</v>
      </c>
      <c r="EG1" s="426" t="s">
        <v>284</v>
      </c>
      <c r="EH1" s="429" t="s">
        <v>285</v>
      </c>
      <c r="EI1" s="426" t="s">
        <v>286</v>
      </c>
      <c r="EJ1" s="426" t="s">
        <v>287</v>
      </c>
      <c r="EK1" s="426" t="s">
        <v>288</v>
      </c>
      <c r="EL1" s="426" t="s">
        <v>289</v>
      </c>
      <c r="EM1" s="426" t="s">
        <v>290</v>
      </c>
      <c r="EN1" s="426" t="s">
        <v>291</v>
      </c>
      <c r="EO1" s="426" t="s">
        <v>292</v>
      </c>
      <c r="EP1" s="426" t="s">
        <v>293</v>
      </c>
      <c r="EQ1" s="426" t="s">
        <v>294</v>
      </c>
      <c r="ER1" s="426" t="s">
        <v>295</v>
      </c>
      <c r="ES1" s="426" t="s">
        <v>296</v>
      </c>
      <c r="ET1" s="426" t="s">
        <v>297</v>
      </c>
      <c r="EU1" s="426" t="s">
        <v>298</v>
      </c>
      <c r="EV1" s="426" t="s">
        <v>299</v>
      </c>
      <c r="EW1" s="429" t="s">
        <v>300</v>
      </c>
      <c r="EX1" s="426" t="s">
        <v>301</v>
      </c>
      <c r="EY1" s="426" t="s">
        <v>302</v>
      </c>
      <c r="EZ1" s="426" t="s">
        <v>303</v>
      </c>
      <c r="FA1" s="426" t="s">
        <v>304</v>
      </c>
      <c r="FB1" s="426" t="s">
        <v>305</v>
      </c>
      <c r="FC1" s="426" t="s">
        <v>306</v>
      </c>
      <c r="FD1" s="426" t="s">
        <v>307</v>
      </c>
      <c r="FE1" s="426" t="s">
        <v>308</v>
      </c>
      <c r="FF1" s="426" t="s">
        <v>309</v>
      </c>
      <c r="FG1" s="426" t="s">
        <v>310</v>
      </c>
      <c r="FH1" s="426" t="s">
        <v>311</v>
      </c>
      <c r="FI1" s="426" t="s">
        <v>312</v>
      </c>
      <c r="FJ1" s="426" t="s">
        <v>313</v>
      </c>
      <c r="FK1" s="426" t="s">
        <v>314</v>
      </c>
      <c r="FL1" s="426" t="s">
        <v>315</v>
      </c>
      <c r="FM1" s="426" t="s">
        <v>316</v>
      </c>
      <c r="FN1" s="426" t="s">
        <v>317</v>
      </c>
      <c r="FO1" s="426" t="s">
        <v>318</v>
      </c>
      <c r="FP1" s="426" t="s">
        <v>319</v>
      </c>
      <c r="FQ1" s="426" t="s">
        <v>320</v>
      </c>
      <c r="FR1" s="426" t="s">
        <v>321</v>
      </c>
      <c r="FS1" s="426" t="s">
        <v>322</v>
      </c>
      <c r="FT1" s="426" t="s">
        <v>323</v>
      </c>
      <c r="FU1" s="426" t="s">
        <v>324</v>
      </c>
      <c r="FV1" s="426" t="s">
        <v>325</v>
      </c>
      <c r="FW1" s="429" t="s">
        <v>326</v>
      </c>
      <c r="FX1" s="429" t="s">
        <v>327</v>
      </c>
      <c r="FY1" s="426" t="s">
        <v>328</v>
      </c>
      <c r="FZ1" s="426" t="s">
        <v>329</v>
      </c>
      <c r="GA1" s="426" t="s">
        <v>330</v>
      </c>
      <c r="GB1" s="426" t="s">
        <v>331</v>
      </c>
      <c r="GC1" s="426" t="s">
        <v>332</v>
      </c>
      <c r="GD1" s="426" t="s">
        <v>333</v>
      </c>
      <c r="GE1" s="426" t="s">
        <v>334</v>
      </c>
      <c r="GF1" s="429" t="s">
        <v>335</v>
      </c>
      <c r="GG1" s="426" t="s">
        <v>336</v>
      </c>
      <c r="GH1" s="426" t="s">
        <v>337</v>
      </c>
      <c r="GI1" s="426" t="s">
        <v>338</v>
      </c>
      <c r="GJ1" s="426" t="s">
        <v>339</v>
      </c>
      <c r="GK1" s="426" t="s">
        <v>340</v>
      </c>
      <c r="GL1" s="426" t="s">
        <v>341</v>
      </c>
      <c r="GM1" s="426" t="s">
        <v>342</v>
      </c>
      <c r="GN1" s="429" t="s">
        <v>343</v>
      </c>
      <c r="GO1" s="426" t="s">
        <v>344</v>
      </c>
      <c r="GP1" s="426" t="s">
        <v>345</v>
      </c>
      <c r="GQ1" s="426" t="s">
        <v>346</v>
      </c>
      <c r="GR1" s="426" t="s">
        <v>347</v>
      </c>
      <c r="GS1" s="426" t="s">
        <v>348</v>
      </c>
      <c r="GT1" s="426" t="s">
        <v>349</v>
      </c>
      <c r="GU1" s="429" t="s">
        <v>350</v>
      </c>
      <c r="GV1" s="426" t="s">
        <v>351</v>
      </c>
      <c r="GW1" s="426" t="s">
        <v>352</v>
      </c>
      <c r="GX1" s="426" t="s">
        <v>353</v>
      </c>
      <c r="GY1" s="426" t="s">
        <v>354</v>
      </c>
      <c r="GZ1" s="426" t="s">
        <v>355</v>
      </c>
      <c r="HA1" s="426" t="s">
        <v>356</v>
      </c>
      <c r="HB1" s="426" t="s">
        <v>357</v>
      </c>
      <c r="HC1" s="425" t="s">
        <v>358</v>
      </c>
      <c r="HD1" s="429" t="s">
        <v>359</v>
      </c>
      <c r="HE1" s="426" t="s">
        <v>360</v>
      </c>
      <c r="HF1" s="426" t="s">
        <v>361</v>
      </c>
      <c r="HG1" s="426" t="s">
        <v>362</v>
      </c>
      <c r="HH1" s="426" t="s">
        <v>363</v>
      </c>
      <c r="HI1" s="426" t="s">
        <v>364</v>
      </c>
      <c r="HJ1" s="426" t="s">
        <v>365</v>
      </c>
      <c r="HK1" s="426" t="s">
        <v>366</v>
      </c>
      <c r="HL1" s="426" t="s">
        <v>367</v>
      </c>
      <c r="HM1" s="426" t="s">
        <v>368</v>
      </c>
      <c r="HN1" s="426" t="s">
        <v>369</v>
      </c>
      <c r="HO1" s="426" t="s">
        <v>370</v>
      </c>
      <c r="HP1" s="429" t="s">
        <v>371</v>
      </c>
      <c r="HQ1" s="426" t="s">
        <v>372</v>
      </c>
      <c r="HR1" s="426" t="s">
        <v>373</v>
      </c>
      <c r="HS1" s="426" t="s">
        <v>374</v>
      </c>
      <c r="HT1" s="426" t="s">
        <v>375</v>
      </c>
      <c r="HU1" s="426" t="s">
        <v>376</v>
      </c>
      <c r="HV1" s="426" t="s">
        <v>377</v>
      </c>
      <c r="HW1" s="426" t="s">
        <v>378</v>
      </c>
      <c r="HX1" s="429" t="s">
        <v>379</v>
      </c>
      <c r="HY1" s="426" t="s">
        <v>380</v>
      </c>
      <c r="HZ1" s="426" t="s">
        <v>381</v>
      </c>
      <c r="IA1" s="426" t="s">
        <v>382</v>
      </c>
      <c r="IB1" s="426" t="s">
        <v>383</v>
      </c>
      <c r="IC1" s="426" t="s">
        <v>384</v>
      </c>
      <c r="ID1" s="426" t="s">
        <v>385</v>
      </c>
      <c r="IE1" s="426" t="s">
        <v>386</v>
      </c>
      <c r="IF1" s="426" t="s">
        <v>387</v>
      </c>
      <c r="IG1" s="426" t="s">
        <v>388</v>
      </c>
      <c r="IH1" s="426" t="s">
        <v>389</v>
      </c>
      <c r="II1" s="426" t="s">
        <v>390</v>
      </c>
      <c r="IJ1" s="426" t="s">
        <v>391</v>
      </c>
      <c r="IK1" s="426" t="s">
        <v>392</v>
      </c>
      <c r="IL1" s="426" t="s">
        <v>393</v>
      </c>
      <c r="IM1" s="426" t="s">
        <v>394</v>
      </c>
      <c r="IN1" s="426" t="s">
        <v>395</v>
      </c>
      <c r="IO1" s="429" t="s">
        <v>396</v>
      </c>
      <c r="IP1" s="426" t="s">
        <v>397</v>
      </c>
      <c r="IQ1" s="426" t="s">
        <v>398</v>
      </c>
      <c r="IR1" s="426" t="s">
        <v>399</v>
      </c>
      <c r="IS1" s="426" t="s">
        <v>400</v>
      </c>
      <c r="IT1" s="426" t="s">
        <v>401</v>
      </c>
      <c r="IU1" s="426" t="s">
        <v>402</v>
      </c>
      <c r="IV1" s="429" t="s">
        <v>403</v>
      </c>
      <c r="IW1" s="426" t="s">
        <v>404</v>
      </c>
      <c r="IX1" s="426" t="s">
        <v>405</v>
      </c>
      <c r="IY1" s="426" t="s">
        <v>406</v>
      </c>
      <c r="IZ1" s="426" t="s">
        <v>407</v>
      </c>
      <c r="JA1" s="426" t="s">
        <v>408</v>
      </c>
      <c r="JB1" s="426" t="s">
        <v>409</v>
      </c>
      <c r="JC1" s="426" t="s">
        <v>410</v>
      </c>
      <c r="JD1" s="426" t="s">
        <v>411</v>
      </c>
      <c r="JE1" s="426" t="s">
        <v>412</v>
      </c>
      <c r="JF1" s="426" t="s">
        <v>413</v>
      </c>
      <c r="JG1" s="426" t="s">
        <v>414</v>
      </c>
      <c r="JH1" s="426" t="s">
        <v>415</v>
      </c>
      <c r="JI1" s="426" t="s">
        <v>416</v>
      </c>
      <c r="JJ1" s="426" t="s">
        <v>417</v>
      </c>
      <c r="JK1" s="426" t="s">
        <v>418</v>
      </c>
      <c r="JL1" s="426" t="s">
        <v>419</v>
      </c>
      <c r="JM1" s="426" t="s">
        <v>420</v>
      </c>
      <c r="JN1" s="426" t="s">
        <v>421</v>
      </c>
      <c r="JO1" s="426" t="s">
        <v>422</v>
      </c>
      <c r="JP1" s="426" t="s">
        <v>423</v>
      </c>
      <c r="JQ1" s="426" t="s">
        <v>424</v>
      </c>
      <c r="JR1" s="426" t="s">
        <v>425</v>
      </c>
      <c r="JS1" s="426" t="s">
        <v>426</v>
      </c>
      <c r="JT1" s="426" t="s">
        <v>427</v>
      </c>
      <c r="JU1" s="426" t="s">
        <v>428</v>
      </c>
      <c r="JV1" s="426" t="s">
        <v>429</v>
      </c>
      <c r="JW1" s="426" t="s">
        <v>430</v>
      </c>
      <c r="JX1" s="426" t="s">
        <v>431</v>
      </c>
      <c r="JY1" s="426" t="s">
        <v>432</v>
      </c>
      <c r="JZ1" s="426" t="s">
        <v>433</v>
      </c>
      <c r="KA1" s="426" t="s">
        <v>434</v>
      </c>
      <c r="KB1" s="426" t="s">
        <v>435</v>
      </c>
      <c r="KC1" s="426" t="s">
        <v>436</v>
      </c>
      <c r="KD1" s="426" t="s">
        <v>437</v>
      </c>
      <c r="KE1" s="426" t="s">
        <v>438</v>
      </c>
      <c r="KF1" s="426" t="s">
        <v>439</v>
      </c>
      <c r="KG1" s="426" t="s">
        <v>440</v>
      </c>
      <c r="KH1" s="426" t="s">
        <v>441</v>
      </c>
      <c r="KI1" s="426" t="s">
        <v>442</v>
      </c>
      <c r="KJ1" s="426" t="s">
        <v>443</v>
      </c>
      <c r="KK1" s="426" t="s">
        <v>444</v>
      </c>
      <c r="KL1" s="426" t="s">
        <v>445</v>
      </c>
      <c r="KM1" s="426" t="s">
        <v>446</v>
      </c>
      <c r="KN1" s="426" t="s">
        <v>447</v>
      </c>
      <c r="KO1" s="429" t="s">
        <v>448</v>
      </c>
      <c r="KP1" s="426" t="s">
        <v>449</v>
      </c>
      <c r="KQ1" s="426" t="s">
        <v>450</v>
      </c>
      <c r="KR1" s="426" t="s">
        <v>451</v>
      </c>
      <c r="KS1" s="426" t="s">
        <v>452</v>
      </c>
      <c r="KT1" s="426" t="s">
        <v>453</v>
      </c>
      <c r="KU1" s="426" t="s">
        <v>454</v>
      </c>
      <c r="KV1" s="426" t="s">
        <v>455</v>
      </c>
      <c r="KW1" s="426" t="s">
        <v>456</v>
      </c>
      <c r="KX1" s="426" t="s">
        <v>457</v>
      </c>
      <c r="KY1" s="426" t="s">
        <v>458</v>
      </c>
      <c r="KZ1" s="426" t="s">
        <v>459</v>
      </c>
      <c r="LA1" s="426" t="s">
        <v>460</v>
      </c>
      <c r="LB1" s="426" t="s">
        <v>461</v>
      </c>
      <c r="LC1" s="426" t="s">
        <v>462</v>
      </c>
      <c r="LD1" s="425" t="s">
        <v>463</v>
      </c>
      <c r="LE1" s="429" t="s">
        <v>464</v>
      </c>
      <c r="LF1" s="426" t="s">
        <v>465</v>
      </c>
      <c r="LG1" s="426" t="s">
        <v>520</v>
      </c>
      <c r="LH1" s="426" t="s">
        <v>521</v>
      </c>
      <c r="LI1" s="426" t="s">
        <v>522</v>
      </c>
      <c r="LJ1" s="426" t="s">
        <v>523</v>
      </c>
      <c r="LK1" s="426" t="s">
        <v>524</v>
      </c>
      <c r="LL1" s="426" t="s">
        <v>525</v>
      </c>
      <c r="LM1" s="426" t="s">
        <v>526</v>
      </c>
      <c r="LN1" s="426" t="s">
        <v>527</v>
      </c>
      <c r="LO1" s="426" t="s">
        <v>528</v>
      </c>
      <c r="LP1" s="426" t="s">
        <v>466</v>
      </c>
      <c r="LQ1" s="426" t="s">
        <v>529</v>
      </c>
      <c r="LR1" s="426" t="s">
        <v>530</v>
      </c>
      <c r="LS1" s="426" t="s">
        <v>531</v>
      </c>
      <c r="LT1" s="426" t="s">
        <v>532</v>
      </c>
      <c r="LU1" s="426" t="s">
        <v>533</v>
      </c>
      <c r="LV1" s="429" t="s">
        <v>467</v>
      </c>
      <c r="LW1" s="426" t="s">
        <v>468</v>
      </c>
      <c r="LX1" s="426" t="s">
        <v>469</v>
      </c>
      <c r="LY1" s="426" t="s">
        <v>470</v>
      </c>
      <c r="LZ1" s="426" t="s">
        <v>471</v>
      </c>
      <c r="MA1" s="426" t="s">
        <v>472</v>
      </c>
      <c r="MB1" s="426" t="s">
        <v>473</v>
      </c>
      <c r="MC1" s="426" t="s">
        <v>474</v>
      </c>
      <c r="MD1" s="426" t="s">
        <v>475</v>
      </c>
      <c r="ME1" s="426" t="s">
        <v>476</v>
      </c>
      <c r="MF1" s="426" t="s">
        <v>477</v>
      </c>
      <c r="MG1" s="426" t="s">
        <v>478</v>
      </c>
      <c r="MH1" s="426" t="s">
        <v>479</v>
      </c>
      <c r="MI1" s="426" t="s">
        <v>480</v>
      </c>
      <c r="MJ1" s="426" t="s">
        <v>481</v>
      </c>
      <c r="MK1" s="426" t="s">
        <v>482</v>
      </c>
      <c r="ML1" s="426" t="s">
        <v>483</v>
      </c>
      <c r="MM1" s="426" t="s">
        <v>484</v>
      </c>
      <c r="MN1" s="426" t="s">
        <v>485</v>
      </c>
      <c r="MO1" s="426" t="s">
        <v>486</v>
      </c>
      <c r="MP1" s="426" t="s">
        <v>487</v>
      </c>
      <c r="MQ1" s="426" t="s">
        <v>488</v>
      </c>
      <c r="MR1" s="426" t="s">
        <v>489</v>
      </c>
      <c r="MS1" s="426" t="s">
        <v>490</v>
      </c>
      <c r="MT1" s="426" t="s">
        <v>491</v>
      </c>
      <c r="MU1" s="426" t="s">
        <v>492</v>
      </c>
      <c r="MV1" s="426" t="s">
        <v>493</v>
      </c>
      <c r="MW1" s="426" t="s">
        <v>494</v>
      </c>
      <c r="MX1" s="426" t="s">
        <v>495</v>
      </c>
      <c r="MY1" s="426" t="s">
        <v>496</v>
      </c>
      <c r="MZ1" s="426" t="s">
        <v>497</v>
      </c>
      <c r="NA1" s="426" t="s">
        <v>498</v>
      </c>
      <c r="NB1" s="426" t="s">
        <v>499</v>
      </c>
      <c r="NC1" s="426" t="s">
        <v>500</v>
      </c>
      <c r="ND1" s="426" t="s">
        <v>501</v>
      </c>
      <c r="NE1" s="426" t="s">
        <v>502</v>
      </c>
      <c r="NF1" s="426" t="s">
        <v>503</v>
      </c>
      <c r="NG1" s="426" t="s">
        <v>504</v>
      </c>
      <c r="NH1" s="429" t="s">
        <v>505</v>
      </c>
      <c r="NI1" s="426" t="s">
        <v>506</v>
      </c>
      <c r="NJ1" s="426" t="s">
        <v>507</v>
      </c>
      <c r="NK1" s="426" t="s">
        <v>508</v>
      </c>
      <c r="NL1" s="426" t="s">
        <v>509</v>
      </c>
      <c r="NM1" s="426" t="s">
        <v>510</v>
      </c>
      <c r="NN1" s="429" t="s">
        <v>511</v>
      </c>
      <c r="NO1" s="426" t="s">
        <v>512</v>
      </c>
      <c r="NP1" s="426" t="s">
        <v>513</v>
      </c>
      <c r="NQ1" s="426" t="s">
        <v>514</v>
      </c>
      <c r="NR1" s="426" t="s">
        <v>515</v>
      </c>
      <c r="NS1" s="426" t="s">
        <v>516</v>
      </c>
      <c r="NT1" s="426" t="s">
        <v>517</v>
      </c>
      <c r="NU1" s="426" t="s">
        <v>518</v>
      </c>
      <c r="NV1" s="425" t="s">
        <v>534</v>
      </c>
      <c r="NW1" s="429" t="s">
        <v>535</v>
      </c>
      <c r="NX1" s="426" t="s">
        <v>536</v>
      </c>
      <c r="NY1" s="426" t="s">
        <v>537</v>
      </c>
      <c r="NZ1" s="426" t="s">
        <v>538</v>
      </c>
      <c r="OA1" s="426" t="s">
        <v>539</v>
      </c>
      <c r="OB1" s="426" t="s">
        <v>540</v>
      </c>
      <c r="OC1" s="426" t="s">
        <v>541</v>
      </c>
      <c r="OD1" s="426" t="s">
        <v>542</v>
      </c>
      <c r="OE1" s="426" t="s">
        <v>543</v>
      </c>
      <c r="OF1" s="426" t="s">
        <v>544</v>
      </c>
      <c r="OG1" s="426" t="s">
        <v>545</v>
      </c>
      <c r="OH1" s="426" t="s">
        <v>546</v>
      </c>
      <c r="OI1" s="426" t="s">
        <v>547</v>
      </c>
      <c r="OJ1" s="426" t="s">
        <v>548</v>
      </c>
      <c r="OK1" s="426" t="s">
        <v>549</v>
      </c>
      <c r="OL1" s="426" t="s">
        <v>550</v>
      </c>
      <c r="OM1" s="426" t="s">
        <v>551</v>
      </c>
      <c r="ON1" s="426" t="s">
        <v>552</v>
      </c>
      <c r="OO1" s="426" t="s">
        <v>553</v>
      </c>
      <c r="OP1" s="426" t="s">
        <v>554</v>
      </c>
      <c r="OQ1" s="426" t="s">
        <v>555</v>
      </c>
      <c r="OR1" s="426" t="s">
        <v>556</v>
      </c>
      <c r="OS1" s="426" t="s">
        <v>557</v>
      </c>
      <c r="OT1" s="426" t="s">
        <v>558</v>
      </c>
      <c r="OU1" s="426" t="s">
        <v>559</v>
      </c>
      <c r="OV1" s="426" t="s">
        <v>560</v>
      </c>
      <c r="OW1" s="426" t="s">
        <v>561</v>
      </c>
      <c r="OX1" s="426" t="s">
        <v>562</v>
      </c>
      <c r="OY1" s="426" t="s">
        <v>563</v>
      </c>
      <c r="OZ1" s="426" t="s">
        <v>564</v>
      </c>
      <c r="PA1" s="426" t="s">
        <v>565</v>
      </c>
      <c r="PB1" s="426" t="s">
        <v>566</v>
      </c>
      <c r="PC1" s="426" t="s">
        <v>567</v>
      </c>
      <c r="PD1" s="426" t="s">
        <v>568</v>
      </c>
      <c r="PE1" s="426" t="s">
        <v>569</v>
      </c>
      <c r="PF1" s="426" t="s">
        <v>570</v>
      </c>
      <c r="PG1" s="426" t="s">
        <v>571</v>
      </c>
      <c r="PH1" s="426" t="s">
        <v>572</v>
      </c>
      <c r="PI1" s="426" t="s">
        <v>573</v>
      </c>
      <c r="PJ1" s="426" t="s">
        <v>574</v>
      </c>
      <c r="PK1" s="426" t="s">
        <v>575</v>
      </c>
      <c r="PL1" s="426" t="s">
        <v>576</v>
      </c>
      <c r="PM1" s="426" t="s">
        <v>577</v>
      </c>
      <c r="PN1" s="426" t="s">
        <v>578</v>
      </c>
      <c r="PO1" s="426" t="s">
        <v>579</v>
      </c>
      <c r="PP1" s="426" t="s">
        <v>580</v>
      </c>
      <c r="PQ1" s="426" t="s">
        <v>581</v>
      </c>
      <c r="PR1" s="426" t="s">
        <v>582</v>
      </c>
      <c r="PS1" s="426" t="s">
        <v>583</v>
      </c>
      <c r="PT1" s="426" t="s">
        <v>584</v>
      </c>
      <c r="PU1" s="426" t="s">
        <v>585</v>
      </c>
      <c r="PV1" s="426" t="s">
        <v>586</v>
      </c>
      <c r="PW1" s="426" t="s">
        <v>587</v>
      </c>
      <c r="PX1" s="426" t="s">
        <v>588</v>
      </c>
      <c r="PY1" s="426" t="s">
        <v>589</v>
      </c>
      <c r="PZ1" s="426" t="s">
        <v>590</v>
      </c>
      <c r="QA1" s="426" t="s">
        <v>591</v>
      </c>
      <c r="QB1" s="426" t="s">
        <v>592</v>
      </c>
      <c r="QC1" s="426" t="s">
        <v>593</v>
      </c>
      <c r="QD1" s="426" t="s">
        <v>594</v>
      </c>
      <c r="QE1" s="426" t="s">
        <v>595</v>
      </c>
      <c r="QF1" s="429" t="s">
        <v>596</v>
      </c>
      <c r="QG1" s="426" t="s">
        <v>597</v>
      </c>
      <c r="QH1" s="426" t="s">
        <v>598</v>
      </c>
      <c r="QI1" s="426" t="s">
        <v>599</v>
      </c>
      <c r="QJ1" s="426" t="s">
        <v>600</v>
      </c>
      <c r="QK1" s="426" t="s">
        <v>601</v>
      </c>
      <c r="QL1" s="426" t="s">
        <v>602</v>
      </c>
      <c r="QM1" s="426" t="s">
        <v>603</v>
      </c>
      <c r="QN1" s="429" t="s">
        <v>604</v>
      </c>
      <c r="QO1" s="426" t="s">
        <v>605</v>
      </c>
      <c r="QP1" s="426" t="s">
        <v>606</v>
      </c>
      <c r="QQ1" s="426" t="s">
        <v>621</v>
      </c>
      <c r="QR1" s="426" t="s">
        <v>622</v>
      </c>
      <c r="QS1" s="426" t="s">
        <v>623</v>
      </c>
      <c r="QT1" s="426" t="s">
        <v>624</v>
      </c>
      <c r="QU1" s="426" t="s">
        <v>625</v>
      </c>
      <c r="QV1" s="426" t="s">
        <v>626</v>
      </c>
      <c r="QW1" s="426" t="s">
        <v>627</v>
      </c>
      <c r="QX1" s="426" t="s">
        <v>628</v>
      </c>
      <c r="QY1" s="426" t="s">
        <v>629</v>
      </c>
      <c r="QZ1" s="426" t="s">
        <v>630</v>
      </c>
      <c r="RA1" s="426" t="s">
        <v>631</v>
      </c>
      <c r="RB1" s="426" t="s">
        <v>632</v>
      </c>
      <c r="RC1" s="426" t="s">
        <v>633</v>
      </c>
      <c r="RD1" s="426" t="s">
        <v>634</v>
      </c>
      <c r="RE1" s="426" t="s">
        <v>635</v>
      </c>
      <c r="RF1" s="429" t="s">
        <v>607</v>
      </c>
      <c r="RG1" s="426" t="s">
        <v>608</v>
      </c>
      <c r="RH1" s="426" t="s">
        <v>609</v>
      </c>
      <c r="RI1" s="426" t="s">
        <v>610</v>
      </c>
      <c r="RJ1" s="429" t="s">
        <v>611</v>
      </c>
      <c r="RK1" s="426" t="s">
        <v>612</v>
      </c>
      <c r="RL1" s="426" t="s">
        <v>613</v>
      </c>
      <c r="RM1" s="426" t="s">
        <v>614</v>
      </c>
      <c r="RN1" s="426" t="s">
        <v>615</v>
      </c>
      <c r="RO1" s="426" t="s">
        <v>616</v>
      </c>
      <c r="RP1" s="426" t="s">
        <v>617</v>
      </c>
      <c r="RQ1" s="426" t="s">
        <v>618</v>
      </c>
      <c r="RR1" s="426" t="s">
        <v>619</v>
      </c>
      <c r="RS1" s="426" t="s">
        <v>620</v>
      </c>
      <c r="RT1" s="425" t="s">
        <v>636</v>
      </c>
      <c r="RU1" s="429" t="s">
        <v>637</v>
      </c>
      <c r="RV1" s="426" t="s">
        <v>638</v>
      </c>
      <c r="RW1" s="426" t="s">
        <v>639</v>
      </c>
      <c r="RX1" s="426" t="s">
        <v>640</v>
      </c>
      <c r="RY1" s="426" t="s">
        <v>641</v>
      </c>
      <c r="RZ1" s="426" t="s">
        <v>642</v>
      </c>
      <c r="SA1" s="426" t="s">
        <v>643</v>
      </c>
      <c r="SB1" s="426" t="s">
        <v>644</v>
      </c>
      <c r="SC1" s="426" t="s">
        <v>645</v>
      </c>
      <c r="SD1" s="429" t="s">
        <v>646</v>
      </c>
      <c r="SE1" s="426" t="s">
        <v>647</v>
      </c>
      <c r="SF1" s="426" t="s">
        <v>648</v>
      </c>
      <c r="SG1" s="426" t="s">
        <v>649</v>
      </c>
      <c r="SH1" s="426" t="s">
        <v>650</v>
      </c>
      <c r="SI1" s="426" t="s">
        <v>651</v>
      </c>
      <c r="SJ1" s="426" t="s">
        <v>652</v>
      </c>
      <c r="SK1" s="426" t="s">
        <v>653</v>
      </c>
      <c r="SL1" s="426" t="s">
        <v>654</v>
      </c>
      <c r="SM1" s="426" t="s">
        <v>655</v>
      </c>
      <c r="SN1" s="426" t="s">
        <v>656</v>
      </c>
      <c r="SO1" s="426" t="s">
        <v>657</v>
      </c>
      <c r="SP1" s="426" t="s">
        <v>658</v>
      </c>
      <c r="SQ1" s="426" t="s">
        <v>659</v>
      </c>
      <c r="SR1" s="426" t="s">
        <v>660</v>
      </c>
      <c r="SS1" s="426" t="s">
        <v>661</v>
      </c>
      <c r="ST1" s="426" t="s">
        <v>662</v>
      </c>
      <c r="SU1" s="425" t="s">
        <v>663</v>
      </c>
      <c r="SV1" s="429" t="s">
        <v>664</v>
      </c>
      <c r="SW1" s="426" t="s">
        <v>665</v>
      </c>
      <c r="SX1" s="426" t="s">
        <v>666</v>
      </c>
      <c r="SY1" s="426" t="s">
        <v>667</v>
      </c>
      <c r="SZ1" s="426" t="s">
        <v>668</v>
      </c>
      <c r="TA1" s="426" t="s">
        <v>669</v>
      </c>
      <c r="TB1" s="426" t="s">
        <v>670</v>
      </c>
      <c r="TC1" s="426" t="s">
        <v>671</v>
      </c>
      <c r="TD1" s="426" t="s">
        <v>672</v>
      </c>
      <c r="TE1" s="426" t="s">
        <v>673</v>
      </c>
      <c r="TF1" s="426" t="s">
        <v>674</v>
      </c>
      <c r="TG1" s="426" t="s">
        <v>675</v>
      </c>
      <c r="TH1" s="426" t="s">
        <v>676</v>
      </c>
      <c r="TI1" s="426" t="s">
        <v>677</v>
      </c>
      <c r="TJ1" s="429" t="s">
        <v>678</v>
      </c>
      <c r="TK1" s="426" t="s">
        <v>679</v>
      </c>
      <c r="TL1" s="426" t="s">
        <v>680</v>
      </c>
      <c r="TM1" s="426" t="s">
        <v>681</v>
      </c>
      <c r="TN1" s="426" t="s">
        <v>682</v>
      </c>
      <c r="TO1" s="426" t="s">
        <v>683</v>
      </c>
      <c r="TP1" s="426" t="s">
        <v>684</v>
      </c>
      <c r="TQ1" s="426" t="s">
        <v>685</v>
      </c>
      <c r="TR1" s="426" t="s">
        <v>686</v>
      </c>
      <c r="TS1" s="426" t="s">
        <v>687</v>
      </c>
      <c r="TT1" s="426" t="s">
        <v>688</v>
      </c>
      <c r="TU1" s="426" t="s">
        <v>689</v>
      </c>
      <c r="TV1" s="426" t="s">
        <v>690</v>
      </c>
      <c r="TW1" s="426" t="s">
        <v>691</v>
      </c>
      <c r="TX1" s="426" t="s">
        <v>692</v>
      </c>
      <c r="TY1" s="426" t="s">
        <v>693</v>
      </c>
      <c r="TZ1" s="426" t="s">
        <v>694</v>
      </c>
      <c r="UA1" s="426" t="s">
        <v>695</v>
      </c>
      <c r="UB1" s="426" t="s">
        <v>696</v>
      </c>
      <c r="UC1" s="425" t="s">
        <v>697</v>
      </c>
      <c r="UD1" s="426" t="s">
        <v>698</v>
      </c>
      <c r="UE1" s="426" t="s">
        <v>699</v>
      </c>
      <c r="UF1" s="426" t="s">
        <v>700</v>
      </c>
      <c r="UG1" s="426" t="s">
        <v>701</v>
      </c>
      <c r="UH1" s="426" t="s">
        <v>702</v>
      </c>
      <c r="UI1" s="427"/>
    </row>
    <row r="2" spans="1:555" s="117" customFormat="1" hidden="1">
      <c r="A2" s="423" t="s">
        <v>49</v>
      </c>
      <c r="B2" s="423" t="s">
        <v>51</v>
      </c>
      <c r="C2" s="423" t="s">
        <v>53</v>
      </c>
      <c r="D2" s="423" t="s">
        <v>57</v>
      </c>
      <c r="E2" s="423" t="s">
        <v>60</v>
      </c>
      <c r="F2" s="423" t="s">
        <v>63</v>
      </c>
      <c r="G2" s="424" t="s">
        <v>66</v>
      </c>
      <c r="H2" s="423" t="s">
        <v>718</v>
      </c>
      <c r="I2" s="423" t="s">
        <v>70</v>
      </c>
      <c r="J2" s="423" t="s">
        <v>72</v>
      </c>
      <c r="K2" s="423" t="s">
        <v>74</v>
      </c>
      <c r="L2" s="423" t="s">
        <v>75</v>
      </c>
      <c r="M2" s="423" t="s">
        <v>78</v>
      </c>
      <c r="N2" s="423" t="s">
        <v>79</v>
      </c>
      <c r="O2" s="423" t="s">
        <v>80</v>
      </c>
      <c r="P2" s="423" t="s">
        <v>81</v>
      </c>
      <c r="Q2" s="423" t="s">
        <v>82</v>
      </c>
      <c r="R2" s="418" t="str">
        <f>+Presupuesto!D11</f>
        <v>Recurrente</v>
      </c>
      <c r="S2" s="418" t="str">
        <f>+Presupuesto!E11</f>
        <v>Programa / Proyecto 2016</v>
      </c>
      <c r="T2" s="423"/>
      <c r="U2" s="423" t="s">
        <v>719</v>
      </c>
      <c r="V2" s="423" t="s">
        <v>720</v>
      </c>
      <c r="W2" s="423" t="s">
        <v>721</v>
      </c>
      <c r="X2" s="423" t="s">
        <v>723</v>
      </c>
      <c r="Y2" s="423" t="s">
        <v>724</v>
      </c>
      <c r="Z2" s="423" t="s">
        <v>725</v>
      </c>
      <c r="AA2" s="423" t="s">
        <v>727</v>
      </c>
      <c r="AB2" s="423" t="s">
        <v>728</v>
      </c>
      <c r="AC2" s="423" t="s">
        <v>729</v>
      </c>
      <c r="AD2" s="423" t="s">
        <v>731</v>
      </c>
      <c r="AE2" s="423" t="s">
        <v>732</v>
      </c>
      <c r="AF2" s="423" t="s">
        <v>733</v>
      </c>
      <c r="AG2" s="423"/>
      <c r="AH2" s="413" t="s">
        <v>1265</v>
      </c>
      <c r="AI2" s="413" t="s">
        <v>1266</v>
      </c>
      <c r="AJ2" s="413" t="s">
        <v>1267</v>
      </c>
      <c r="AK2" s="413" t="s">
        <v>1268</v>
      </c>
      <c r="AL2" s="413" t="s">
        <v>1269</v>
      </c>
      <c r="AM2" s="413" t="s">
        <v>1270</v>
      </c>
      <c r="AN2" s="413" t="s">
        <v>1271</v>
      </c>
      <c r="AO2" s="413" t="s">
        <v>1272</v>
      </c>
      <c r="AP2" s="413" t="s">
        <v>1273</v>
      </c>
      <c r="AQ2" s="413" t="s">
        <v>1274</v>
      </c>
      <c r="AR2" s="413" t="s">
        <v>1275</v>
      </c>
      <c r="AS2" s="413" t="s">
        <v>1276</v>
      </c>
      <c r="AT2" s="413" t="s">
        <v>1277</v>
      </c>
      <c r="AU2" s="413" t="s">
        <v>1278</v>
      </c>
      <c r="AV2" s="413" t="s">
        <v>1279</v>
      </c>
      <c r="AW2" s="413" t="s">
        <v>1280</v>
      </c>
      <c r="AX2" s="413" t="s">
        <v>1281</v>
      </c>
      <c r="AY2" s="413" t="s">
        <v>1282</v>
      </c>
      <c r="AZ2" s="413" t="s">
        <v>1283</v>
      </c>
      <c r="BA2" s="413" t="s">
        <v>1284</v>
      </c>
      <c r="BB2" s="413" t="s">
        <v>1285</v>
      </c>
      <c r="BC2" s="413" t="s">
        <v>1286</v>
      </c>
      <c r="BD2" s="413" t="s">
        <v>1287</v>
      </c>
      <c r="BE2" s="413" t="s">
        <v>1288</v>
      </c>
      <c r="BF2" s="413" t="s">
        <v>1289</v>
      </c>
      <c r="BG2" s="413" t="s">
        <v>1290</v>
      </c>
      <c r="BH2" s="413" t="s">
        <v>1291</v>
      </c>
      <c r="BI2" s="413" t="s">
        <v>1292</v>
      </c>
      <c r="BJ2" s="413" t="s">
        <v>1293</v>
      </c>
      <c r="BK2" s="413" t="s">
        <v>1294</v>
      </c>
      <c r="BL2" s="413" t="s">
        <v>1295</v>
      </c>
      <c r="BM2" s="413" t="s">
        <v>1296</v>
      </c>
      <c r="BN2" s="413" t="s">
        <v>1297</v>
      </c>
      <c r="BO2" s="413" t="s">
        <v>1298</v>
      </c>
      <c r="BP2" s="413" t="s">
        <v>1299</v>
      </c>
      <c r="BQ2" s="413" t="s">
        <v>1300</v>
      </c>
      <c r="BR2" s="413" t="s">
        <v>1301</v>
      </c>
      <c r="BS2" s="413" t="s">
        <v>1302</v>
      </c>
      <c r="BT2" s="413" t="s">
        <v>1303</v>
      </c>
      <c r="BU2" s="413" t="s">
        <v>1304</v>
      </c>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c r="IW2" s="423"/>
      <c r="IX2" s="423"/>
      <c r="IY2" s="423"/>
      <c r="IZ2" s="423"/>
      <c r="JA2" s="423"/>
      <c r="JB2" s="423"/>
      <c r="JC2" s="423"/>
      <c r="JD2" s="423"/>
      <c r="JE2" s="423"/>
      <c r="JF2" s="423"/>
      <c r="JG2" s="423"/>
      <c r="JH2" s="423"/>
      <c r="JI2" s="423"/>
      <c r="JJ2" s="423"/>
      <c r="JK2" s="423"/>
      <c r="JL2" s="423"/>
      <c r="JM2" s="423"/>
      <c r="JN2" s="423"/>
      <c r="JO2" s="423"/>
      <c r="JP2" s="423"/>
      <c r="JQ2" s="423"/>
      <c r="JR2" s="423"/>
      <c r="JS2" s="423"/>
      <c r="JT2" s="423"/>
      <c r="JU2" s="423"/>
      <c r="JV2" s="423"/>
      <c r="JW2" s="423"/>
      <c r="JX2" s="423"/>
      <c r="JY2" s="423"/>
      <c r="JZ2" s="423"/>
      <c r="KA2" s="423"/>
      <c r="KB2" s="423"/>
      <c r="KC2" s="423"/>
      <c r="KD2" s="423"/>
      <c r="KE2" s="423"/>
      <c r="KF2" s="423"/>
      <c r="KG2" s="423"/>
      <c r="KH2" s="423"/>
      <c r="KI2" s="423"/>
      <c r="KJ2" s="423"/>
      <c r="KK2" s="423"/>
      <c r="KL2" s="423"/>
      <c r="KM2" s="423"/>
      <c r="KN2" s="423"/>
      <c r="KO2" s="423"/>
      <c r="KP2" s="423"/>
      <c r="KQ2" s="423"/>
      <c r="KR2" s="423"/>
      <c r="KS2" s="423"/>
      <c r="KT2" s="423"/>
      <c r="KU2" s="423"/>
      <c r="KV2" s="423"/>
      <c r="KW2" s="423"/>
      <c r="KX2" s="423"/>
      <c r="KY2" s="423"/>
      <c r="KZ2" s="423"/>
      <c r="LA2" s="423"/>
      <c r="LB2" s="423"/>
      <c r="LC2" s="423"/>
      <c r="LD2" s="423"/>
      <c r="LE2" s="423"/>
      <c r="LF2" s="423"/>
      <c r="LG2" s="423"/>
      <c r="LH2" s="423"/>
      <c r="LI2" s="423"/>
      <c r="LJ2" s="423"/>
      <c r="LK2" s="423"/>
      <c r="LL2" s="423"/>
      <c r="LM2" s="423"/>
      <c r="LN2" s="423"/>
      <c r="LO2" s="423"/>
      <c r="LP2" s="423"/>
      <c r="LQ2" s="423"/>
      <c r="LR2" s="423"/>
      <c r="LS2" s="423"/>
      <c r="LT2" s="423"/>
      <c r="LU2" s="423"/>
      <c r="LV2" s="423"/>
      <c r="LW2" s="423"/>
      <c r="LX2" s="423"/>
      <c r="LY2" s="423"/>
      <c r="LZ2" s="423"/>
      <c r="MA2" s="423"/>
      <c r="MB2" s="423"/>
      <c r="MC2" s="423"/>
      <c r="MD2" s="423"/>
      <c r="ME2" s="423"/>
      <c r="MF2" s="423"/>
      <c r="MG2" s="423"/>
      <c r="MH2" s="423"/>
      <c r="MI2" s="423"/>
      <c r="MJ2" s="423"/>
      <c r="MK2" s="423"/>
      <c r="ML2" s="423"/>
      <c r="MM2" s="423"/>
      <c r="MN2" s="423"/>
      <c r="MO2" s="423"/>
      <c r="MP2" s="423"/>
      <c r="MQ2" s="423"/>
      <c r="MR2" s="423"/>
      <c r="MS2" s="423"/>
      <c r="MT2" s="423"/>
      <c r="MU2" s="423"/>
      <c r="MV2" s="423"/>
      <c r="MW2" s="423"/>
      <c r="MX2" s="423"/>
      <c r="MY2" s="423"/>
      <c r="MZ2" s="423"/>
      <c r="NA2" s="423"/>
      <c r="NB2" s="423"/>
      <c r="NC2" s="423"/>
      <c r="ND2" s="423"/>
      <c r="NE2" s="423"/>
      <c r="NF2" s="423"/>
      <c r="NG2" s="423"/>
      <c r="NH2" s="423"/>
      <c r="NI2" s="423"/>
      <c r="NJ2" s="423"/>
      <c r="NK2" s="423"/>
      <c r="NL2" s="423"/>
      <c r="NM2" s="423"/>
      <c r="NN2" s="423"/>
      <c r="NO2" s="423"/>
      <c r="NP2" s="423"/>
      <c r="NQ2" s="423"/>
      <c r="NR2" s="423"/>
      <c r="NS2" s="423"/>
      <c r="NT2" s="423"/>
      <c r="NU2" s="423"/>
      <c r="NV2" s="423"/>
      <c r="NW2" s="423"/>
      <c r="NX2" s="423"/>
      <c r="NY2" s="423"/>
      <c r="NZ2" s="423"/>
      <c r="OA2" s="423"/>
      <c r="OB2" s="423"/>
      <c r="OC2" s="423"/>
      <c r="OD2" s="423"/>
      <c r="OE2" s="423"/>
      <c r="OF2" s="423"/>
      <c r="OG2" s="423"/>
      <c r="OH2" s="423"/>
      <c r="OI2" s="423"/>
      <c r="OJ2" s="423"/>
      <c r="OK2" s="423"/>
      <c r="OL2" s="423"/>
      <c r="OM2" s="423"/>
      <c r="ON2" s="423"/>
      <c r="OO2" s="423"/>
      <c r="OP2" s="423"/>
      <c r="OQ2" s="423"/>
      <c r="OR2" s="423"/>
      <c r="OS2" s="423"/>
      <c r="OT2" s="423"/>
      <c r="OU2" s="423"/>
      <c r="OV2" s="423"/>
      <c r="OW2" s="423"/>
      <c r="OX2" s="423"/>
      <c r="OY2" s="423"/>
      <c r="OZ2" s="423"/>
      <c r="PA2" s="423"/>
      <c r="PB2" s="423"/>
      <c r="PC2" s="423"/>
      <c r="PD2" s="423"/>
      <c r="PE2" s="423"/>
      <c r="PF2" s="423"/>
      <c r="PG2" s="423"/>
      <c r="PH2" s="423"/>
      <c r="PI2" s="423"/>
      <c r="PJ2" s="423"/>
      <c r="PK2" s="423"/>
      <c r="PL2" s="423"/>
      <c r="PM2" s="423"/>
      <c r="PN2" s="423"/>
      <c r="PO2" s="423"/>
      <c r="PP2" s="423"/>
      <c r="PQ2" s="423"/>
      <c r="PR2" s="423"/>
      <c r="PS2" s="423"/>
      <c r="PT2" s="423"/>
      <c r="PU2" s="423"/>
      <c r="PV2" s="423"/>
      <c r="PW2" s="423"/>
      <c r="PX2" s="423"/>
      <c r="PY2" s="423"/>
      <c r="PZ2" s="423"/>
      <c r="QA2" s="423"/>
      <c r="QB2" s="423"/>
      <c r="QC2" s="423"/>
      <c r="QD2" s="423"/>
      <c r="QE2" s="423"/>
      <c r="QF2" s="423"/>
      <c r="QG2" s="423"/>
      <c r="QH2" s="423"/>
      <c r="QI2" s="423"/>
      <c r="QJ2" s="423"/>
      <c r="QK2" s="423"/>
      <c r="QL2" s="423"/>
      <c r="QM2" s="423"/>
      <c r="QN2" s="423"/>
      <c r="QO2" s="423"/>
      <c r="QP2" s="423"/>
      <c r="QQ2" s="423"/>
      <c r="QR2" s="423"/>
      <c r="QS2" s="423"/>
      <c r="QT2" s="423"/>
      <c r="QU2" s="423"/>
      <c r="QV2" s="423"/>
      <c r="QW2" s="423"/>
      <c r="QX2" s="423"/>
      <c r="QY2" s="423"/>
      <c r="QZ2" s="423"/>
      <c r="RA2" s="423"/>
      <c r="RB2" s="423"/>
      <c r="RC2" s="423"/>
      <c r="RD2" s="423"/>
      <c r="RE2" s="423"/>
      <c r="RF2" s="423"/>
      <c r="RG2" s="423"/>
      <c r="RH2" s="423"/>
      <c r="RI2" s="423"/>
      <c r="RJ2" s="423"/>
      <c r="RK2" s="423"/>
      <c r="RL2" s="423"/>
      <c r="RM2" s="423"/>
      <c r="RN2" s="423"/>
      <c r="RO2" s="423"/>
      <c r="RP2" s="423"/>
      <c r="RQ2" s="423"/>
      <c r="RR2" s="423"/>
      <c r="RS2" s="423"/>
      <c r="RT2" s="423"/>
      <c r="RU2" s="423"/>
      <c r="RV2" s="423"/>
      <c r="RW2" s="423"/>
      <c r="RX2" s="423"/>
      <c r="RY2" s="423"/>
      <c r="RZ2" s="423"/>
      <c r="SA2" s="423"/>
      <c r="SB2" s="423"/>
      <c r="SC2" s="423"/>
      <c r="SD2" s="423"/>
      <c r="SE2" s="423"/>
      <c r="SF2" s="423"/>
      <c r="SG2" s="423"/>
      <c r="SH2" s="423"/>
      <c r="SI2" s="423"/>
      <c r="SJ2" s="423"/>
      <c r="SK2" s="423"/>
      <c r="SL2" s="423"/>
      <c r="SM2" s="423"/>
      <c r="SN2" s="423"/>
      <c r="SO2" s="423"/>
      <c r="SP2" s="423"/>
      <c r="SQ2" s="423"/>
      <c r="SR2" s="423"/>
      <c r="SS2" s="423"/>
      <c r="ST2" s="423"/>
      <c r="SU2" s="423"/>
      <c r="SV2" s="423"/>
      <c r="SW2" s="423"/>
      <c r="SX2" s="423"/>
      <c r="SY2" s="423"/>
      <c r="SZ2" s="423"/>
      <c r="TA2" s="423"/>
      <c r="TB2" s="423"/>
      <c r="TC2" s="423"/>
      <c r="TD2" s="423"/>
      <c r="TE2" s="423"/>
      <c r="TF2" s="423"/>
      <c r="TG2" s="423"/>
      <c r="TH2" s="423"/>
      <c r="TI2" s="423"/>
      <c r="TJ2" s="423"/>
      <c r="TK2" s="423"/>
      <c r="TL2" s="423"/>
      <c r="TM2" s="423"/>
      <c r="TN2" s="423"/>
      <c r="TO2" s="423"/>
      <c r="TP2" s="423"/>
      <c r="TQ2" s="423"/>
      <c r="TR2" s="423"/>
      <c r="TS2" s="423"/>
      <c r="TT2" s="423"/>
      <c r="TU2" s="423"/>
      <c r="TV2" s="423"/>
      <c r="TW2" s="423"/>
      <c r="TX2" s="423"/>
      <c r="TY2" s="423"/>
      <c r="TZ2" s="423"/>
      <c r="UA2" s="423"/>
      <c r="UB2" s="423"/>
      <c r="UC2" s="423"/>
      <c r="UD2" s="423"/>
      <c r="UE2" s="423"/>
      <c r="UF2" s="423"/>
      <c r="UG2" s="423"/>
      <c r="UH2" s="423"/>
      <c r="UI2" s="423"/>
    </row>
    <row r="3" spans="1:555" hidden="1">
      <c r="A3" s="422"/>
      <c r="B3" s="422"/>
      <c r="C3" s="422"/>
      <c r="D3" s="422"/>
      <c r="E3" s="422"/>
      <c r="F3" s="422"/>
      <c r="G3" s="411"/>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14">
        <v>2500</v>
      </c>
      <c r="AI3" s="414">
        <v>1900</v>
      </c>
      <c r="AJ3" s="414">
        <v>1650</v>
      </c>
      <c r="AK3" s="414">
        <v>1580</v>
      </c>
      <c r="AL3" s="414">
        <v>2250</v>
      </c>
      <c r="AM3" s="414">
        <v>1650</v>
      </c>
      <c r="AN3" s="414">
        <v>1400</v>
      </c>
      <c r="AO3" s="415">
        <v>1340</v>
      </c>
      <c r="AP3" s="415">
        <v>2000</v>
      </c>
      <c r="AQ3" s="415">
        <v>1400</v>
      </c>
      <c r="AR3" s="415">
        <v>1150</v>
      </c>
      <c r="AS3" s="415">
        <v>1100</v>
      </c>
      <c r="AT3" s="415">
        <v>1750</v>
      </c>
      <c r="AU3" s="415">
        <v>1150</v>
      </c>
      <c r="AV3" s="415">
        <v>900</v>
      </c>
      <c r="AW3" s="415">
        <v>860</v>
      </c>
      <c r="AX3" s="415">
        <v>1200</v>
      </c>
      <c r="AY3" s="416">
        <v>900</v>
      </c>
      <c r="AZ3" s="416">
        <v>650</v>
      </c>
      <c r="BA3" s="416">
        <v>620</v>
      </c>
      <c r="BB3" s="414">
        <f>+'Cuadro Resumen'!C213</f>
        <v>5605.2314999999999</v>
      </c>
      <c r="BC3" s="414">
        <f>+'Cuadro Resumen'!D213</f>
        <v>5165.6055000000006</v>
      </c>
      <c r="BD3" s="414">
        <f>+'Cuadro Resumen'!E213</f>
        <v>6594.39</v>
      </c>
      <c r="BE3" s="414">
        <f>+'Cuadro Resumen'!F213</f>
        <v>6154.7640000000001</v>
      </c>
      <c r="BF3" s="414">
        <f>+'Cuadro Resumen'!C214</f>
        <v>4945.7925000000005</v>
      </c>
      <c r="BG3" s="414">
        <f>+'Cuadro Resumen'!D214</f>
        <v>4506.1665000000003</v>
      </c>
      <c r="BH3" s="414">
        <f>+'Cuadro Resumen'!E214</f>
        <v>5934.951</v>
      </c>
      <c r="BI3" s="414">
        <f>+'Cuadro Resumen'!F214</f>
        <v>5495.3249999999998</v>
      </c>
      <c r="BJ3" s="415">
        <f>+'Cuadro Resumen'!C215</f>
        <v>4286.3535000000002</v>
      </c>
      <c r="BK3" s="415">
        <f>+'Cuadro Resumen'!D215</f>
        <v>3956.634</v>
      </c>
      <c r="BL3" s="415">
        <f>+'Cuadro Resumen'!E215</f>
        <v>5275.5120000000006</v>
      </c>
      <c r="BM3" s="415">
        <f>+'Cuadro Resumen'!F215</f>
        <v>4835.8860000000004</v>
      </c>
      <c r="BN3" s="415">
        <f>+'Cuadro Resumen'!C216</f>
        <v>3626.9145000000003</v>
      </c>
      <c r="BO3" s="415">
        <f>+'Cuadro Resumen'!D216</f>
        <v>3297.1950000000002</v>
      </c>
      <c r="BP3" s="415">
        <f>+'Cuadro Resumen'!E216</f>
        <v>4616.0730000000003</v>
      </c>
      <c r="BQ3" s="415">
        <f>+'Cuadro Resumen'!F216</f>
        <v>4286.3535000000002</v>
      </c>
      <c r="BR3" s="415">
        <f>+'Cuadro Resumen'!C217</f>
        <v>3187.2885000000001</v>
      </c>
      <c r="BS3" s="415">
        <f>+'Cuadro Resumen'!D217</f>
        <v>2967.4755</v>
      </c>
      <c r="BT3" s="415">
        <f>+'Cuadro Resumen'!E217</f>
        <v>4066.5405000000001</v>
      </c>
      <c r="BU3" s="415">
        <f>+'Cuadro Resumen'!F217</f>
        <v>3736.8210000000004</v>
      </c>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GR3" s="422"/>
      <c r="GS3" s="422"/>
      <c r="GT3" s="422"/>
      <c r="GU3" s="422"/>
      <c r="GV3" s="422"/>
      <c r="GW3" s="422"/>
      <c r="GX3" s="422"/>
      <c r="GY3" s="422"/>
      <c r="GZ3" s="422"/>
      <c r="HA3" s="422"/>
      <c r="HB3" s="422"/>
      <c r="HC3" s="422"/>
      <c r="HD3" s="422"/>
      <c r="HE3" s="422"/>
      <c r="HF3" s="422"/>
      <c r="HG3" s="422"/>
      <c r="HH3" s="422"/>
      <c r="HI3" s="422"/>
      <c r="HJ3" s="422"/>
      <c r="HK3" s="422"/>
      <c r="HL3" s="422"/>
      <c r="HM3" s="422"/>
      <c r="HN3" s="422"/>
      <c r="HO3" s="422"/>
      <c r="HP3" s="422"/>
      <c r="HQ3" s="422"/>
      <c r="HR3" s="422"/>
      <c r="HS3" s="422"/>
      <c r="HT3" s="422"/>
      <c r="HU3" s="422"/>
      <c r="HV3" s="422"/>
      <c r="HW3" s="422"/>
      <c r="HX3" s="422"/>
      <c r="HY3" s="422"/>
      <c r="HZ3" s="422"/>
      <c r="IA3" s="422"/>
      <c r="IB3" s="422"/>
      <c r="IC3" s="422"/>
      <c r="ID3" s="422"/>
      <c r="IE3" s="422"/>
      <c r="IF3" s="422"/>
      <c r="IG3" s="422"/>
      <c r="IH3" s="422"/>
      <c r="II3" s="422"/>
      <c r="IJ3" s="422"/>
      <c r="IK3" s="422"/>
      <c r="IL3" s="422"/>
      <c r="IM3" s="422"/>
      <c r="IN3" s="422"/>
      <c r="IO3" s="422"/>
      <c r="IP3" s="422"/>
      <c r="IQ3" s="422"/>
      <c r="IR3" s="422"/>
      <c r="IS3" s="422"/>
      <c r="IT3" s="422"/>
      <c r="IU3" s="422"/>
      <c r="IV3" s="422"/>
      <c r="IW3" s="422"/>
      <c r="IX3" s="422"/>
      <c r="IY3" s="422"/>
      <c r="IZ3" s="422"/>
      <c r="JA3" s="422"/>
      <c r="JB3" s="422"/>
      <c r="JC3" s="422"/>
      <c r="JD3" s="422"/>
      <c r="JE3" s="422"/>
      <c r="JF3" s="422"/>
      <c r="JG3" s="422"/>
      <c r="JH3" s="422"/>
      <c r="JI3" s="422"/>
      <c r="JJ3" s="422"/>
      <c r="JK3" s="422"/>
      <c r="JL3" s="422"/>
      <c r="JM3" s="422"/>
      <c r="JN3" s="422"/>
      <c r="JO3" s="422"/>
      <c r="JP3" s="422"/>
      <c r="JQ3" s="422"/>
      <c r="JR3" s="422"/>
      <c r="JS3" s="422"/>
      <c r="JT3" s="422"/>
      <c r="JU3" s="422"/>
      <c r="JV3" s="422"/>
      <c r="JW3" s="422"/>
      <c r="JX3" s="422"/>
      <c r="JY3" s="422"/>
      <c r="JZ3" s="422"/>
      <c r="KA3" s="422"/>
      <c r="KB3" s="422"/>
      <c r="KC3" s="422"/>
      <c r="KD3" s="422"/>
      <c r="KE3" s="422"/>
      <c r="KF3" s="422"/>
      <c r="KG3" s="422"/>
      <c r="KH3" s="422"/>
      <c r="KI3" s="422"/>
      <c r="KJ3" s="422"/>
      <c r="KK3" s="422"/>
      <c r="KL3" s="422"/>
      <c r="KM3" s="422"/>
      <c r="KN3" s="422"/>
      <c r="KO3" s="422"/>
      <c r="KP3" s="422"/>
      <c r="KQ3" s="422"/>
      <c r="KR3" s="422"/>
      <c r="KS3" s="422"/>
      <c r="KT3" s="422"/>
      <c r="KU3" s="422"/>
      <c r="KV3" s="422"/>
      <c r="KW3" s="422"/>
      <c r="KX3" s="422"/>
      <c r="KY3" s="422"/>
      <c r="KZ3" s="422"/>
      <c r="LA3" s="422"/>
      <c r="LB3" s="422"/>
      <c r="LC3" s="422"/>
      <c r="LD3" s="422"/>
      <c r="LE3" s="422"/>
      <c r="LF3" s="422"/>
      <c r="LG3" s="422"/>
      <c r="LH3" s="422"/>
      <c r="LI3" s="422"/>
      <c r="LJ3" s="422"/>
      <c r="LK3" s="422"/>
      <c r="LL3" s="422"/>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OJ3" s="422"/>
      <c r="OK3" s="422"/>
      <c r="OL3" s="422"/>
      <c r="OM3" s="422"/>
      <c r="ON3" s="422"/>
      <c r="OO3" s="422"/>
      <c r="OP3" s="422"/>
      <c r="OQ3" s="422"/>
      <c r="OR3" s="422"/>
      <c r="OS3" s="422"/>
      <c r="OT3" s="422"/>
      <c r="OU3" s="422"/>
      <c r="OV3" s="422"/>
      <c r="OW3" s="422"/>
      <c r="OX3" s="422"/>
      <c r="OY3" s="422"/>
      <c r="OZ3" s="422"/>
      <c r="PA3" s="422"/>
      <c r="PB3" s="422"/>
      <c r="PC3" s="422"/>
      <c r="PD3" s="422"/>
      <c r="PE3" s="422"/>
      <c r="PF3" s="422"/>
      <c r="PG3" s="422"/>
      <c r="PH3" s="422"/>
      <c r="PI3" s="422"/>
      <c r="PJ3" s="422"/>
      <c r="PK3" s="422"/>
      <c r="PL3" s="422"/>
      <c r="PM3" s="422"/>
      <c r="PN3" s="422"/>
      <c r="PO3" s="422"/>
      <c r="PP3" s="422"/>
      <c r="PQ3" s="422"/>
      <c r="PR3" s="422"/>
      <c r="PS3" s="422"/>
      <c r="PT3" s="422"/>
      <c r="PU3" s="422"/>
      <c r="PV3" s="422"/>
      <c r="PW3" s="422"/>
      <c r="PX3" s="422"/>
      <c r="PY3" s="422"/>
      <c r="PZ3" s="422"/>
      <c r="QA3" s="422"/>
      <c r="QB3" s="422"/>
      <c r="QC3" s="422"/>
      <c r="QD3" s="422"/>
      <c r="QE3" s="422"/>
      <c r="QF3" s="422"/>
      <c r="QG3" s="422"/>
      <c r="QH3" s="422"/>
      <c r="QI3" s="422"/>
      <c r="QJ3" s="422"/>
      <c r="QK3" s="422"/>
      <c r="QL3" s="422"/>
      <c r="QM3" s="422"/>
      <c r="QN3" s="422"/>
      <c r="QO3" s="422"/>
      <c r="QP3" s="422"/>
      <c r="QQ3" s="422"/>
      <c r="QR3" s="422"/>
      <c r="QS3" s="422"/>
      <c r="QT3" s="422"/>
      <c r="QU3" s="422"/>
      <c r="QV3" s="422"/>
      <c r="QW3" s="422"/>
      <c r="QX3" s="422"/>
      <c r="QY3" s="422"/>
      <c r="QZ3" s="422"/>
      <c r="RA3" s="422"/>
      <c r="RB3" s="422"/>
      <c r="RC3" s="422"/>
      <c r="RD3" s="422"/>
      <c r="RE3" s="422"/>
      <c r="RF3" s="422"/>
      <c r="RG3" s="422"/>
      <c r="RH3" s="422"/>
      <c r="RI3" s="422"/>
      <c r="RJ3" s="422"/>
      <c r="RK3" s="422"/>
      <c r="RL3" s="422"/>
      <c r="RM3" s="422"/>
      <c r="RN3" s="422"/>
      <c r="RO3" s="422"/>
      <c r="RP3" s="422"/>
      <c r="RQ3" s="422"/>
      <c r="RR3" s="422"/>
      <c r="RS3" s="422"/>
      <c r="RT3" s="422"/>
      <c r="RU3" s="422"/>
      <c r="RV3" s="422"/>
      <c r="RW3" s="422"/>
      <c r="RX3" s="422"/>
      <c r="RY3" s="422"/>
      <c r="RZ3" s="422"/>
      <c r="SA3" s="422"/>
      <c r="SB3" s="422"/>
      <c r="SC3" s="422"/>
      <c r="SD3" s="422"/>
      <c r="SE3" s="422"/>
      <c r="SF3" s="422"/>
      <c r="SG3" s="422"/>
      <c r="SH3" s="422"/>
      <c r="SI3" s="422"/>
      <c r="SJ3" s="422"/>
      <c r="SK3" s="422"/>
      <c r="SL3" s="422"/>
      <c r="SM3" s="422"/>
      <c r="SN3" s="422"/>
      <c r="SO3" s="422"/>
      <c r="SP3" s="422"/>
      <c r="SQ3" s="422"/>
      <c r="SR3" s="422"/>
      <c r="SS3" s="422"/>
      <c r="ST3" s="422"/>
      <c r="SU3" s="422"/>
      <c r="SV3" s="422"/>
      <c r="SW3" s="422"/>
      <c r="SX3" s="422"/>
      <c r="SY3" s="422"/>
      <c r="SZ3" s="422"/>
      <c r="TA3" s="422"/>
      <c r="TB3" s="422"/>
      <c r="TC3" s="422"/>
      <c r="TD3" s="422"/>
      <c r="TE3" s="422"/>
      <c r="TF3" s="422"/>
      <c r="TG3" s="422"/>
      <c r="TH3" s="422"/>
      <c r="TI3" s="422"/>
      <c r="TJ3" s="422"/>
      <c r="TK3" s="422"/>
      <c r="TL3" s="422"/>
      <c r="TM3" s="422"/>
      <c r="TN3" s="422"/>
      <c r="TO3" s="422"/>
      <c r="TP3" s="422"/>
      <c r="TQ3" s="422"/>
      <c r="TR3" s="422"/>
      <c r="TS3" s="422"/>
      <c r="TT3" s="422"/>
      <c r="TU3" s="422"/>
      <c r="TV3" s="422"/>
      <c r="TW3" s="422"/>
      <c r="TX3" s="422"/>
      <c r="TY3" s="422"/>
      <c r="TZ3" s="422"/>
      <c r="UA3" s="422"/>
      <c r="UB3" s="422"/>
      <c r="UC3" s="422"/>
      <c r="UD3" s="422"/>
      <c r="UE3" s="422"/>
      <c r="UF3" s="422"/>
      <c r="UG3" s="422"/>
      <c r="UH3" s="422"/>
      <c r="UI3" s="422"/>
    </row>
    <row r="4" spans="1:555" ht="15.75" thickBot="1">
      <c r="A4" s="422"/>
      <c r="B4" s="422"/>
      <c r="C4" s="422"/>
      <c r="D4" s="422"/>
      <c r="E4" s="422"/>
      <c r="F4" s="422"/>
      <c r="G4" s="411"/>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GR4" s="422"/>
      <c r="GS4" s="422"/>
      <c r="GT4" s="422"/>
      <c r="GU4" s="422"/>
      <c r="GV4" s="422"/>
      <c r="GW4" s="422"/>
      <c r="GX4" s="422"/>
      <c r="GY4" s="422"/>
      <c r="GZ4" s="422"/>
      <c r="HA4" s="422"/>
      <c r="HB4" s="422"/>
      <c r="HC4" s="422"/>
      <c r="HD4" s="422"/>
      <c r="HE4" s="422"/>
      <c r="HF4" s="422"/>
      <c r="HG4" s="422"/>
      <c r="HH4" s="422"/>
      <c r="HI4" s="422"/>
      <c r="HJ4" s="422"/>
      <c r="HK4" s="422"/>
      <c r="HL4" s="422"/>
      <c r="HM4" s="422"/>
      <c r="HN4" s="422"/>
      <c r="HO4" s="422"/>
      <c r="HP4" s="422"/>
      <c r="HQ4" s="422"/>
      <c r="HR4" s="422"/>
      <c r="HS4" s="422"/>
      <c r="HT4" s="422"/>
      <c r="HU4" s="422"/>
      <c r="HV4" s="422"/>
      <c r="HW4" s="422"/>
      <c r="HX4" s="422"/>
      <c r="HY4" s="422"/>
      <c r="HZ4" s="422"/>
      <c r="IA4" s="422"/>
      <c r="IB4" s="422"/>
      <c r="IC4" s="422"/>
      <c r="ID4" s="422"/>
      <c r="IE4" s="422"/>
      <c r="IF4" s="422"/>
      <c r="IG4" s="422"/>
      <c r="IH4" s="422"/>
      <c r="II4" s="422"/>
      <c r="IJ4" s="422"/>
      <c r="IK4" s="422"/>
      <c r="IL4" s="422"/>
      <c r="IM4" s="422"/>
      <c r="IN4" s="422"/>
      <c r="IO4" s="422"/>
      <c r="IP4" s="422"/>
      <c r="IQ4" s="422"/>
      <c r="IR4" s="422"/>
      <c r="IS4" s="422"/>
      <c r="IT4" s="422"/>
      <c r="IU4" s="422"/>
      <c r="IV4" s="422"/>
      <c r="IW4" s="422"/>
      <c r="IX4" s="422"/>
      <c r="IY4" s="422"/>
      <c r="IZ4" s="422"/>
      <c r="JA4" s="422"/>
      <c r="JB4" s="422"/>
      <c r="JC4" s="422"/>
      <c r="JD4" s="422"/>
      <c r="JE4" s="422"/>
      <c r="JF4" s="422"/>
      <c r="JG4" s="422"/>
      <c r="JH4" s="422"/>
      <c r="JI4" s="422"/>
      <c r="JJ4" s="422"/>
      <c r="JK4" s="422"/>
      <c r="JL4" s="422"/>
      <c r="JM4" s="422"/>
      <c r="JN4" s="422"/>
      <c r="JO4" s="422"/>
      <c r="JP4" s="422"/>
      <c r="JQ4" s="422"/>
      <c r="JR4" s="422"/>
      <c r="JS4" s="422"/>
      <c r="JT4" s="422"/>
      <c r="JU4" s="422"/>
      <c r="JV4" s="422"/>
      <c r="JW4" s="422"/>
      <c r="JX4" s="422"/>
      <c r="JY4" s="422"/>
      <c r="JZ4" s="422"/>
      <c r="KA4" s="422"/>
      <c r="KB4" s="422"/>
      <c r="KC4" s="422"/>
      <c r="KD4" s="422"/>
      <c r="KE4" s="422"/>
      <c r="KF4" s="422"/>
      <c r="KG4" s="422"/>
      <c r="KH4" s="422"/>
      <c r="KI4" s="422"/>
      <c r="KJ4" s="422"/>
      <c r="KK4" s="422"/>
      <c r="KL4" s="422"/>
      <c r="KM4" s="422"/>
      <c r="KN4" s="422"/>
      <c r="KO4" s="422"/>
      <c r="KP4" s="422"/>
      <c r="KQ4" s="422"/>
      <c r="KR4" s="422"/>
      <c r="KS4" s="422"/>
      <c r="KT4" s="422"/>
      <c r="KU4" s="422"/>
      <c r="KV4" s="422"/>
      <c r="KW4" s="422"/>
      <c r="KX4" s="422"/>
      <c r="KY4" s="422"/>
      <c r="KZ4" s="422"/>
      <c r="LA4" s="422"/>
      <c r="LB4" s="422"/>
      <c r="LC4" s="422"/>
      <c r="LD4" s="422"/>
      <c r="LE4" s="422"/>
      <c r="LF4" s="422"/>
      <c r="LG4" s="422"/>
      <c r="LH4" s="422"/>
      <c r="LI4" s="422"/>
      <c r="LJ4" s="422"/>
      <c r="LK4" s="422"/>
      <c r="LL4" s="422"/>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OJ4" s="422"/>
      <c r="OK4" s="422"/>
      <c r="OL4" s="422"/>
      <c r="OM4" s="422"/>
      <c r="ON4" s="422"/>
      <c r="OO4" s="422"/>
      <c r="OP4" s="422"/>
      <c r="OQ4" s="422"/>
      <c r="OR4" s="422"/>
      <c r="OS4" s="422"/>
      <c r="OT4" s="422"/>
      <c r="OU4" s="422"/>
      <c r="OV4" s="422"/>
      <c r="OW4" s="422"/>
      <c r="OX4" s="422"/>
      <c r="OY4" s="422"/>
      <c r="OZ4" s="422"/>
      <c r="PA4" s="422"/>
      <c r="PB4" s="422"/>
      <c r="PC4" s="422"/>
      <c r="PD4" s="422"/>
      <c r="PE4" s="422"/>
      <c r="PF4" s="422"/>
      <c r="PG4" s="422"/>
      <c r="PH4" s="422"/>
      <c r="PI4" s="422"/>
      <c r="PJ4" s="422"/>
      <c r="PK4" s="422"/>
      <c r="PL4" s="422"/>
      <c r="PM4" s="422"/>
      <c r="PN4" s="422"/>
      <c r="PO4" s="422"/>
      <c r="PP4" s="422"/>
      <c r="PQ4" s="422"/>
      <c r="PR4" s="422"/>
      <c r="PS4" s="422"/>
      <c r="PT4" s="422"/>
      <c r="PU4" s="422"/>
      <c r="PV4" s="422"/>
      <c r="PW4" s="422"/>
      <c r="PX4" s="422"/>
      <c r="PY4" s="422"/>
      <c r="PZ4" s="422"/>
      <c r="QA4" s="422"/>
      <c r="QB4" s="422"/>
      <c r="QC4" s="422"/>
      <c r="QD4" s="422"/>
      <c r="QE4" s="422"/>
      <c r="QF4" s="422"/>
      <c r="QG4" s="422"/>
      <c r="QH4" s="422"/>
      <c r="QI4" s="422"/>
      <c r="QJ4" s="422"/>
      <c r="QK4" s="422"/>
      <c r="QL4" s="422"/>
      <c r="QM4" s="422"/>
      <c r="QN4" s="422"/>
      <c r="QO4" s="422"/>
      <c r="QP4" s="422"/>
      <c r="QQ4" s="422"/>
      <c r="QR4" s="422"/>
      <c r="QS4" s="422"/>
      <c r="QT4" s="422"/>
      <c r="QU4" s="422"/>
      <c r="QV4" s="422"/>
      <c r="QW4" s="422"/>
      <c r="QX4" s="422"/>
      <c r="QY4" s="422"/>
      <c r="QZ4" s="422"/>
      <c r="RA4" s="422"/>
      <c r="RB4" s="422"/>
      <c r="RC4" s="422"/>
      <c r="RD4" s="422"/>
      <c r="RE4" s="422"/>
      <c r="RF4" s="422"/>
      <c r="RG4" s="422"/>
      <c r="RH4" s="422"/>
      <c r="RI4" s="422"/>
      <c r="RJ4" s="422"/>
      <c r="RK4" s="422"/>
      <c r="RL4" s="422"/>
      <c r="RM4" s="422"/>
      <c r="RN4" s="422"/>
      <c r="RO4" s="422"/>
      <c r="RP4" s="422"/>
      <c r="RQ4" s="422"/>
      <c r="RR4" s="422"/>
      <c r="RS4" s="422"/>
      <c r="RT4" s="422"/>
      <c r="RU4" s="422"/>
      <c r="RV4" s="422"/>
      <c r="RW4" s="422"/>
      <c r="RX4" s="422"/>
      <c r="RY4" s="422"/>
      <c r="RZ4" s="422"/>
      <c r="SA4" s="422"/>
      <c r="SB4" s="422"/>
      <c r="SC4" s="422"/>
      <c r="SD4" s="422"/>
      <c r="SE4" s="422"/>
      <c r="SF4" s="422"/>
      <c r="SG4" s="422"/>
      <c r="SH4" s="422"/>
      <c r="SI4" s="422"/>
      <c r="SJ4" s="422"/>
      <c r="SK4" s="422"/>
      <c r="SL4" s="422"/>
      <c r="SM4" s="422"/>
      <c r="SN4" s="422"/>
      <c r="SO4" s="422"/>
      <c r="SP4" s="422"/>
      <c r="SQ4" s="422"/>
      <c r="SR4" s="422"/>
      <c r="SS4" s="422"/>
      <c r="ST4" s="422"/>
      <c r="SU4" s="422"/>
      <c r="SV4" s="422"/>
      <c r="SW4" s="422"/>
      <c r="SX4" s="422"/>
      <c r="SY4" s="422"/>
      <c r="SZ4" s="422"/>
      <c r="TA4" s="422"/>
      <c r="TB4" s="422"/>
      <c r="TC4" s="422"/>
      <c r="TD4" s="422"/>
      <c r="TE4" s="422"/>
      <c r="TF4" s="422"/>
      <c r="TG4" s="422"/>
      <c r="TH4" s="422"/>
      <c r="TI4" s="422"/>
      <c r="TJ4" s="422"/>
      <c r="TK4" s="422"/>
      <c r="TL4" s="422"/>
      <c r="TM4" s="422"/>
      <c r="TN4" s="422"/>
      <c r="TO4" s="422"/>
      <c r="TP4" s="422"/>
      <c r="TQ4" s="422"/>
      <c r="TR4" s="422"/>
      <c r="TS4" s="422"/>
      <c r="TT4" s="422"/>
      <c r="TU4" s="422"/>
      <c r="TV4" s="422"/>
      <c r="TW4" s="422"/>
      <c r="TX4" s="422"/>
      <c r="TY4" s="422"/>
      <c r="TZ4" s="422"/>
      <c r="UA4" s="422"/>
      <c r="UB4" s="422"/>
      <c r="UC4" s="422"/>
      <c r="UD4" s="422"/>
      <c r="UE4" s="422"/>
      <c r="UF4" s="422"/>
      <c r="UG4" s="422"/>
      <c r="UH4" s="422"/>
      <c r="UI4" s="422"/>
    </row>
    <row r="5" spans="1:555" ht="27" thickBot="1">
      <c r="A5" s="422"/>
      <c r="B5" s="422"/>
      <c r="C5" s="85" t="s">
        <v>1340</v>
      </c>
      <c r="D5" s="187">
        <f>SUMIF(C:C,$C$10,D:D)</f>
        <v>0</v>
      </c>
      <c r="E5" s="422"/>
      <c r="F5" s="422"/>
      <c r="G5" s="411"/>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GR5" s="422"/>
      <c r="GS5" s="422"/>
      <c r="GT5" s="422"/>
      <c r="GU5" s="422"/>
      <c r="GV5" s="422"/>
      <c r="GW5" s="422"/>
      <c r="GX5" s="422"/>
      <c r="GY5" s="422"/>
      <c r="GZ5" s="422"/>
      <c r="HA5" s="422"/>
      <c r="HB5" s="422"/>
      <c r="HC5" s="422"/>
      <c r="HD5" s="422"/>
      <c r="HE5" s="422"/>
      <c r="HF5" s="422"/>
      <c r="HG5" s="422"/>
      <c r="HH5" s="422"/>
      <c r="HI5" s="422"/>
      <c r="HJ5" s="422"/>
      <c r="HK5" s="422"/>
      <c r="HL5" s="422"/>
      <c r="HM5" s="422"/>
      <c r="HN5" s="422"/>
      <c r="HO5" s="422"/>
      <c r="HP5" s="422"/>
      <c r="HQ5" s="422"/>
      <c r="HR5" s="422"/>
      <c r="HS5" s="422"/>
      <c r="HT5" s="422"/>
      <c r="HU5" s="422"/>
      <c r="HV5" s="422"/>
      <c r="HW5" s="422"/>
      <c r="HX5" s="422"/>
      <c r="HY5" s="422"/>
      <c r="HZ5" s="422"/>
      <c r="IA5" s="422"/>
      <c r="IB5" s="422"/>
      <c r="IC5" s="422"/>
      <c r="ID5" s="422"/>
      <c r="IE5" s="422"/>
      <c r="IF5" s="422"/>
      <c r="IG5" s="422"/>
      <c r="IH5" s="422"/>
      <c r="II5" s="422"/>
      <c r="IJ5" s="422"/>
      <c r="IK5" s="422"/>
      <c r="IL5" s="422"/>
      <c r="IM5" s="422"/>
      <c r="IN5" s="422"/>
      <c r="IO5" s="422"/>
      <c r="IP5" s="422"/>
      <c r="IQ5" s="422"/>
      <c r="IR5" s="422"/>
      <c r="IS5" s="422"/>
      <c r="IT5" s="422"/>
      <c r="IU5" s="422"/>
      <c r="IV5" s="422"/>
      <c r="IW5" s="422"/>
      <c r="IX5" s="422"/>
      <c r="IY5" s="422"/>
      <c r="IZ5" s="422"/>
      <c r="JA5" s="422"/>
      <c r="JB5" s="422"/>
      <c r="JC5" s="422"/>
      <c r="JD5" s="422"/>
      <c r="JE5" s="422"/>
      <c r="JF5" s="422"/>
      <c r="JG5" s="422"/>
      <c r="JH5" s="422"/>
      <c r="JI5" s="422"/>
      <c r="JJ5" s="422"/>
      <c r="JK5" s="422"/>
      <c r="JL5" s="422"/>
      <c r="JM5" s="422"/>
      <c r="JN5" s="422"/>
      <c r="JO5" s="422"/>
      <c r="JP5" s="422"/>
      <c r="JQ5" s="422"/>
      <c r="JR5" s="422"/>
      <c r="JS5" s="422"/>
      <c r="JT5" s="422"/>
      <c r="JU5" s="422"/>
      <c r="JV5" s="422"/>
      <c r="JW5" s="422"/>
      <c r="JX5" s="422"/>
      <c r="JY5" s="422"/>
      <c r="JZ5" s="422"/>
      <c r="KA5" s="422"/>
      <c r="KB5" s="422"/>
      <c r="KC5" s="422"/>
      <c r="KD5" s="422"/>
      <c r="KE5" s="422"/>
      <c r="KF5" s="422"/>
      <c r="KG5" s="422"/>
      <c r="KH5" s="422"/>
      <c r="KI5" s="422"/>
      <c r="KJ5" s="422"/>
      <c r="KK5" s="422"/>
      <c r="KL5" s="422"/>
      <c r="KM5" s="422"/>
      <c r="KN5" s="422"/>
      <c r="KO5" s="422"/>
      <c r="KP5" s="422"/>
      <c r="KQ5" s="422"/>
      <c r="KR5" s="422"/>
      <c r="KS5" s="422"/>
      <c r="KT5" s="422"/>
      <c r="KU5" s="422"/>
      <c r="KV5" s="422"/>
      <c r="KW5" s="422"/>
      <c r="KX5" s="422"/>
      <c r="KY5" s="422"/>
      <c r="KZ5" s="422"/>
      <c r="LA5" s="422"/>
      <c r="LB5" s="422"/>
      <c r="LC5" s="422"/>
      <c r="LD5" s="422"/>
      <c r="LE5" s="422"/>
      <c r="LF5" s="422"/>
      <c r="LG5" s="422"/>
      <c r="LH5" s="422"/>
      <c r="LI5" s="422"/>
      <c r="LJ5" s="422"/>
      <c r="LK5" s="422"/>
      <c r="LL5" s="422"/>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OJ5" s="422"/>
      <c r="OK5" s="422"/>
      <c r="OL5" s="422"/>
      <c r="OM5" s="422"/>
      <c r="ON5" s="422"/>
      <c r="OO5" s="422"/>
      <c r="OP5" s="422"/>
      <c r="OQ5" s="422"/>
      <c r="OR5" s="422"/>
      <c r="OS5" s="422"/>
      <c r="OT5" s="422"/>
      <c r="OU5" s="422"/>
      <c r="OV5" s="422"/>
      <c r="OW5" s="422"/>
      <c r="OX5" s="422"/>
      <c r="OY5" s="422"/>
      <c r="OZ5" s="422"/>
      <c r="PA5" s="422"/>
      <c r="PB5" s="422"/>
      <c r="PC5" s="422"/>
      <c r="PD5" s="422"/>
      <c r="PE5" s="422"/>
      <c r="PF5" s="422"/>
      <c r="PG5" s="422"/>
      <c r="PH5" s="422"/>
      <c r="PI5" s="422"/>
      <c r="PJ5" s="422"/>
      <c r="PK5" s="422"/>
      <c r="PL5" s="422"/>
      <c r="PM5" s="422"/>
      <c r="PN5" s="422"/>
      <c r="PO5" s="422"/>
      <c r="PP5" s="422"/>
      <c r="PQ5" s="422"/>
      <c r="PR5" s="422"/>
      <c r="PS5" s="422"/>
      <c r="PT5" s="422"/>
      <c r="PU5" s="422"/>
      <c r="PV5" s="422"/>
      <c r="PW5" s="422"/>
      <c r="PX5" s="422"/>
      <c r="PY5" s="422"/>
      <c r="PZ5" s="422"/>
      <c r="QA5" s="422"/>
      <c r="QB5" s="422"/>
      <c r="QC5" s="422"/>
      <c r="QD5" s="422"/>
      <c r="QE5" s="422"/>
      <c r="QF5" s="422"/>
      <c r="QG5" s="422"/>
      <c r="QH5" s="422"/>
      <c r="QI5" s="422"/>
      <c r="QJ5" s="422"/>
      <c r="QK5" s="422"/>
      <c r="QL5" s="422"/>
      <c r="QM5" s="422"/>
      <c r="QN5" s="422"/>
      <c r="QO5" s="422"/>
      <c r="QP5" s="422"/>
      <c r="QQ5" s="422"/>
      <c r="QR5" s="422"/>
      <c r="QS5" s="422"/>
      <c r="QT5" s="422"/>
      <c r="QU5" s="422"/>
      <c r="QV5" s="422"/>
      <c r="QW5" s="422"/>
      <c r="QX5" s="422"/>
      <c r="QY5" s="422"/>
      <c r="QZ5" s="422"/>
      <c r="RA5" s="422"/>
      <c r="RB5" s="422"/>
      <c r="RC5" s="422"/>
      <c r="RD5" s="422"/>
      <c r="RE5" s="422"/>
      <c r="RF5" s="422"/>
      <c r="RG5" s="422"/>
      <c r="RH5" s="422"/>
      <c r="RI5" s="422"/>
      <c r="RJ5" s="422"/>
      <c r="RK5" s="422"/>
      <c r="RL5" s="422"/>
      <c r="RM5" s="422"/>
      <c r="RN5" s="422"/>
      <c r="RO5" s="422"/>
      <c r="RP5" s="422"/>
      <c r="RQ5" s="422"/>
      <c r="RR5" s="422"/>
      <c r="RS5" s="422"/>
      <c r="RT5" s="422"/>
      <c r="RU5" s="422"/>
      <c r="RV5" s="422"/>
      <c r="RW5" s="422"/>
      <c r="RX5" s="422"/>
      <c r="RY5" s="422"/>
      <c r="RZ5" s="422"/>
      <c r="SA5" s="422"/>
      <c r="SB5" s="422"/>
      <c r="SC5" s="422"/>
      <c r="SD5" s="422"/>
      <c r="SE5" s="422"/>
      <c r="SF5" s="422"/>
      <c r="SG5" s="422"/>
      <c r="SH5" s="422"/>
      <c r="SI5" s="422"/>
      <c r="SJ5" s="422"/>
      <c r="SK5" s="422"/>
      <c r="SL5" s="422"/>
      <c r="SM5" s="422"/>
      <c r="SN5" s="422"/>
      <c r="SO5" s="422"/>
      <c r="SP5" s="422"/>
      <c r="SQ5" s="422"/>
      <c r="SR5" s="422"/>
      <c r="SS5" s="422"/>
      <c r="ST5" s="422"/>
      <c r="SU5" s="422"/>
      <c r="SV5" s="422"/>
      <c r="SW5" s="422"/>
      <c r="SX5" s="422"/>
      <c r="SY5" s="422"/>
      <c r="SZ5" s="422"/>
      <c r="TA5" s="422"/>
      <c r="TB5" s="422"/>
      <c r="TC5" s="422"/>
      <c r="TD5" s="422"/>
      <c r="TE5" s="422"/>
      <c r="TF5" s="422"/>
      <c r="TG5" s="422"/>
      <c r="TH5" s="422"/>
      <c r="TI5" s="422"/>
      <c r="TJ5" s="422"/>
      <c r="TK5" s="422"/>
      <c r="TL5" s="422"/>
      <c r="TM5" s="422"/>
      <c r="TN5" s="422"/>
      <c r="TO5" s="422"/>
      <c r="TP5" s="422"/>
      <c r="TQ5" s="422"/>
      <c r="TR5" s="422"/>
      <c r="TS5" s="422"/>
      <c r="TT5" s="422"/>
      <c r="TU5" s="422"/>
      <c r="TV5" s="422"/>
      <c r="TW5" s="422"/>
      <c r="TX5" s="422"/>
      <c r="TY5" s="422"/>
      <c r="TZ5" s="422"/>
      <c r="UA5" s="422"/>
      <c r="UB5" s="422"/>
      <c r="UC5" s="422"/>
      <c r="UD5" s="422"/>
      <c r="UE5" s="422"/>
      <c r="UF5" s="422"/>
      <c r="UG5" s="422"/>
      <c r="UH5" s="422"/>
      <c r="UI5" s="422"/>
    </row>
    <row r="6" spans="1:555">
      <c r="A6" s="422"/>
      <c r="B6" s="422"/>
      <c r="C6" s="103"/>
      <c r="D6" s="103"/>
      <c r="E6" s="103"/>
      <c r="F6" s="103"/>
      <c r="G6" s="76"/>
      <c r="H6" s="103"/>
      <c r="I6" s="103"/>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GR6" s="422"/>
      <c r="GS6" s="422"/>
      <c r="GT6" s="422"/>
      <c r="GU6" s="422"/>
      <c r="GV6" s="422"/>
      <c r="GW6" s="422"/>
      <c r="GX6" s="422"/>
      <c r="GY6" s="422"/>
      <c r="GZ6" s="422"/>
      <c r="HA6" s="422"/>
      <c r="HB6" s="422"/>
      <c r="HC6" s="422"/>
      <c r="HD6" s="422"/>
      <c r="HE6" s="422"/>
      <c r="HF6" s="422"/>
      <c r="HG6" s="422"/>
      <c r="HH6" s="422"/>
      <c r="HI6" s="422"/>
      <c r="HJ6" s="422"/>
      <c r="HK6" s="422"/>
      <c r="HL6" s="422"/>
      <c r="HM6" s="422"/>
      <c r="HN6" s="422"/>
      <c r="HO6" s="422"/>
      <c r="HP6" s="422"/>
      <c r="HQ6" s="422"/>
      <c r="HR6" s="422"/>
      <c r="HS6" s="422"/>
      <c r="HT6" s="422"/>
      <c r="HU6" s="422"/>
      <c r="HV6" s="422"/>
      <c r="HW6" s="422"/>
      <c r="HX6" s="422"/>
      <c r="HY6" s="422"/>
      <c r="HZ6" s="422"/>
      <c r="IA6" s="422"/>
      <c r="IB6" s="422"/>
      <c r="IC6" s="422"/>
      <c r="ID6" s="422"/>
      <c r="IE6" s="422"/>
      <c r="IF6" s="422"/>
      <c r="IG6" s="422"/>
      <c r="IH6" s="422"/>
      <c r="II6" s="422"/>
      <c r="IJ6" s="422"/>
      <c r="IK6" s="422"/>
      <c r="IL6" s="422"/>
      <c r="IM6" s="422"/>
      <c r="IN6" s="422"/>
      <c r="IO6" s="422"/>
      <c r="IP6" s="422"/>
      <c r="IQ6" s="422"/>
      <c r="IR6" s="422"/>
      <c r="IS6" s="422"/>
      <c r="IT6" s="422"/>
      <c r="IU6" s="422"/>
      <c r="IV6" s="422"/>
      <c r="IW6" s="422"/>
      <c r="IX6" s="422"/>
      <c r="IY6" s="422"/>
      <c r="IZ6" s="422"/>
      <c r="JA6" s="422"/>
      <c r="JB6" s="422"/>
      <c r="JC6" s="422"/>
      <c r="JD6" s="422"/>
      <c r="JE6" s="422"/>
      <c r="JF6" s="422"/>
      <c r="JG6" s="422"/>
      <c r="JH6" s="422"/>
      <c r="JI6" s="422"/>
      <c r="JJ6" s="422"/>
      <c r="JK6" s="422"/>
      <c r="JL6" s="422"/>
      <c r="JM6" s="422"/>
      <c r="JN6" s="422"/>
      <c r="JO6" s="422"/>
      <c r="JP6" s="422"/>
      <c r="JQ6" s="422"/>
      <c r="JR6" s="422"/>
      <c r="JS6" s="422"/>
      <c r="JT6" s="422"/>
      <c r="JU6" s="422"/>
      <c r="JV6" s="422"/>
      <c r="JW6" s="422"/>
      <c r="JX6" s="422"/>
      <c r="JY6" s="422"/>
      <c r="JZ6" s="422"/>
      <c r="KA6" s="422"/>
      <c r="KB6" s="422"/>
      <c r="KC6" s="422"/>
      <c r="KD6" s="422"/>
      <c r="KE6" s="422"/>
      <c r="KF6" s="422"/>
      <c r="KG6" s="422"/>
      <c r="KH6" s="422"/>
      <c r="KI6" s="422"/>
      <c r="KJ6" s="422"/>
      <c r="KK6" s="422"/>
      <c r="KL6" s="422"/>
      <c r="KM6" s="422"/>
      <c r="KN6" s="422"/>
      <c r="KO6" s="422"/>
      <c r="KP6" s="422"/>
      <c r="KQ6" s="422"/>
      <c r="KR6" s="422"/>
      <c r="KS6" s="422"/>
      <c r="KT6" s="422"/>
      <c r="KU6" s="422"/>
      <c r="KV6" s="422"/>
      <c r="KW6" s="422"/>
      <c r="KX6" s="422"/>
      <c r="KY6" s="422"/>
      <c r="KZ6" s="422"/>
      <c r="LA6" s="422"/>
      <c r="LB6" s="422"/>
      <c r="LC6" s="422"/>
      <c r="LD6" s="422"/>
      <c r="LE6" s="422"/>
      <c r="LF6" s="422"/>
      <c r="LG6" s="422"/>
      <c r="LH6" s="422"/>
      <c r="LI6" s="422"/>
      <c r="LJ6" s="422"/>
      <c r="LK6" s="422"/>
      <c r="LL6" s="422"/>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OJ6" s="422"/>
      <c r="OK6" s="422"/>
      <c r="OL6" s="422"/>
      <c r="OM6" s="422"/>
      <c r="ON6" s="422"/>
      <c r="OO6" s="422"/>
      <c r="OP6" s="422"/>
      <c r="OQ6" s="422"/>
      <c r="OR6" s="422"/>
      <c r="OS6" s="422"/>
      <c r="OT6" s="422"/>
      <c r="OU6" s="422"/>
      <c r="OV6" s="422"/>
      <c r="OW6" s="422"/>
      <c r="OX6" s="422"/>
      <c r="OY6" s="422"/>
      <c r="OZ6" s="422"/>
      <c r="PA6" s="422"/>
      <c r="PB6" s="422"/>
      <c r="PC6" s="422"/>
      <c r="PD6" s="422"/>
      <c r="PE6" s="422"/>
      <c r="PF6" s="422"/>
      <c r="PG6" s="422"/>
      <c r="PH6" s="422"/>
      <c r="PI6" s="422"/>
      <c r="PJ6" s="422"/>
      <c r="PK6" s="422"/>
      <c r="PL6" s="422"/>
      <c r="PM6" s="422"/>
      <c r="PN6" s="422"/>
      <c r="PO6" s="422"/>
      <c r="PP6" s="422"/>
      <c r="PQ6" s="422"/>
      <c r="PR6" s="422"/>
      <c r="PS6" s="422"/>
      <c r="PT6" s="422"/>
      <c r="PU6" s="422"/>
      <c r="PV6" s="422"/>
      <c r="PW6" s="422"/>
      <c r="PX6" s="422"/>
      <c r="PY6" s="422"/>
      <c r="PZ6" s="422"/>
      <c r="QA6" s="422"/>
      <c r="QB6" s="422"/>
      <c r="QC6" s="422"/>
      <c r="QD6" s="422"/>
      <c r="QE6" s="422"/>
      <c r="QF6" s="422"/>
      <c r="QG6" s="422"/>
      <c r="QH6" s="422"/>
      <c r="QI6" s="422"/>
      <c r="QJ6" s="422"/>
      <c r="QK6" s="422"/>
      <c r="QL6" s="422"/>
      <c r="QM6" s="422"/>
      <c r="QN6" s="422"/>
      <c r="QO6" s="422"/>
      <c r="QP6" s="422"/>
      <c r="QQ6" s="422"/>
      <c r="QR6" s="422"/>
      <c r="QS6" s="422"/>
      <c r="QT6" s="422"/>
      <c r="QU6" s="422"/>
      <c r="QV6" s="422"/>
      <c r="QW6" s="422"/>
      <c r="QX6" s="422"/>
      <c r="QY6" s="422"/>
      <c r="QZ6" s="422"/>
      <c r="RA6" s="422"/>
      <c r="RB6" s="422"/>
      <c r="RC6" s="422"/>
      <c r="RD6" s="422"/>
      <c r="RE6" s="422"/>
      <c r="RF6" s="422"/>
      <c r="RG6" s="422"/>
      <c r="RH6" s="422"/>
      <c r="RI6" s="422"/>
      <c r="RJ6" s="422"/>
      <c r="RK6" s="422"/>
      <c r="RL6" s="422"/>
      <c r="RM6" s="422"/>
      <c r="RN6" s="422"/>
      <c r="RO6" s="422"/>
      <c r="RP6" s="422"/>
      <c r="RQ6" s="422"/>
      <c r="RR6" s="422"/>
      <c r="RS6" s="422"/>
      <c r="RT6" s="422"/>
      <c r="RU6" s="422"/>
      <c r="RV6" s="422"/>
      <c r="RW6" s="422"/>
      <c r="RX6" s="422"/>
      <c r="RY6" s="422"/>
      <c r="RZ6" s="422"/>
      <c r="SA6" s="422"/>
      <c r="SB6" s="422"/>
      <c r="SC6" s="422"/>
      <c r="SD6" s="422"/>
      <c r="SE6" s="422"/>
      <c r="SF6" s="422"/>
      <c r="SG6" s="422"/>
      <c r="SH6" s="422"/>
      <c r="SI6" s="422"/>
      <c r="SJ6" s="422"/>
      <c r="SK6" s="422"/>
      <c r="SL6" s="422"/>
      <c r="SM6" s="422"/>
      <c r="SN6" s="422"/>
      <c r="SO6" s="422"/>
      <c r="SP6" s="422"/>
      <c r="SQ6" s="422"/>
      <c r="SR6" s="422"/>
      <c r="SS6" s="422"/>
      <c r="ST6" s="422"/>
      <c r="SU6" s="422"/>
      <c r="SV6" s="422"/>
      <c r="SW6" s="422"/>
      <c r="SX6" s="422"/>
      <c r="SY6" s="422"/>
      <c r="SZ6" s="422"/>
      <c r="TA6" s="422"/>
      <c r="TB6" s="422"/>
      <c r="TC6" s="422"/>
      <c r="TD6" s="422"/>
      <c r="TE6" s="422"/>
      <c r="TF6" s="422"/>
      <c r="TG6" s="422"/>
      <c r="TH6" s="422"/>
      <c r="TI6" s="422"/>
      <c r="TJ6" s="422"/>
      <c r="TK6" s="422"/>
      <c r="TL6" s="422"/>
      <c r="TM6" s="422"/>
      <c r="TN6" s="422"/>
      <c r="TO6" s="422"/>
      <c r="TP6" s="422"/>
      <c r="TQ6" s="422"/>
      <c r="TR6" s="422"/>
      <c r="TS6" s="422"/>
      <c r="TT6" s="422"/>
      <c r="TU6" s="422"/>
      <c r="TV6" s="422"/>
      <c r="TW6" s="422"/>
      <c r="TX6" s="422"/>
      <c r="TY6" s="422"/>
      <c r="TZ6" s="422"/>
      <c r="UA6" s="422"/>
      <c r="UB6" s="422"/>
      <c r="UC6" s="422"/>
      <c r="UD6" s="422"/>
      <c r="UE6" s="422"/>
      <c r="UF6" s="422"/>
      <c r="UG6" s="422"/>
      <c r="UH6" s="422"/>
      <c r="UI6" s="422"/>
    </row>
    <row r="7" spans="1:555">
      <c r="A7" s="422"/>
      <c r="B7" s="422"/>
      <c r="C7" s="103"/>
      <c r="D7" s="103"/>
      <c r="E7" s="103"/>
      <c r="F7" s="103"/>
      <c r="G7" s="76"/>
      <c r="H7" s="103"/>
      <c r="I7" s="103"/>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GR7" s="422"/>
      <c r="GS7" s="422"/>
      <c r="GT7" s="422"/>
      <c r="GU7" s="422"/>
      <c r="GV7" s="422"/>
      <c r="GW7" s="422"/>
      <c r="GX7" s="422"/>
      <c r="GY7" s="422"/>
      <c r="GZ7" s="422"/>
      <c r="HA7" s="422"/>
      <c r="HB7" s="422"/>
      <c r="HC7" s="422"/>
      <c r="HD7" s="422"/>
      <c r="HE7" s="422"/>
      <c r="HF7" s="422"/>
      <c r="HG7" s="422"/>
      <c r="HH7" s="422"/>
      <c r="HI7" s="422"/>
      <c r="HJ7" s="422"/>
      <c r="HK7" s="422"/>
      <c r="HL7" s="422"/>
      <c r="HM7" s="422"/>
      <c r="HN7" s="422"/>
      <c r="HO7" s="422"/>
      <c r="HP7" s="422"/>
      <c r="HQ7" s="422"/>
      <c r="HR7" s="422"/>
      <c r="HS7" s="422"/>
      <c r="HT7" s="422"/>
      <c r="HU7" s="422"/>
      <c r="HV7" s="422"/>
      <c r="HW7" s="422"/>
      <c r="HX7" s="422"/>
      <c r="HY7" s="422"/>
      <c r="HZ7" s="422"/>
      <c r="IA7" s="422"/>
      <c r="IB7" s="422"/>
      <c r="IC7" s="422"/>
      <c r="ID7" s="422"/>
      <c r="IE7" s="422"/>
      <c r="IF7" s="422"/>
      <c r="IG7" s="422"/>
      <c r="IH7" s="422"/>
      <c r="II7" s="422"/>
      <c r="IJ7" s="422"/>
      <c r="IK7" s="422"/>
      <c r="IL7" s="422"/>
      <c r="IM7" s="422"/>
      <c r="IN7" s="422"/>
      <c r="IO7" s="422"/>
      <c r="IP7" s="422"/>
      <c r="IQ7" s="422"/>
      <c r="IR7" s="422"/>
      <c r="IS7" s="422"/>
      <c r="IT7" s="422"/>
      <c r="IU7" s="422"/>
      <c r="IV7" s="422"/>
      <c r="IW7" s="422"/>
      <c r="IX7" s="422"/>
      <c r="IY7" s="422"/>
      <c r="IZ7" s="422"/>
      <c r="JA7" s="422"/>
      <c r="JB7" s="422"/>
      <c r="JC7" s="422"/>
      <c r="JD7" s="422"/>
      <c r="JE7" s="422"/>
      <c r="JF7" s="422"/>
      <c r="JG7" s="422"/>
      <c r="JH7" s="422"/>
      <c r="JI7" s="422"/>
      <c r="JJ7" s="422"/>
      <c r="JK7" s="422"/>
      <c r="JL7" s="422"/>
      <c r="JM7" s="422"/>
      <c r="JN7" s="422"/>
      <c r="JO7" s="422"/>
      <c r="JP7" s="422"/>
      <c r="JQ7" s="422"/>
      <c r="JR7" s="422"/>
      <c r="JS7" s="422"/>
      <c r="JT7" s="422"/>
      <c r="JU7" s="422"/>
      <c r="JV7" s="422"/>
      <c r="JW7" s="422"/>
      <c r="JX7" s="422"/>
      <c r="JY7" s="422"/>
      <c r="JZ7" s="422"/>
      <c r="KA7" s="422"/>
      <c r="KB7" s="422"/>
      <c r="KC7" s="422"/>
      <c r="KD7" s="422"/>
      <c r="KE7" s="422"/>
      <c r="KF7" s="422"/>
      <c r="KG7" s="422"/>
      <c r="KH7" s="422"/>
      <c r="KI7" s="422"/>
      <c r="KJ7" s="422"/>
      <c r="KK7" s="422"/>
      <c r="KL7" s="422"/>
      <c r="KM7" s="422"/>
      <c r="KN7" s="422"/>
      <c r="KO7" s="422"/>
      <c r="KP7" s="422"/>
      <c r="KQ7" s="422"/>
      <c r="KR7" s="422"/>
      <c r="KS7" s="422"/>
      <c r="KT7" s="422"/>
      <c r="KU7" s="422"/>
      <c r="KV7" s="422"/>
      <c r="KW7" s="422"/>
      <c r="KX7" s="422"/>
      <c r="KY7" s="422"/>
      <c r="KZ7" s="422"/>
      <c r="LA7" s="422"/>
      <c r="LB7" s="422"/>
      <c r="LC7" s="422"/>
      <c r="LD7" s="422"/>
      <c r="LE7" s="422"/>
      <c r="LF7" s="422"/>
      <c r="LG7" s="422"/>
      <c r="LH7" s="422"/>
      <c r="LI7" s="422"/>
      <c r="LJ7" s="422"/>
      <c r="LK7" s="422"/>
      <c r="LL7" s="422"/>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OJ7" s="422"/>
      <c r="OK7" s="422"/>
      <c r="OL7" s="422"/>
      <c r="OM7" s="422"/>
      <c r="ON7" s="422"/>
      <c r="OO7" s="422"/>
      <c r="OP7" s="422"/>
      <c r="OQ7" s="422"/>
      <c r="OR7" s="422"/>
      <c r="OS7" s="422"/>
      <c r="OT7" s="422"/>
      <c r="OU7" s="422"/>
      <c r="OV7" s="422"/>
      <c r="OW7" s="422"/>
      <c r="OX7" s="422"/>
      <c r="OY7" s="422"/>
      <c r="OZ7" s="422"/>
      <c r="PA7" s="422"/>
      <c r="PB7" s="422"/>
      <c r="PC7" s="422"/>
      <c r="PD7" s="422"/>
      <c r="PE7" s="422"/>
      <c r="PF7" s="422"/>
      <c r="PG7" s="422"/>
      <c r="PH7" s="422"/>
      <c r="PI7" s="422"/>
      <c r="PJ7" s="422"/>
      <c r="PK7" s="422"/>
      <c r="PL7" s="422"/>
      <c r="PM7" s="422"/>
      <c r="PN7" s="422"/>
      <c r="PO7" s="422"/>
      <c r="PP7" s="422"/>
      <c r="PQ7" s="422"/>
      <c r="PR7" s="422"/>
      <c r="PS7" s="422"/>
      <c r="PT7" s="422"/>
      <c r="PU7" s="422"/>
      <c r="PV7" s="422"/>
      <c r="PW7" s="422"/>
      <c r="PX7" s="422"/>
      <c r="PY7" s="422"/>
      <c r="PZ7" s="422"/>
      <c r="QA7" s="422"/>
      <c r="QB7" s="422"/>
      <c r="QC7" s="422"/>
      <c r="QD7" s="422"/>
      <c r="QE7" s="422"/>
      <c r="QF7" s="422"/>
      <c r="QG7" s="422"/>
      <c r="QH7" s="422"/>
      <c r="QI7" s="422"/>
      <c r="QJ7" s="422"/>
      <c r="QK7" s="422"/>
      <c r="QL7" s="422"/>
      <c r="QM7" s="422"/>
      <c r="QN7" s="422"/>
      <c r="QO7" s="422"/>
      <c r="QP7" s="422"/>
      <c r="QQ7" s="422"/>
      <c r="QR7" s="422"/>
      <c r="QS7" s="422"/>
      <c r="QT7" s="422"/>
      <c r="QU7" s="422"/>
      <c r="QV7" s="422"/>
      <c r="QW7" s="422"/>
      <c r="QX7" s="422"/>
      <c r="QY7" s="422"/>
      <c r="QZ7" s="422"/>
      <c r="RA7" s="422"/>
      <c r="RB7" s="422"/>
      <c r="RC7" s="422"/>
      <c r="RD7" s="422"/>
      <c r="RE7" s="422"/>
      <c r="RF7" s="422"/>
      <c r="RG7" s="422"/>
      <c r="RH7" s="422"/>
      <c r="RI7" s="422"/>
      <c r="RJ7" s="422"/>
      <c r="RK7" s="422"/>
      <c r="RL7" s="422"/>
      <c r="RM7" s="422"/>
      <c r="RN7" s="422"/>
      <c r="RO7" s="422"/>
      <c r="RP7" s="422"/>
      <c r="RQ7" s="422"/>
      <c r="RR7" s="422"/>
      <c r="RS7" s="422"/>
      <c r="RT7" s="422"/>
      <c r="RU7" s="422"/>
      <c r="RV7" s="422"/>
      <c r="RW7" s="422"/>
      <c r="RX7" s="422"/>
      <c r="RY7" s="422"/>
      <c r="RZ7" s="422"/>
      <c r="SA7" s="422"/>
      <c r="SB7" s="422"/>
      <c r="SC7" s="422"/>
      <c r="SD7" s="422"/>
      <c r="SE7" s="422"/>
      <c r="SF7" s="422"/>
      <c r="SG7" s="422"/>
      <c r="SH7" s="422"/>
      <c r="SI7" s="422"/>
      <c r="SJ7" s="422"/>
      <c r="SK7" s="422"/>
      <c r="SL7" s="422"/>
      <c r="SM7" s="422"/>
      <c r="SN7" s="422"/>
      <c r="SO7" s="422"/>
      <c r="SP7" s="422"/>
      <c r="SQ7" s="422"/>
      <c r="SR7" s="422"/>
      <c r="SS7" s="422"/>
      <c r="ST7" s="422"/>
      <c r="SU7" s="422"/>
      <c r="SV7" s="422"/>
      <c r="SW7" s="422"/>
      <c r="SX7" s="422"/>
      <c r="SY7" s="422"/>
      <c r="SZ7" s="422"/>
      <c r="TA7" s="422"/>
      <c r="TB7" s="422"/>
      <c r="TC7" s="422"/>
      <c r="TD7" s="422"/>
      <c r="TE7" s="422"/>
      <c r="TF7" s="422"/>
      <c r="TG7" s="422"/>
      <c r="TH7" s="422"/>
      <c r="TI7" s="422"/>
      <c r="TJ7" s="422"/>
      <c r="TK7" s="422"/>
      <c r="TL7" s="422"/>
      <c r="TM7" s="422"/>
      <c r="TN7" s="422"/>
      <c r="TO7" s="422"/>
      <c r="TP7" s="422"/>
      <c r="TQ7" s="422"/>
      <c r="TR7" s="422"/>
      <c r="TS7" s="422"/>
      <c r="TT7" s="422"/>
      <c r="TU7" s="422"/>
      <c r="TV7" s="422"/>
      <c r="TW7" s="422"/>
      <c r="TX7" s="422"/>
      <c r="TY7" s="422"/>
      <c r="TZ7" s="422"/>
      <c r="UA7" s="422"/>
      <c r="UB7" s="422"/>
      <c r="UC7" s="422"/>
      <c r="UD7" s="422"/>
      <c r="UE7" s="422"/>
      <c r="UF7" s="422"/>
      <c r="UG7" s="422"/>
      <c r="UH7" s="422"/>
      <c r="UI7" s="422"/>
    </row>
    <row r="8" spans="1:555">
      <c r="A8" s="422"/>
      <c r="B8" s="422"/>
      <c r="C8" s="103"/>
      <c r="D8" s="103"/>
      <c r="E8" s="103"/>
      <c r="F8" s="103"/>
      <c r="G8" s="76"/>
      <c r="H8" s="103"/>
      <c r="I8" s="103"/>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GR8" s="422"/>
      <c r="GS8" s="422"/>
      <c r="GT8" s="422"/>
      <c r="GU8" s="422"/>
      <c r="GV8" s="422"/>
      <c r="GW8" s="422"/>
      <c r="GX8" s="422"/>
      <c r="GY8" s="422"/>
      <c r="GZ8" s="422"/>
      <c r="HA8" s="422"/>
      <c r="HB8" s="422"/>
      <c r="HC8" s="422"/>
      <c r="HD8" s="422"/>
      <c r="HE8" s="422"/>
      <c r="HF8" s="422"/>
      <c r="HG8" s="422"/>
      <c r="HH8" s="422"/>
      <c r="HI8" s="422"/>
      <c r="HJ8" s="422"/>
      <c r="HK8" s="422"/>
      <c r="HL8" s="422"/>
      <c r="HM8" s="422"/>
      <c r="HN8" s="422"/>
      <c r="HO8" s="422"/>
      <c r="HP8" s="422"/>
      <c r="HQ8" s="422"/>
      <c r="HR8" s="422"/>
      <c r="HS8" s="422"/>
      <c r="HT8" s="422"/>
      <c r="HU8" s="422"/>
      <c r="HV8" s="422"/>
      <c r="HW8" s="422"/>
      <c r="HX8" s="422"/>
      <c r="HY8" s="422"/>
      <c r="HZ8" s="422"/>
      <c r="IA8" s="422"/>
      <c r="IB8" s="422"/>
      <c r="IC8" s="422"/>
      <c r="ID8" s="422"/>
      <c r="IE8" s="422"/>
      <c r="IF8" s="422"/>
      <c r="IG8" s="422"/>
      <c r="IH8" s="422"/>
      <c r="II8" s="422"/>
      <c r="IJ8" s="422"/>
      <c r="IK8" s="422"/>
      <c r="IL8" s="422"/>
      <c r="IM8" s="422"/>
      <c r="IN8" s="422"/>
      <c r="IO8" s="422"/>
      <c r="IP8" s="422"/>
      <c r="IQ8" s="422"/>
      <c r="IR8" s="422"/>
      <c r="IS8" s="422"/>
      <c r="IT8" s="422"/>
      <c r="IU8" s="422"/>
      <c r="IV8" s="422"/>
      <c r="IW8" s="422"/>
      <c r="IX8" s="422"/>
      <c r="IY8" s="422"/>
      <c r="IZ8" s="422"/>
      <c r="JA8" s="422"/>
      <c r="JB8" s="422"/>
      <c r="JC8" s="422"/>
      <c r="JD8" s="422"/>
      <c r="JE8" s="422"/>
      <c r="JF8" s="422"/>
      <c r="JG8" s="422"/>
      <c r="JH8" s="422"/>
      <c r="JI8" s="422"/>
      <c r="JJ8" s="422"/>
      <c r="JK8" s="422"/>
      <c r="JL8" s="422"/>
      <c r="JM8" s="422"/>
      <c r="JN8" s="422"/>
      <c r="JO8" s="422"/>
      <c r="JP8" s="422"/>
      <c r="JQ8" s="422"/>
      <c r="JR8" s="422"/>
      <c r="JS8" s="422"/>
      <c r="JT8" s="422"/>
      <c r="JU8" s="422"/>
      <c r="JV8" s="422"/>
      <c r="JW8" s="422"/>
      <c r="JX8" s="422"/>
      <c r="JY8" s="422"/>
      <c r="JZ8" s="422"/>
      <c r="KA8" s="422"/>
      <c r="KB8" s="422"/>
      <c r="KC8" s="422"/>
      <c r="KD8" s="422"/>
      <c r="KE8" s="422"/>
      <c r="KF8" s="422"/>
      <c r="KG8" s="422"/>
      <c r="KH8" s="422"/>
      <c r="KI8" s="422"/>
      <c r="KJ8" s="422"/>
      <c r="KK8" s="422"/>
      <c r="KL8" s="422"/>
      <c r="KM8" s="422"/>
      <c r="KN8" s="422"/>
      <c r="KO8" s="422"/>
      <c r="KP8" s="422"/>
      <c r="KQ8" s="422"/>
      <c r="KR8" s="422"/>
      <c r="KS8" s="422"/>
      <c r="KT8" s="422"/>
      <c r="KU8" s="422"/>
      <c r="KV8" s="422"/>
      <c r="KW8" s="422"/>
      <c r="KX8" s="422"/>
      <c r="KY8" s="422"/>
      <c r="KZ8" s="422"/>
      <c r="LA8" s="422"/>
      <c r="LB8" s="422"/>
      <c r="LC8" s="422"/>
      <c r="LD8" s="422"/>
      <c r="LE8" s="422"/>
      <c r="LF8" s="422"/>
      <c r="LG8" s="422"/>
      <c r="LH8" s="422"/>
      <c r="LI8" s="422"/>
      <c r="LJ8" s="422"/>
      <c r="LK8" s="422"/>
      <c r="LL8" s="422"/>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OJ8" s="422"/>
      <c r="OK8" s="422"/>
      <c r="OL8" s="422"/>
      <c r="OM8" s="422"/>
      <c r="ON8" s="422"/>
      <c r="OO8" s="422"/>
      <c r="OP8" s="422"/>
      <c r="OQ8" s="422"/>
      <c r="OR8" s="422"/>
      <c r="OS8" s="422"/>
      <c r="OT8" s="422"/>
      <c r="OU8" s="422"/>
      <c r="OV8" s="422"/>
      <c r="OW8" s="422"/>
      <c r="OX8" s="422"/>
      <c r="OY8" s="422"/>
      <c r="OZ8" s="422"/>
      <c r="PA8" s="422"/>
      <c r="PB8" s="422"/>
      <c r="PC8" s="422"/>
      <c r="PD8" s="422"/>
      <c r="PE8" s="422"/>
      <c r="PF8" s="422"/>
      <c r="PG8" s="422"/>
      <c r="PH8" s="422"/>
      <c r="PI8" s="422"/>
      <c r="PJ8" s="422"/>
      <c r="PK8" s="422"/>
      <c r="PL8" s="422"/>
      <c r="PM8" s="422"/>
      <c r="PN8" s="422"/>
      <c r="PO8" s="422"/>
      <c r="PP8" s="422"/>
      <c r="PQ8" s="422"/>
      <c r="PR8" s="422"/>
      <c r="PS8" s="422"/>
      <c r="PT8" s="422"/>
      <c r="PU8" s="422"/>
      <c r="PV8" s="422"/>
      <c r="PW8" s="422"/>
      <c r="PX8" s="422"/>
      <c r="PY8" s="422"/>
      <c r="PZ8" s="422"/>
      <c r="QA8" s="422"/>
      <c r="QB8" s="422"/>
      <c r="QC8" s="422"/>
      <c r="QD8" s="422"/>
      <c r="QE8" s="422"/>
      <c r="QF8" s="422"/>
      <c r="QG8" s="422"/>
      <c r="QH8" s="422"/>
      <c r="QI8" s="422"/>
      <c r="QJ8" s="422"/>
      <c r="QK8" s="422"/>
      <c r="QL8" s="422"/>
      <c r="QM8" s="422"/>
      <c r="QN8" s="422"/>
      <c r="QO8" s="422"/>
      <c r="QP8" s="422"/>
      <c r="QQ8" s="422"/>
      <c r="QR8" s="422"/>
      <c r="QS8" s="422"/>
      <c r="QT8" s="422"/>
      <c r="QU8" s="422"/>
      <c r="QV8" s="422"/>
      <c r="QW8" s="422"/>
      <c r="QX8" s="422"/>
      <c r="QY8" s="422"/>
      <c r="QZ8" s="422"/>
      <c r="RA8" s="422"/>
      <c r="RB8" s="422"/>
      <c r="RC8" s="422"/>
      <c r="RD8" s="422"/>
      <c r="RE8" s="422"/>
      <c r="RF8" s="422"/>
      <c r="RG8" s="422"/>
      <c r="RH8" s="422"/>
      <c r="RI8" s="422"/>
      <c r="RJ8" s="422"/>
      <c r="RK8" s="422"/>
      <c r="RL8" s="422"/>
      <c r="RM8" s="422"/>
      <c r="RN8" s="422"/>
      <c r="RO8" s="422"/>
      <c r="RP8" s="422"/>
      <c r="RQ8" s="422"/>
      <c r="RR8" s="422"/>
      <c r="RS8" s="422"/>
      <c r="RT8" s="422"/>
      <c r="RU8" s="422"/>
      <c r="RV8" s="422"/>
      <c r="RW8" s="422"/>
      <c r="RX8" s="422"/>
      <c r="RY8" s="422"/>
      <c r="RZ8" s="422"/>
      <c r="SA8" s="422"/>
      <c r="SB8" s="422"/>
      <c r="SC8" s="422"/>
      <c r="SD8" s="422"/>
      <c r="SE8" s="422"/>
      <c r="SF8" s="422"/>
      <c r="SG8" s="422"/>
      <c r="SH8" s="422"/>
      <c r="SI8" s="422"/>
      <c r="SJ8" s="422"/>
      <c r="SK8" s="422"/>
      <c r="SL8" s="422"/>
      <c r="SM8" s="422"/>
      <c r="SN8" s="422"/>
      <c r="SO8" s="422"/>
      <c r="SP8" s="422"/>
      <c r="SQ8" s="422"/>
      <c r="SR8" s="422"/>
      <c r="SS8" s="422"/>
      <c r="ST8" s="422"/>
      <c r="SU8" s="422"/>
      <c r="SV8" s="422"/>
      <c r="SW8" s="422"/>
      <c r="SX8" s="422"/>
      <c r="SY8" s="422"/>
      <c r="SZ8" s="422"/>
      <c r="TA8" s="422"/>
      <c r="TB8" s="422"/>
      <c r="TC8" s="422"/>
      <c r="TD8" s="422"/>
      <c r="TE8" s="422"/>
      <c r="TF8" s="422"/>
      <c r="TG8" s="422"/>
      <c r="TH8" s="422"/>
      <c r="TI8" s="422"/>
      <c r="TJ8" s="422"/>
      <c r="TK8" s="422"/>
      <c r="TL8" s="422"/>
      <c r="TM8" s="422"/>
      <c r="TN8" s="422"/>
      <c r="TO8" s="422"/>
      <c r="TP8" s="422"/>
      <c r="TQ8" s="422"/>
      <c r="TR8" s="422"/>
      <c r="TS8" s="422"/>
      <c r="TT8" s="422"/>
      <c r="TU8" s="422"/>
      <c r="TV8" s="422"/>
      <c r="TW8" s="422"/>
      <c r="TX8" s="422"/>
      <c r="TY8" s="422"/>
      <c r="TZ8" s="422"/>
      <c r="UA8" s="422"/>
      <c r="UB8" s="422"/>
      <c r="UC8" s="422"/>
      <c r="UD8" s="422"/>
      <c r="UE8" s="422"/>
      <c r="UF8" s="422"/>
      <c r="UG8" s="422"/>
      <c r="UH8" s="422"/>
      <c r="UI8" s="422"/>
    </row>
    <row r="9" spans="1:555" ht="15.75" thickBot="1">
      <c r="A9" s="422"/>
      <c r="B9" s="422"/>
      <c r="C9" s="103"/>
      <c r="D9" s="103"/>
      <c r="E9" s="103"/>
      <c r="F9" s="103"/>
      <c r="G9" s="76"/>
      <c r="H9" s="103"/>
      <c r="I9" s="103"/>
      <c r="J9" s="422"/>
      <c r="K9" s="170"/>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2"/>
      <c r="IX9" s="422"/>
      <c r="IY9" s="422"/>
      <c r="IZ9" s="422"/>
      <c r="JA9" s="422"/>
      <c r="JB9" s="422"/>
      <c r="JC9" s="422"/>
      <c r="JD9" s="422"/>
      <c r="JE9" s="422"/>
      <c r="JF9" s="422"/>
      <c r="JG9" s="422"/>
      <c r="JH9" s="422"/>
      <c r="JI9" s="422"/>
      <c r="JJ9" s="422"/>
      <c r="JK9" s="422"/>
      <c r="JL9" s="422"/>
      <c r="JM9" s="422"/>
      <c r="JN9" s="422"/>
      <c r="JO9" s="422"/>
      <c r="JP9" s="422"/>
      <c r="JQ9" s="422"/>
      <c r="JR9" s="422"/>
      <c r="JS9" s="422"/>
      <c r="JT9" s="422"/>
      <c r="JU9" s="422"/>
      <c r="JV9" s="422"/>
      <c r="JW9" s="422"/>
      <c r="JX9" s="422"/>
      <c r="JY9" s="422"/>
      <c r="JZ9" s="422"/>
      <c r="KA9" s="422"/>
      <c r="KB9" s="422"/>
      <c r="KC9" s="422"/>
      <c r="KD9" s="422"/>
      <c r="KE9" s="422"/>
      <c r="KF9" s="422"/>
      <c r="KG9" s="422"/>
      <c r="KH9" s="422"/>
      <c r="KI9" s="422"/>
      <c r="KJ9" s="422"/>
      <c r="KK9" s="422"/>
      <c r="KL9" s="422"/>
      <c r="KM9" s="422"/>
      <c r="KN9" s="422"/>
      <c r="KO9" s="422"/>
      <c r="KP9" s="422"/>
      <c r="KQ9" s="422"/>
      <c r="KR9" s="422"/>
      <c r="KS9" s="422"/>
      <c r="KT9" s="422"/>
      <c r="KU9" s="422"/>
      <c r="KV9" s="422"/>
      <c r="KW9" s="422"/>
      <c r="KX9" s="422"/>
      <c r="KY9" s="422"/>
      <c r="KZ9" s="422"/>
      <c r="LA9" s="422"/>
      <c r="LB9" s="422"/>
      <c r="LC9" s="422"/>
      <c r="LD9" s="422"/>
      <c r="LE9" s="422"/>
      <c r="LF9" s="422"/>
      <c r="LG9" s="422"/>
      <c r="LH9" s="422"/>
      <c r="LI9" s="422"/>
      <c r="LJ9" s="422"/>
      <c r="LK9" s="422"/>
      <c r="LL9" s="422"/>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OJ9" s="422"/>
      <c r="OK9" s="422"/>
      <c r="OL9" s="422"/>
      <c r="OM9" s="422"/>
      <c r="ON9" s="422"/>
      <c r="OO9" s="422"/>
      <c r="OP9" s="422"/>
      <c r="OQ9" s="422"/>
      <c r="OR9" s="422"/>
      <c r="OS9" s="422"/>
      <c r="OT9" s="422"/>
      <c r="OU9" s="422"/>
      <c r="OV9" s="422"/>
      <c r="OW9" s="422"/>
      <c r="OX9" s="422"/>
      <c r="OY9" s="422"/>
      <c r="OZ9" s="422"/>
      <c r="PA9" s="422"/>
      <c r="PB9" s="422"/>
      <c r="PC9" s="422"/>
      <c r="PD9" s="422"/>
      <c r="PE9" s="422"/>
      <c r="PF9" s="422"/>
      <c r="PG9" s="422"/>
      <c r="PH9" s="422"/>
      <c r="PI9" s="422"/>
      <c r="PJ9" s="422"/>
      <c r="PK9" s="422"/>
      <c r="PL9" s="422"/>
      <c r="PM9" s="422"/>
      <c r="PN9" s="422"/>
      <c r="PO9" s="422"/>
      <c r="PP9" s="422"/>
      <c r="PQ9" s="422"/>
      <c r="PR9" s="422"/>
      <c r="PS9" s="422"/>
      <c r="PT9" s="422"/>
      <c r="PU9" s="422"/>
      <c r="PV9" s="422"/>
      <c r="PW9" s="422"/>
      <c r="PX9" s="422"/>
      <c r="PY9" s="422"/>
      <c r="PZ9" s="422"/>
      <c r="QA9" s="422"/>
      <c r="QB9" s="422"/>
      <c r="QC9" s="422"/>
      <c r="QD9" s="422"/>
      <c r="QE9" s="422"/>
      <c r="QF9" s="422"/>
      <c r="QG9" s="422"/>
      <c r="QH9" s="422"/>
      <c r="QI9" s="422"/>
      <c r="QJ9" s="422"/>
      <c r="QK9" s="422"/>
      <c r="QL9" s="422"/>
      <c r="QM9" s="422"/>
      <c r="QN9" s="422"/>
      <c r="QO9" s="422"/>
      <c r="QP9" s="422"/>
      <c r="QQ9" s="422"/>
      <c r="QR9" s="422"/>
      <c r="QS9" s="422"/>
      <c r="QT9" s="422"/>
      <c r="QU9" s="422"/>
      <c r="QV9" s="422"/>
      <c r="QW9" s="422"/>
      <c r="QX9" s="422"/>
      <c r="QY9" s="422"/>
      <c r="QZ9" s="422"/>
      <c r="RA9" s="422"/>
      <c r="RB9" s="422"/>
      <c r="RC9" s="422"/>
      <c r="RD9" s="422"/>
      <c r="RE9" s="422"/>
      <c r="RF9" s="422"/>
      <c r="RG9" s="422"/>
      <c r="RH9" s="422"/>
      <c r="RI9" s="422"/>
      <c r="RJ9" s="422"/>
      <c r="RK9" s="422"/>
      <c r="RL9" s="422"/>
      <c r="RM9" s="422"/>
      <c r="RN9" s="422"/>
      <c r="RO9" s="422"/>
      <c r="RP9" s="422"/>
      <c r="RQ9" s="422"/>
      <c r="RR9" s="422"/>
      <c r="RS9" s="422"/>
      <c r="RT9" s="422"/>
      <c r="RU9" s="422"/>
      <c r="RV9" s="422"/>
      <c r="RW9" s="422"/>
      <c r="RX9" s="422"/>
      <c r="RY9" s="422"/>
      <c r="RZ9" s="422"/>
      <c r="SA9" s="422"/>
      <c r="SB9" s="422"/>
      <c r="SC9" s="422"/>
      <c r="SD9" s="422"/>
      <c r="SE9" s="422"/>
      <c r="SF9" s="422"/>
      <c r="SG9" s="422"/>
      <c r="SH9" s="422"/>
      <c r="SI9" s="422"/>
      <c r="SJ9" s="422"/>
      <c r="SK9" s="422"/>
      <c r="SL9" s="422"/>
      <c r="SM9" s="422"/>
      <c r="SN9" s="422"/>
      <c r="SO9" s="422"/>
      <c r="SP9" s="422"/>
      <c r="SQ9" s="422"/>
      <c r="SR9" s="422"/>
      <c r="SS9" s="422"/>
      <c r="ST9" s="422"/>
      <c r="SU9" s="422"/>
      <c r="SV9" s="422"/>
      <c r="SW9" s="422"/>
      <c r="SX9" s="422"/>
      <c r="SY9" s="422"/>
      <c r="SZ9" s="422"/>
      <c r="TA9" s="422"/>
      <c r="TB9" s="422"/>
      <c r="TC9" s="422"/>
      <c r="TD9" s="422"/>
      <c r="TE9" s="422"/>
      <c r="TF9" s="422"/>
      <c r="TG9" s="422"/>
      <c r="TH9" s="422"/>
      <c r="TI9" s="422"/>
      <c r="TJ9" s="422"/>
      <c r="TK9" s="422"/>
      <c r="TL9" s="422"/>
      <c r="TM9" s="422"/>
      <c r="TN9" s="422"/>
      <c r="TO9" s="422"/>
      <c r="TP9" s="422"/>
      <c r="TQ9" s="422"/>
      <c r="TR9" s="422"/>
      <c r="TS9" s="422"/>
      <c r="TT9" s="422"/>
      <c r="TU9" s="422"/>
      <c r="TV9" s="422"/>
      <c r="TW9" s="422"/>
      <c r="TX9" s="422"/>
      <c r="TY9" s="422"/>
      <c r="TZ9" s="422"/>
      <c r="UA9" s="422"/>
      <c r="UB9" s="422"/>
      <c r="UC9" s="422"/>
      <c r="UD9" s="422"/>
      <c r="UE9" s="422"/>
      <c r="UF9" s="422"/>
      <c r="UG9" s="422"/>
      <c r="UH9" s="422"/>
      <c r="UI9" s="422"/>
    </row>
    <row r="10" spans="1:555" ht="15.75" thickBot="1">
      <c r="A10" s="422"/>
      <c r="B10" s="422"/>
      <c r="C10" s="152" t="s">
        <v>1339</v>
      </c>
      <c r="D10" s="344">
        <f>SUM(F17:F38)</f>
        <v>0</v>
      </c>
      <c r="E10" s="422"/>
      <c r="F10" s="69"/>
      <c r="G10" s="77"/>
      <c r="H10" s="69"/>
      <c r="I10" s="69"/>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c r="IT10" s="422"/>
      <c r="IU10" s="422"/>
      <c r="IV10" s="422"/>
      <c r="IW10" s="422"/>
      <c r="IX10" s="422"/>
      <c r="IY10" s="422"/>
      <c r="IZ10" s="422"/>
      <c r="JA10" s="422"/>
      <c r="JB10" s="422"/>
      <c r="JC10" s="422"/>
      <c r="JD10" s="422"/>
      <c r="JE10" s="422"/>
      <c r="JF10" s="422"/>
      <c r="JG10" s="422"/>
      <c r="JH10" s="422"/>
      <c r="JI10" s="422"/>
      <c r="JJ10" s="422"/>
      <c r="JK10" s="422"/>
      <c r="JL10" s="422"/>
      <c r="JM10" s="422"/>
      <c r="JN10" s="422"/>
      <c r="JO10" s="422"/>
      <c r="JP10" s="422"/>
      <c r="JQ10" s="422"/>
      <c r="JR10" s="422"/>
      <c r="JS10" s="422"/>
      <c r="JT10" s="422"/>
      <c r="JU10" s="422"/>
      <c r="JV10" s="422"/>
      <c r="JW10" s="422"/>
      <c r="JX10" s="422"/>
      <c r="JY10" s="422"/>
      <c r="JZ10" s="422"/>
      <c r="KA10" s="422"/>
      <c r="KB10" s="422"/>
      <c r="KC10" s="422"/>
      <c r="KD10" s="422"/>
      <c r="KE10" s="422"/>
      <c r="KF10" s="422"/>
      <c r="KG10" s="422"/>
      <c r="KH10" s="422"/>
      <c r="KI10" s="422"/>
      <c r="KJ10" s="422"/>
      <c r="KK10" s="422"/>
      <c r="KL10" s="422"/>
      <c r="KM10" s="422"/>
      <c r="KN10" s="422"/>
      <c r="KO10" s="422"/>
      <c r="KP10" s="422"/>
      <c r="KQ10" s="422"/>
      <c r="KR10" s="422"/>
      <c r="KS10" s="422"/>
      <c r="KT10" s="422"/>
      <c r="KU10" s="422"/>
      <c r="KV10" s="422"/>
      <c r="KW10" s="422"/>
      <c r="KX10" s="422"/>
      <c r="KY10" s="422"/>
      <c r="KZ10" s="422"/>
      <c r="LA10" s="422"/>
      <c r="LB10" s="422"/>
      <c r="LC10" s="422"/>
      <c r="LD10" s="422"/>
      <c r="LE10" s="422"/>
      <c r="LF10" s="422"/>
      <c r="LG10" s="422"/>
      <c r="LH10" s="422"/>
      <c r="LI10" s="422"/>
      <c r="LJ10" s="422"/>
      <c r="LK10" s="422"/>
      <c r="LL10" s="422"/>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OJ10" s="422"/>
      <c r="OK10" s="422"/>
      <c r="OL10" s="422"/>
      <c r="OM10" s="422"/>
      <c r="ON10" s="422"/>
      <c r="OO10" s="422"/>
      <c r="OP10" s="422"/>
      <c r="OQ10" s="422"/>
      <c r="OR10" s="422"/>
      <c r="OS10" s="422"/>
      <c r="OT10" s="422"/>
      <c r="OU10" s="422"/>
      <c r="OV10" s="422"/>
      <c r="OW10" s="422"/>
      <c r="OX10" s="422"/>
      <c r="OY10" s="422"/>
      <c r="OZ10" s="422"/>
      <c r="PA10" s="422"/>
      <c r="PB10" s="422"/>
      <c r="PC10" s="422"/>
      <c r="PD10" s="422"/>
      <c r="PE10" s="422"/>
      <c r="PF10" s="422"/>
      <c r="PG10" s="422"/>
      <c r="PH10" s="422"/>
      <c r="PI10" s="422"/>
      <c r="PJ10" s="422"/>
      <c r="PK10" s="422"/>
      <c r="PL10" s="422"/>
      <c r="PM10" s="422"/>
      <c r="PN10" s="422"/>
      <c r="PO10" s="422"/>
      <c r="PP10" s="422"/>
      <c r="PQ10" s="422"/>
      <c r="PR10" s="422"/>
      <c r="PS10" s="422"/>
      <c r="PT10" s="422"/>
      <c r="PU10" s="422"/>
      <c r="PV10" s="422"/>
      <c r="PW10" s="422"/>
      <c r="PX10" s="422"/>
      <c r="PY10" s="422"/>
      <c r="PZ10" s="422"/>
      <c r="QA10" s="422"/>
      <c r="QB10" s="422"/>
      <c r="QC10" s="422"/>
      <c r="QD10" s="422"/>
      <c r="QE10" s="422"/>
      <c r="QF10" s="422"/>
      <c r="QG10" s="422"/>
      <c r="QH10" s="422"/>
      <c r="QI10" s="422"/>
      <c r="QJ10" s="422"/>
      <c r="QK10" s="422"/>
      <c r="QL10" s="422"/>
      <c r="QM10" s="422"/>
      <c r="QN10" s="422"/>
      <c r="QO10" s="422"/>
      <c r="QP10" s="422"/>
      <c r="QQ10" s="422"/>
      <c r="QR10" s="422"/>
      <c r="QS10" s="422"/>
      <c r="QT10" s="422"/>
      <c r="QU10" s="422"/>
      <c r="QV10" s="422"/>
      <c r="QW10" s="422"/>
      <c r="QX10" s="422"/>
      <c r="QY10" s="422"/>
      <c r="QZ10" s="422"/>
      <c r="RA10" s="422"/>
      <c r="RB10" s="422"/>
      <c r="RC10" s="422"/>
      <c r="RD10" s="422"/>
      <c r="RE10" s="422"/>
      <c r="RF10" s="422"/>
      <c r="RG10" s="422"/>
      <c r="RH10" s="422"/>
      <c r="RI10" s="422"/>
      <c r="RJ10" s="422"/>
      <c r="RK10" s="422"/>
      <c r="RL10" s="422"/>
      <c r="RM10" s="422"/>
      <c r="RN10" s="422"/>
      <c r="RO10" s="422"/>
      <c r="RP10" s="422"/>
      <c r="RQ10" s="422"/>
      <c r="RR10" s="422"/>
      <c r="RS10" s="422"/>
      <c r="RT10" s="422"/>
      <c r="RU10" s="422"/>
      <c r="RV10" s="422"/>
      <c r="RW10" s="422"/>
      <c r="RX10" s="422"/>
      <c r="RY10" s="422"/>
      <c r="RZ10" s="422"/>
      <c r="SA10" s="422"/>
      <c r="SB10" s="422"/>
      <c r="SC10" s="422"/>
      <c r="SD10" s="422"/>
      <c r="SE10" s="422"/>
      <c r="SF10" s="422"/>
      <c r="SG10" s="422"/>
      <c r="SH10" s="422"/>
      <c r="SI10" s="422"/>
      <c r="SJ10" s="422"/>
      <c r="SK10" s="422"/>
      <c r="SL10" s="422"/>
      <c r="SM10" s="422"/>
      <c r="SN10" s="422"/>
      <c r="SO10" s="422"/>
      <c r="SP10" s="422"/>
      <c r="SQ10" s="422"/>
      <c r="SR10" s="422"/>
      <c r="SS10" s="422"/>
      <c r="ST10" s="422"/>
      <c r="SU10" s="422"/>
      <c r="SV10" s="422"/>
      <c r="SW10" s="422"/>
      <c r="SX10" s="422"/>
      <c r="SY10" s="422"/>
      <c r="SZ10" s="422"/>
      <c r="TA10" s="422"/>
      <c r="TB10" s="422"/>
      <c r="TC10" s="422"/>
      <c r="TD10" s="422"/>
      <c r="TE10" s="422"/>
      <c r="TF10" s="422"/>
      <c r="TG10" s="422"/>
      <c r="TH10" s="422"/>
      <c r="TI10" s="422"/>
      <c r="TJ10" s="422"/>
      <c r="TK10" s="422"/>
      <c r="TL10" s="422"/>
      <c r="TM10" s="422"/>
      <c r="TN10" s="422"/>
      <c r="TO10" s="422"/>
      <c r="TP10" s="422"/>
      <c r="TQ10" s="422"/>
      <c r="TR10" s="422"/>
      <c r="TS10" s="422"/>
      <c r="TT10" s="422"/>
      <c r="TU10" s="422"/>
      <c r="TV10" s="422"/>
      <c r="TW10" s="422"/>
      <c r="TX10" s="422"/>
      <c r="TY10" s="422"/>
      <c r="TZ10" s="422"/>
      <c r="UA10" s="422"/>
      <c r="UB10" s="422"/>
      <c r="UC10" s="422"/>
      <c r="UD10" s="422"/>
      <c r="UE10" s="422"/>
      <c r="UF10" s="422"/>
      <c r="UG10" s="422"/>
      <c r="UH10" s="422"/>
      <c r="UI10" s="422"/>
    </row>
    <row r="11" spans="1:555">
      <c r="A11" s="422"/>
      <c r="B11" s="90"/>
      <c r="C11" s="69"/>
      <c r="D11" s="31"/>
      <c r="E11" s="90"/>
      <c r="F11" s="90"/>
      <c r="G11" s="90"/>
      <c r="H11" s="74"/>
      <c r="I11" s="74"/>
      <c r="J11" s="74"/>
      <c r="K11" s="108"/>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c r="IW11" s="422"/>
      <c r="IX11" s="422"/>
      <c r="IY11" s="422"/>
      <c r="IZ11" s="422"/>
      <c r="JA11" s="422"/>
      <c r="JB11" s="422"/>
      <c r="JC11" s="422"/>
      <c r="JD11" s="422"/>
      <c r="JE11" s="422"/>
      <c r="JF11" s="422"/>
      <c r="JG11" s="422"/>
      <c r="JH11" s="422"/>
      <c r="JI11" s="422"/>
      <c r="JJ11" s="422"/>
      <c r="JK11" s="422"/>
      <c r="JL11" s="422"/>
      <c r="JM11" s="422"/>
      <c r="JN11" s="422"/>
      <c r="JO11" s="422"/>
      <c r="JP11" s="422"/>
      <c r="JQ11" s="422"/>
      <c r="JR11" s="422"/>
      <c r="JS11" s="422"/>
      <c r="JT11" s="422"/>
      <c r="JU11" s="422"/>
      <c r="JV11" s="422"/>
      <c r="JW11" s="422"/>
      <c r="JX11" s="422"/>
      <c r="JY11" s="422"/>
      <c r="JZ11" s="422"/>
      <c r="KA11" s="422"/>
      <c r="KB11" s="422"/>
      <c r="KC11" s="422"/>
      <c r="KD11" s="422"/>
      <c r="KE11" s="422"/>
      <c r="KF11" s="422"/>
      <c r="KG11" s="422"/>
      <c r="KH11" s="422"/>
      <c r="KI11" s="422"/>
      <c r="KJ11" s="422"/>
      <c r="KK11" s="422"/>
      <c r="KL11" s="422"/>
      <c r="KM11" s="422"/>
      <c r="KN11" s="422"/>
      <c r="KO11" s="422"/>
      <c r="KP11" s="422"/>
      <c r="KQ11" s="422"/>
      <c r="KR11" s="422"/>
      <c r="KS11" s="422"/>
      <c r="KT11" s="422"/>
      <c r="KU11" s="422"/>
      <c r="KV11" s="422"/>
      <c r="KW11" s="422"/>
      <c r="KX11" s="422"/>
      <c r="KY11" s="422"/>
      <c r="KZ11" s="422"/>
      <c r="LA11" s="422"/>
      <c r="LB11" s="422"/>
      <c r="LC11" s="422"/>
      <c r="LD11" s="422"/>
      <c r="LE11" s="422"/>
      <c r="LF11" s="422"/>
      <c r="LG11" s="422"/>
      <c r="LH11" s="422"/>
      <c r="LI11" s="422"/>
      <c r="LJ11" s="422"/>
      <c r="LK11" s="422"/>
      <c r="LL11" s="422"/>
      <c r="LM11" s="422"/>
      <c r="LN11" s="422"/>
      <c r="LO11" s="422"/>
      <c r="LP11" s="422"/>
      <c r="LQ11" s="422"/>
      <c r="LR11" s="422"/>
      <c r="LS11" s="422"/>
      <c r="LT11" s="422"/>
      <c r="LU11" s="422"/>
      <c r="LV11" s="422"/>
      <c r="LW11" s="422"/>
      <c r="LX11" s="422"/>
      <c r="LY11" s="422"/>
      <c r="LZ11" s="422"/>
      <c r="MA11" s="422"/>
      <c r="MB11" s="422"/>
      <c r="MC11" s="422"/>
      <c r="MD11" s="422"/>
      <c r="ME11" s="422"/>
      <c r="MF11" s="422"/>
      <c r="MG11" s="422"/>
      <c r="MH11" s="422"/>
      <c r="MI11" s="422"/>
      <c r="MJ11" s="422"/>
      <c r="MK11" s="422"/>
      <c r="ML11" s="422"/>
      <c r="MM11" s="422"/>
      <c r="MN11" s="422"/>
      <c r="MO11" s="422"/>
      <c r="MP11" s="422"/>
      <c r="MQ11" s="422"/>
      <c r="MR11" s="422"/>
      <c r="MS11" s="422"/>
      <c r="MT11" s="422"/>
      <c r="MU11" s="422"/>
      <c r="MV11" s="422"/>
      <c r="MW11" s="422"/>
      <c r="MX11" s="422"/>
      <c r="MY11" s="422"/>
      <c r="MZ11" s="422"/>
      <c r="NA11" s="422"/>
      <c r="NB11" s="422"/>
      <c r="NC11" s="422"/>
      <c r="ND11" s="422"/>
      <c r="NE11" s="422"/>
      <c r="NF11" s="422"/>
      <c r="NG11" s="422"/>
      <c r="NH11" s="422"/>
      <c r="NI11" s="422"/>
      <c r="NJ11" s="422"/>
      <c r="NK11" s="422"/>
      <c r="NL11" s="422"/>
      <c r="NM11" s="422"/>
      <c r="NN11" s="422"/>
      <c r="NO11" s="422"/>
      <c r="NP11" s="422"/>
      <c r="NQ11" s="422"/>
      <c r="NR11" s="422"/>
      <c r="NS11" s="422"/>
      <c r="NT11" s="422"/>
      <c r="NU11" s="422"/>
      <c r="NV11" s="422"/>
      <c r="NW11" s="422"/>
      <c r="NX11" s="422"/>
      <c r="NY11" s="422"/>
      <c r="NZ11" s="422"/>
      <c r="OA11" s="422"/>
      <c r="OB11" s="422"/>
      <c r="OC11" s="422"/>
      <c r="OD11" s="422"/>
      <c r="OE11" s="422"/>
      <c r="OF11" s="422"/>
      <c r="OG11" s="422"/>
      <c r="OH11" s="422"/>
      <c r="OI11" s="422"/>
      <c r="OJ11" s="422"/>
      <c r="OK11" s="422"/>
      <c r="OL11" s="422"/>
      <c r="OM11" s="422"/>
      <c r="ON11" s="422"/>
      <c r="OO11" s="422"/>
      <c r="OP11" s="422"/>
      <c r="OQ11" s="422"/>
      <c r="OR11" s="422"/>
      <c r="OS11" s="422"/>
      <c r="OT11" s="422"/>
      <c r="OU11" s="422"/>
      <c r="OV11" s="422"/>
      <c r="OW11" s="422"/>
      <c r="OX11" s="422"/>
      <c r="OY11" s="422"/>
      <c r="OZ11" s="422"/>
      <c r="PA11" s="422"/>
      <c r="PB11" s="422"/>
      <c r="PC11" s="422"/>
      <c r="PD11" s="422"/>
      <c r="PE11" s="422"/>
      <c r="PF11" s="422"/>
      <c r="PG11" s="422"/>
      <c r="PH11" s="422"/>
      <c r="PI11" s="422"/>
      <c r="PJ11" s="422"/>
      <c r="PK11" s="422"/>
      <c r="PL11" s="422"/>
      <c r="PM11" s="422"/>
      <c r="PN11" s="422"/>
      <c r="PO11" s="422"/>
      <c r="PP11" s="422"/>
      <c r="PQ11" s="422"/>
      <c r="PR11" s="422"/>
      <c r="PS11" s="422"/>
      <c r="PT11" s="422"/>
      <c r="PU11" s="422"/>
      <c r="PV11" s="422"/>
      <c r="PW11" s="422"/>
      <c r="PX11" s="422"/>
      <c r="PY11" s="422"/>
      <c r="PZ11" s="422"/>
      <c r="QA11" s="422"/>
      <c r="QB11" s="422"/>
      <c r="QC11" s="422"/>
      <c r="QD11" s="422"/>
      <c r="QE11" s="422"/>
      <c r="QF11" s="422"/>
      <c r="QG11" s="422"/>
      <c r="QH11" s="422"/>
      <c r="QI11" s="422"/>
      <c r="QJ11" s="422"/>
      <c r="QK11" s="422"/>
      <c r="QL11" s="422"/>
      <c r="QM11" s="422"/>
      <c r="QN11" s="422"/>
      <c r="QO11" s="422"/>
      <c r="QP11" s="422"/>
      <c r="QQ11" s="422"/>
      <c r="QR11" s="422"/>
      <c r="QS11" s="422"/>
      <c r="QT11" s="422"/>
      <c r="QU11" s="422"/>
      <c r="QV11" s="422"/>
      <c r="QW11" s="422"/>
      <c r="QX11" s="422"/>
      <c r="QY11" s="422"/>
      <c r="QZ11" s="422"/>
      <c r="RA11" s="422"/>
      <c r="RB11" s="422"/>
      <c r="RC11" s="422"/>
      <c r="RD11" s="422"/>
      <c r="RE11" s="422"/>
      <c r="RF11" s="422"/>
      <c r="RG11" s="422"/>
      <c r="RH11" s="422"/>
      <c r="RI11" s="422"/>
      <c r="RJ11" s="422"/>
      <c r="RK11" s="422"/>
      <c r="RL11" s="422"/>
      <c r="RM11" s="422"/>
      <c r="RN11" s="422"/>
      <c r="RO11" s="422"/>
      <c r="RP11" s="422"/>
      <c r="RQ11" s="422"/>
      <c r="RR11" s="422"/>
      <c r="RS11" s="422"/>
      <c r="RT11" s="422"/>
      <c r="RU11" s="422"/>
      <c r="RV11" s="422"/>
      <c r="RW11" s="422"/>
      <c r="RX11" s="422"/>
      <c r="RY11" s="422"/>
      <c r="RZ11" s="422"/>
      <c r="SA11" s="422"/>
      <c r="SB11" s="422"/>
      <c r="SC11" s="422"/>
      <c r="SD11" s="422"/>
      <c r="SE11" s="422"/>
      <c r="SF11" s="422"/>
      <c r="SG11" s="422"/>
      <c r="SH11" s="422"/>
      <c r="SI11" s="422"/>
      <c r="SJ11" s="422"/>
      <c r="SK11" s="422"/>
      <c r="SL11" s="422"/>
      <c r="SM11" s="422"/>
      <c r="SN11" s="422"/>
      <c r="SO11" s="422"/>
      <c r="SP11" s="422"/>
      <c r="SQ11" s="422"/>
      <c r="SR11" s="422"/>
      <c r="SS11" s="422"/>
      <c r="ST11" s="422"/>
      <c r="SU11" s="422"/>
      <c r="SV11" s="422"/>
      <c r="SW11" s="422"/>
      <c r="SX11" s="422"/>
      <c r="SY11" s="422"/>
      <c r="SZ11" s="422"/>
      <c r="TA11" s="422"/>
      <c r="TB11" s="422"/>
      <c r="TC11" s="422"/>
      <c r="TD11" s="422"/>
      <c r="TE11" s="422"/>
      <c r="TF11" s="422"/>
      <c r="TG11" s="422"/>
      <c r="TH11" s="422"/>
      <c r="TI11" s="422"/>
      <c r="TJ11" s="422"/>
      <c r="TK11" s="422"/>
      <c r="TL11" s="422"/>
      <c r="TM11" s="422"/>
      <c r="TN11" s="422"/>
      <c r="TO11" s="422"/>
      <c r="TP11" s="422"/>
      <c r="TQ11" s="422"/>
      <c r="TR11" s="422"/>
      <c r="TS11" s="422"/>
      <c r="TT11" s="422"/>
      <c r="TU11" s="422"/>
      <c r="TV11" s="422"/>
      <c r="TW11" s="422"/>
      <c r="TX11" s="422"/>
      <c r="TY11" s="422"/>
      <c r="TZ11" s="422"/>
      <c r="UA11" s="422"/>
      <c r="UB11" s="422"/>
      <c r="UC11" s="422"/>
      <c r="UD11" s="422"/>
      <c r="UE11" s="422"/>
      <c r="UF11" s="422"/>
      <c r="UG11" s="422"/>
      <c r="UH11" s="422"/>
      <c r="UI11" s="422"/>
    </row>
    <row r="12" spans="1:555">
      <c r="A12" s="422"/>
      <c r="B12" s="90"/>
      <c r="C12" s="69"/>
      <c r="D12" s="31"/>
      <c r="E12" s="90"/>
      <c r="F12" s="90"/>
      <c r="G12" s="90"/>
      <c r="H12" s="74"/>
      <c r="I12" s="74"/>
      <c r="J12" s="74"/>
      <c r="K12" s="108"/>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GR12" s="422"/>
      <c r="GS12" s="422"/>
      <c r="GT12" s="422"/>
      <c r="GU12" s="422"/>
      <c r="GV12" s="422"/>
      <c r="GW12" s="422"/>
      <c r="GX12" s="422"/>
      <c r="GY12" s="422"/>
      <c r="GZ12" s="422"/>
      <c r="HA12" s="422"/>
      <c r="HB12" s="422"/>
      <c r="HC12" s="422"/>
      <c r="HD12" s="422"/>
      <c r="HE12" s="422"/>
      <c r="HF12" s="422"/>
      <c r="HG12" s="422"/>
      <c r="HH12" s="422"/>
      <c r="HI12" s="422"/>
      <c r="HJ12" s="422"/>
      <c r="HK12" s="422"/>
      <c r="HL12" s="422"/>
      <c r="HM12" s="422"/>
      <c r="HN12" s="422"/>
      <c r="HO12" s="422"/>
      <c r="HP12" s="422"/>
      <c r="HQ12" s="422"/>
      <c r="HR12" s="422"/>
      <c r="HS12" s="422"/>
      <c r="HT12" s="422"/>
      <c r="HU12" s="422"/>
      <c r="HV12" s="422"/>
      <c r="HW12" s="422"/>
      <c r="HX12" s="422"/>
      <c r="HY12" s="422"/>
      <c r="HZ12" s="422"/>
      <c r="IA12" s="422"/>
      <c r="IB12" s="422"/>
      <c r="IC12" s="422"/>
      <c r="ID12" s="422"/>
      <c r="IE12" s="422"/>
      <c r="IF12" s="422"/>
      <c r="IG12" s="422"/>
      <c r="IH12" s="422"/>
      <c r="II12" s="422"/>
      <c r="IJ12" s="422"/>
      <c r="IK12" s="422"/>
      <c r="IL12" s="422"/>
      <c r="IM12" s="422"/>
      <c r="IN12" s="422"/>
      <c r="IO12" s="422"/>
      <c r="IP12" s="422"/>
      <c r="IQ12" s="422"/>
      <c r="IR12" s="422"/>
      <c r="IS12" s="422"/>
      <c r="IT12" s="422"/>
      <c r="IU12" s="422"/>
      <c r="IV12" s="422"/>
      <c r="IW12" s="422"/>
      <c r="IX12" s="422"/>
      <c r="IY12" s="422"/>
      <c r="IZ12" s="422"/>
      <c r="JA12" s="422"/>
      <c r="JB12" s="422"/>
      <c r="JC12" s="422"/>
      <c r="JD12" s="422"/>
      <c r="JE12" s="422"/>
      <c r="JF12" s="422"/>
      <c r="JG12" s="422"/>
      <c r="JH12" s="422"/>
      <c r="JI12" s="422"/>
      <c r="JJ12" s="422"/>
      <c r="JK12" s="422"/>
      <c r="JL12" s="422"/>
      <c r="JM12" s="422"/>
      <c r="JN12" s="422"/>
      <c r="JO12" s="422"/>
      <c r="JP12" s="422"/>
      <c r="JQ12" s="422"/>
      <c r="JR12" s="422"/>
      <c r="JS12" s="422"/>
      <c r="JT12" s="422"/>
      <c r="JU12" s="422"/>
      <c r="JV12" s="422"/>
      <c r="JW12" s="422"/>
      <c r="JX12" s="422"/>
      <c r="JY12" s="422"/>
      <c r="JZ12" s="422"/>
      <c r="KA12" s="422"/>
      <c r="KB12" s="422"/>
      <c r="KC12" s="422"/>
      <c r="KD12" s="422"/>
      <c r="KE12" s="422"/>
      <c r="KF12" s="422"/>
      <c r="KG12" s="422"/>
      <c r="KH12" s="422"/>
      <c r="KI12" s="422"/>
      <c r="KJ12" s="422"/>
      <c r="KK12" s="422"/>
      <c r="KL12" s="422"/>
      <c r="KM12" s="422"/>
      <c r="KN12" s="422"/>
      <c r="KO12" s="422"/>
      <c r="KP12" s="422"/>
      <c r="KQ12" s="422"/>
      <c r="KR12" s="422"/>
      <c r="KS12" s="422"/>
      <c r="KT12" s="422"/>
      <c r="KU12" s="422"/>
      <c r="KV12" s="422"/>
      <c r="KW12" s="422"/>
      <c r="KX12" s="422"/>
      <c r="KY12" s="422"/>
      <c r="KZ12" s="422"/>
      <c r="LA12" s="422"/>
      <c r="LB12" s="422"/>
      <c r="LC12" s="422"/>
      <c r="LD12" s="422"/>
      <c r="LE12" s="422"/>
      <c r="LF12" s="422"/>
      <c r="LG12" s="422"/>
      <c r="LH12" s="422"/>
      <c r="LI12" s="422"/>
      <c r="LJ12" s="422"/>
      <c r="LK12" s="422"/>
      <c r="LL12" s="422"/>
      <c r="LM12" s="422"/>
      <c r="LN12" s="422"/>
      <c r="LO12" s="422"/>
      <c r="LP12" s="422"/>
      <c r="LQ12" s="422"/>
      <c r="LR12" s="422"/>
      <c r="LS12" s="422"/>
      <c r="LT12" s="422"/>
      <c r="LU12" s="422"/>
      <c r="LV12" s="422"/>
      <c r="LW12" s="422"/>
      <c r="LX12" s="422"/>
      <c r="LY12" s="422"/>
      <c r="LZ12" s="422"/>
      <c r="MA12" s="422"/>
      <c r="MB12" s="422"/>
      <c r="MC12" s="422"/>
      <c r="MD12" s="422"/>
      <c r="ME12" s="422"/>
      <c r="MF12" s="422"/>
      <c r="MG12" s="422"/>
      <c r="MH12" s="422"/>
      <c r="MI12" s="422"/>
      <c r="MJ12" s="422"/>
      <c r="MK12" s="422"/>
      <c r="ML12" s="422"/>
      <c r="MM12" s="422"/>
      <c r="MN12" s="422"/>
      <c r="MO12" s="422"/>
      <c r="MP12" s="422"/>
      <c r="MQ12" s="422"/>
      <c r="MR12" s="422"/>
      <c r="MS12" s="422"/>
      <c r="MT12" s="422"/>
      <c r="MU12" s="422"/>
      <c r="MV12" s="422"/>
      <c r="MW12" s="422"/>
      <c r="MX12" s="422"/>
      <c r="MY12" s="422"/>
      <c r="MZ12" s="422"/>
      <c r="NA12" s="422"/>
      <c r="NB12" s="422"/>
      <c r="NC12" s="422"/>
      <c r="ND12" s="422"/>
      <c r="NE12" s="422"/>
      <c r="NF12" s="422"/>
      <c r="NG12" s="422"/>
      <c r="NH12" s="422"/>
      <c r="NI12" s="422"/>
      <c r="NJ12" s="422"/>
      <c r="NK12" s="422"/>
      <c r="NL12" s="422"/>
      <c r="NM12" s="422"/>
      <c r="NN12" s="422"/>
      <c r="NO12" s="422"/>
      <c r="NP12" s="422"/>
      <c r="NQ12" s="422"/>
      <c r="NR12" s="422"/>
      <c r="NS12" s="422"/>
      <c r="NT12" s="422"/>
      <c r="NU12" s="422"/>
      <c r="NV12" s="422"/>
      <c r="NW12" s="422"/>
      <c r="NX12" s="422"/>
      <c r="NY12" s="422"/>
      <c r="NZ12" s="422"/>
      <c r="OA12" s="422"/>
      <c r="OB12" s="422"/>
      <c r="OC12" s="422"/>
      <c r="OD12" s="422"/>
      <c r="OE12" s="422"/>
      <c r="OF12" s="422"/>
      <c r="OG12" s="422"/>
      <c r="OH12" s="422"/>
      <c r="OI12" s="422"/>
      <c r="OJ12" s="422"/>
      <c r="OK12" s="422"/>
      <c r="OL12" s="422"/>
      <c r="OM12" s="422"/>
      <c r="ON12" s="422"/>
      <c r="OO12" s="422"/>
      <c r="OP12" s="422"/>
      <c r="OQ12" s="422"/>
      <c r="OR12" s="422"/>
      <c r="OS12" s="422"/>
      <c r="OT12" s="422"/>
      <c r="OU12" s="422"/>
      <c r="OV12" s="422"/>
      <c r="OW12" s="422"/>
      <c r="OX12" s="422"/>
      <c r="OY12" s="422"/>
      <c r="OZ12" s="422"/>
      <c r="PA12" s="422"/>
      <c r="PB12" s="422"/>
      <c r="PC12" s="422"/>
      <c r="PD12" s="422"/>
      <c r="PE12" s="422"/>
      <c r="PF12" s="422"/>
      <c r="PG12" s="422"/>
      <c r="PH12" s="422"/>
      <c r="PI12" s="422"/>
      <c r="PJ12" s="422"/>
      <c r="PK12" s="422"/>
      <c r="PL12" s="422"/>
      <c r="PM12" s="422"/>
      <c r="PN12" s="422"/>
      <c r="PO12" s="422"/>
      <c r="PP12" s="422"/>
      <c r="PQ12" s="422"/>
      <c r="PR12" s="422"/>
      <c r="PS12" s="422"/>
      <c r="PT12" s="422"/>
      <c r="PU12" s="422"/>
      <c r="PV12" s="422"/>
      <c r="PW12" s="422"/>
      <c r="PX12" s="422"/>
      <c r="PY12" s="422"/>
      <c r="PZ12" s="422"/>
      <c r="QA12" s="422"/>
      <c r="QB12" s="422"/>
      <c r="QC12" s="422"/>
      <c r="QD12" s="422"/>
      <c r="QE12" s="422"/>
      <c r="QF12" s="422"/>
      <c r="QG12" s="422"/>
      <c r="QH12" s="422"/>
      <c r="QI12" s="422"/>
      <c r="QJ12" s="422"/>
      <c r="QK12" s="422"/>
      <c r="QL12" s="422"/>
      <c r="QM12" s="422"/>
      <c r="QN12" s="422"/>
      <c r="QO12" s="422"/>
      <c r="QP12" s="422"/>
      <c r="QQ12" s="422"/>
      <c r="QR12" s="422"/>
      <c r="QS12" s="422"/>
      <c r="QT12" s="422"/>
      <c r="QU12" s="422"/>
      <c r="QV12" s="422"/>
      <c r="QW12" s="422"/>
      <c r="QX12" s="422"/>
      <c r="QY12" s="422"/>
      <c r="QZ12" s="422"/>
      <c r="RA12" s="422"/>
      <c r="RB12" s="422"/>
      <c r="RC12" s="422"/>
      <c r="RD12" s="422"/>
      <c r="RE12" s="422"/>
      <c r="RF12" s="422"/>
      <c r="RG12" s="422"/>
      <c r="RH12" s="422"/>
      <c r="RI12" s="422"/>
      <c r="RJ12" s="422"/>
      <c r="RK12" s="422"/>
      <c r="RL12" s="422"/>
      <c r="RM12" s="422"/>
      <c r="RN12" s="422"/>
      <c r="RO12" s="422"/>
      <c r="RP12" s="422"/>
      <c r="RQ12" s="422"/>
      <c r="RR12" s="422"/>
      <c r="RS12" s="422"/>
      <c r="RT12" s="422"/>
      <c r="RU12" s="422"/>
      <c r="RV12" s="422"/>
      <c r="RW12" s="422"/>
      <c r="RX12" s="422"/>
      <c r="RY12" s="422"/>
      <c r="RZ12" s="422"/>
      <c r="SA12" s="422"/>
      <c r="SB12" s="422"/>
      <c r="SC12" s="422"/>
      <c r="SD12" s="422"/>
      <c r="SE12" s="422"/>
      <c r="SF12" s="422"/>
      <c r="SG12" s="422"/>
      <c r="SH12" s="422"/>
      <c r="SI12" s="422"/>
      <c r="SJ12" s="422"/>
      <c r="SK12" s="422"/>
      <c r="SL12" s="422"/>
      <c r="SM12" s="422"/>
      <c r="SN12" s="422"/>
      <c r="SO12" s="422"/>
      <c r="SP12" s="422"/>
      <c r="SQ12" s="422"/>
      <c r="SR12" s="422"/>
      <c r="SS12" s="422"/>
      <c r="ST12" s="422"/>
      <c r="SU12" s="422"/>
      <c r="SV12" s="422"/>
      <c r="SW12" s="422"/>
      <c r="SX12" s="422"/>
      <c r="SY12" s="422"/>
      <c r="SZ12" s="422"/>
      <c r="TA12" s="422"/>
      <c r="TB12" s="422"/>
      <c r="TC12" s="422"/>
      <c r="TD12" s="422"/>
      <c r="TE12" s="422"/>
      <c r="TF12" s="422"/>
      <c r="TG12" s="422"/>
      <c r="TH12" s="422"/>
      <c r="TI12" s="422"/>
      <c r="TJ12" s="422"/>
      <c r="TK12" s="422"/>
      <c r="TL12" s="422"/>
      <c r="TM12" s="422"/>
      <c r="TN12" s="422"/>
      <c r="TO12" s="422"/>
      <c r="TP12" s="422"/>
      <c r="TQ12" s="422"/>
      <c r="TR12" s="422"/>
      <c r="TS12" s="422"/>
      <c r="TT12" s="422"/>
      <c r="TU12" s="422"/>
      <c r="TV12" s="422"/>
      <c r="TW12" s="422"/>
      <c r="TX12" s="422"/>
      <c r="TY12" s="422"/>
      <c r="TZ12" s="422"/>
      <c r="UA12" s="422"/>
      <c r="UB12" s="422"/>
      <c r="UC12" s="422"/>
      <c r="UD12" s="422"/>
      <c r="UE12" s="422"/>
      <c r="UF12" s="422"/>
      <c r="UG12" s="422"/>
      <c r="UH12" s="422"/>
      <c r="UI12" s="422"/>
    </row>
    <row r="13" spans="1:555" ht="15.75">
      <c r="A13" s="422"/>
      <c r="B13" s="90"/>
      <c r="C13" s="190" t="s">
        <v>1309</v>
      </c>
      <c r="D13" s="342"/>
      <c r="E13" s="90"/>
      <c r="F13" s="90"/>
      <c r="G13" s="90"/>
      <c r="H13" s="74"/>
      <c r="I13" s="74"/>
      <c r="J13" s="74"/>
      <c r="K13" s="108"/>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c r="IV13" s="422"/>
      <c r="IW13" s="422"/>
      <c r="IX13" s="422"/>
      <c r="IY13" s="422"/>
      <c r="IZ13" s="422"/>
      <c r="JA13" s="422"/>
      <c r="JB13" s="422"/>
      <c r="JC13" s="422"/>
      <c r="JD13" s="422"/>
      <c r="JE13" s="422"/>
      <c r="JF13" s="422"/>
      <c r="JG13" s="422"/>
      <c r="JH13" s="422"/>
      <c r="JI13" s="422"/>
      <c r="JJ13" s="422"/>
      <c r="JK13" s="422"/>
      <c r="JL13" s="422"/>
      <c r="JM13" s="422"/>
      <c r="JN13" s="422"/>
      <c r="JO13" s="422"/>
      <c r="JP13" s="422"/>
      <c r="JQ13" s="422"/>
      <c r="JR13" s="422"/>
      <c r="JS13" s="422"/>
      <c r="JT13" s="422"/>
      <c r="JU13" s="422"/>
      <c r="JV13" s="422"/>
      <c r="JW13" s="422"/>
      <c r="JX13" s="422"/>
      <c r="JY13" s="422"/>
      <c r="JZ13" s="422"/>
      <c r="KA13" s="422"/>
      <c r="KB13" s="422"/>
      <c r="KC13" s="422"/>
      <c r="KD13" s="422"/>
      <c r="KE13" s="422"/>
      <c r="KF13" s="422"/>
      <c r="KG13" s="422"/>
      <c r="KH13" s="422"/>
      <c r="KI13" s="422"/>
      <c r="KJ13" s="422"/>
      <c r="KK13" s="422"/>
      <c r="KL13" s="422"/>
      <c r="KM13" s="422"/>
      <c r="KN13" s="422"/>
      <c r="KO13" s="422"/>
      <c r="KP13" s="422"/>
      <c r="KQ13" s="422"/>
      <c r="KR13" s="422"/>
      <c r="KS13" s="422"/>
      <c r="KT13" s="422"/>
      <c r="KU13" s="422"/>
      <c r="KV13" s="422"/>
      <c r="KW13" s="422"/>
      <c r="KX13" s="422"/>
      <c r="KY13" s="422"/>
      <c r="KZ13" s="422"/>
      <c r="LA13" s="422"/>
      <c r="LB13" s="422"/>
      <c r="LC13" s="422"/>
      <c r="LD13" s="422"/>
      <c r="LE13" s="422"/>
      <c r="LF13" s="422"/>
      <c r="LG13" s="422"/>
      <c r="LH13" s="422"/>
      <c r="LI13" s="422"/>
      <c r="LJ13" s="422"/>
      <c r="LK13" s="422"/>
      <c r="LL13" s="422"/>
      <c r="LM13" s="422"/>
      <c r="LN13" s="422"/>
      <c r="LO13" s="422"/>
      <c r="LP13" s="422"/>
      <c r="LQ13" s="422"/>
      <c r="LR13" s="422"/>
      <c r="LS13" s="422"/>
      <c r="LT13" s="422"/>
      <c r="LU13" s="422"/>
      <c r="LV13" s="422"/>
      <c r="LW13" s="422"/>
      <c r="LX13" s="422"/>
      <c r="LY13" s="422"/>
      <c r="LZ13" s="422"/>
      <c r="MA13" s="422"/>
      <c r="MB13" s="422"/>
      <c r="MC13" s="422"/>
      <c r="MD13" s="422"/>
      <c r="ME13" s="422"/>
      <c r="MF13" s="422"/>
      <c r="MG13" s="422"/>
      <c r="MH13" s="422"/>
      <c r="MI13" s="422"/>
      <c r="MJ13" s="422"/>
      <c r="MK13" s="422"/>
      <c r="ML13" s="422"/>
      <c r="MM13" s="422"/>
      <c r="MN13" s="422"/>
      <c r="MO13" s="422"/>
      <c r="MP13" s="422"/>
      <c r="MQ13" s="422"/>
      <c r="MR13" s="422"/>
      <c r="MS13" s="422"/>
      <c r="MT13" s="422"/>
      <c r="MU13" s="422"/>
      <c r="MV13" s="422"/>
      <c r="MW13" s="422"/>
      <c r="MX13" s="422"/>
      <c r="MY13" s="422"/>
      <c r="MZ13" s="422"/>
      <c r="NA13" s="422"/>
      <c r="NB13" s="422"/>
      <c r="NC13" s="422"/>
      <c r="ND13" s="422"/>
      <c r="NE13" s="422"/>
      <c r="NF13" s="422"/>
      <c r="NG13" s="422"/>
      <c r="NH13" s="422"/>
      <c r="NI13" s="422"/>
      <c r="NJ13" s="422"/>
      <c r="NK13" s="422"/>
      <c r="NL13" s="422"/>
      <c r="NM13" s="422"/>
      <c r="NN13" s="422"/>
      <c r="NO13" s="422"/>
      <c r="NP13" s="422"/>
      <c r="NQ13" s="422"/>
      <c r="NR13" s="422"/>
      <c r="NS13" s="422"/>
      <c r="NT13" s="422"/>
      <c r="NU13" s="422"/>
      <c r="NV13" s="422"/>
      <c r="NW13" s="422"/>
      <c r="NX13" s="422"/>
      <c r="NY13" s="422"/>
      <c r="NZ13" s="422"/>
      <c r="OA13" s="422"/>
      <c r="OB13" s="422"/>
      <c r="OC13" s="422"/>
      <c r="OD13" s="422"/>
      <c r="OE13" s="422"/>
      <c r="OF13" s="422"/>
      <c r="OG13" s="422"/>
      <c r="OH13" s="422"/>
      <c r="OI13" s="422"/>
      <c r="OJ13" s="422"/>
      <c r="OK13" s="422"/>
      <c r="OL13" s="422"/>
      <c r="OM13" s="422"/>
      <c r="ON13" s="422"/>
      <c r="OO13" s="422"/>
      <c r="OP13" s="422"/>
      <c r="OQ13" s="422"/>
      <c r="OR13" s="422"/>
      <c r="OS13" s="422"/>
      <c r="OT13" s="422"/>
      <c r="OU13" s="422"/>
      <c r="OV13" s="422"/>
      <c r="OW13" s="422"/>
      <c r="OX13" s="422"/>
      <c r="OY13" s="422"/>
      <c r="OZ13" s="422"/>
      <c r="PA13" s="422"/>
      <c r="PB13" s="422"/>
      <c r="PC13" s="422"/>
      <c r="PD13" s="422"/>
      <c r="PE13" s="422"/>
      <c r="PF13" s="422"/>
      <c r="PG13" s="422"/>
      <c r="PH13" s="422"/>
      <c r="PI13" s="422"/>
      <c r="PJ13" s="422"/>
      <c r="PK13" s="422"/>
      <c r="PL13" s="422"/>
      <c r="PM13" s="422"/>
      <c r="PN13" s="422"/>
      <c r="PO13" s="422"/>
      <c r="PP13" s="422"/>
      <c r="PQ13" s="422"/>
      <c r="PR13" s="422"/>
      <c r="PS13" s="422"/>
      <c r="PT13" s="422"/>
      <c r="PU13" s="422"/>
      <c r="PV13" s="422"/>
      <c r="PW13" s="422"/>
      <c r="PX13" s="422"/>
      <c r="PY13" s="422"/>
      <c r="PZ13" s="422"/>
      <c r="QA13" s="422"/>
      <c r="QB13" s="422"/>
      <c r="QC13" s="422"/>
      <c r="QD13" s="422"/>
      <c r="QE13" s="422"/>
      <c r="QF13" s="422"/>
      <c r="QG13" s="422"/>
      <c r="QH13" s="422"/>
      <c r="QI13" s="422"/>
      <c r="QJ13" s="422"/>
      <c r="QK13" s="422"/>
      <c r="QL13" s="422"/>
      <c r="QM13" s="422"/>
      <c r="QN13" s="422"/>
      <c r="QO13" s="422"/>
      <c r="QP13" s="422"/>
      <c r="QQ13" s="422"/>
      <c r="QR13" s="422"/>
      <c r="QS13" s="422"/>
      <c r="QT13" s="422"/>
      <c r="QU13" s="422"/>
      <c r="QV13" s="422"/>
      <c r="QW13" s="422"/>
      <c r="QX13" s="422"/>
      <c r="QY13" s="422"/>
      <c r="QZ13" s="422"/>
      <c r="RA13" s="422"/>
      <c r="RB13" s="422"/>
      <c r="RC13" s="422"/>
      <c r="RD13" s="422"/>
      <c r="RE13" s="422"/>
      <c r="RF13" s="422"/>
      <c r="RG13" s="422"/>
      <c r="RH13" s="422"/>
      <c r="RI13" s="422"/>
      <c r="RJ13" s="422"/>
      <c r="RK13" s="422"/>
      <c r="RL13" s="422"/>
      <c r="RM13" s="422"/>
      <c r="RN13" s="422"/>
      <c r="RO13" s="422"/>
      <c r="RP13" s="422"/>
      <c r="RQ13" s="422"/>
      <c r="RR13" s="422"/>
      <c r="RS13" s="422"/>
      <c r="RT13" s="422"/>
      <c r="RU13" s="422"/>
      <c r="RV13" s="422"/>
      <c r="RW13" s="422"/>
      <c r="RX13" s="422"/>
      <c r="RY13" s="422"/>
      <c r="RZ13" s="422"/>
      <c r="SA13" s="422"/>
      <c r="SB13" s="422"/>
      <c r="SC13" s="422"/>
      <c r="SD13" s="422"/>
      <c r="SE13" s="422"/>
      <c r="SF13" s="422"/>
      <c r="SG13" s="422"/>
      <c r="SH13" s="422"/>
      <c r="SI13" s="422"/>
      <c r="SJ13" s="422"/>
      <c r="SK13" s="422"/>
      <c r="SL13" s="422"/>
      <c r="SM13" s="422"/>
      <c r="SN13" s="422"/>
      <c r="SO13" s="422"/>
      <c r="SP13" s="422"/>
      <c r="SQ13" s="422"/>
      <c r="SR13" s="422"/>
      <c r="SS13" s="422"/>
      <c r="ST13" s="422"/>
      <c r="SU13" s="422"/>
      <c r="SV13" s="422"/>
      <c r="SW13" s="422"/>
      <c r="SX13" s="422"/>
      <c r="SY13" s="422"/>
      <c r="SZ13" s="422"/>
      <c r="TA13" s="422"/>
      <c r="TB13" s="422"/>
      <c r="TC13" s="422"/>
      <c r="TD13" s="422"/>
      <c r="TE13" s="422"/>
      <c r="TF13" s="422"/>
      <c r="TG13" s="422"/>
      <c r="TH13" s="422"/>
      <c r="TI13" s="422"/>
      <c r="TJ13" s="422"/>
      <c r="TK13" s="422"/>
      <c r="TL13" s="422"/>
      <c r="TM13" s="422"/>
      <c r="TN13" s="422"/>
      <c r="TO13" s="422"/>
      <c r="TP13" s="422"/>
      <c r="TQ13" s="422"/>
      <c r="TR13" s="422"/>
      <c r="TS13" s="422"/>
      <c r="TT13" s="422"/>
      <c r="TU13" s="422"/>
      <c r="TV13" s="422"/>
      <c r="TW13" s="422"/>
      <c r="TX13" s="422"/>
      <c r="TY13" s="422"/>
      <c r="TZ13" s="422"/>
      <c r="UA13" s="422"/>
      <c r="UB13" s="422"/>
      <c r="UC13" s="422"/>
      <c r="UD13" s="422"/>
      <c r="UE13" s="422"/>
      <c r="UF13" s="422"/>
      <c r="UG13" s="422"/>
      <c r="UH13" s="422"/>
      <c r="UI13" s="422"/>
    </row>
    <row r="14" spans="1:555" ht="18.75">
      <c r="A14" s="422"/>
      <c r="B14" s="90"/>
      <c r="C14" s="197" t="e">
        <f>IFERROR(VLOOKUP(D13,'1. Desarrollo e Innov. Curricu.'!$F:$G,2,FALSE),IFERROR(VLOOKUP(D13,'2. Investigación Científica'!$E:$F,2,FALSE),IFERROR(VLOOKUP(D13,'3. Vinculación Univ. Sociedad'!$F:$G,2,FALSE),IFERROR(VLOOKUP(D13,'4. Docencia y Profesorado Univ.'!$F:$G,2,FALSE),IFERROR(VLOOKUP(D13,'5. Estudiantes y Graduados'!$E:$F,2,FALSE),IFERROR(VLOOKUP(D13,'11. Gestion Administrativa'!$F:$G,2,FALSE),IFERROR(VLOOKUP(D13,'13. Gestión Académica'!$F:$G,2,FALSE),IFERROR(VLOOKUP(D13,'8. Asegura. de la Calid. y M'!$F:$G,2,FALSE),IFERROR(VLOOKUP(D13,'6. Gestión del Conocimiento'!$F:$G,2,FALSE),IFERROR(VLOOKUP(D13,'15. Gobernabilidad y Proceso...'!$E:$F,2,FALSE),IFERROR(VLOOKUP(D13,'12. Gestión del Talento Humano'!$F:$G,2,FALSE),IFERROR(VLOOKUP(D13,'14. Internacional... de la E.S.'!$E:$F,2,FALSE),IFERROR(VLOOKUP(D13,'10. Posgrado'!$E:$F,2,FALSE),IFERROR(VLOOKUP(D13,'17. Gestión TIC'!$F:$G,2,FALSE),IFERROR(VLOOKUP(D13,'16. Desa. del Sistema Educ.Sup.'!$E:$F,2,FALSE),IFERROR(VLOOKUP(D13,'9. Cultura de Inno. Insti...'!$F:$G,2,FALSE),VLOOKUP(D13,'7. Lo Esencial de la Reforma U.'!$F:$G,2,0)))))))))))))))))</f>
        <v>#N/A</v>
      </c>
      <c r="D14" s="31"/>
      <c r="E14" s="90"/>
      <c r="F14" s="90"/>
      <c r="G14" s="90"/>
      <c r="H14" s="74"/>
      <c r="I14" s="74"/>
      <c r="J14" s="74"/>
      <c r="K14" s="108"/>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c r="HA14" s="422"/>
      <c r="HB14" s="422"/>
      <c r="HC14" s="422"/>
      <c r="HD14" s="422"/>
      <c r="HE14" s="422"/>
      <c r="HF14" s="422"/>
      <c r="HG14" s="422"/>
      <c r="HH14" s="422"/>
      <c r="HI14" s="422"/>
      <c r="HJ14" s="422"/>
      <c r="HK14" s="422"/>
      <c r="HL14" s="422"/>
      <c r="HM14" s="422"/>
      <c r="HN14" s="422"/>
      <c r="HO14" s="422"/>
      <c r="HP14" s="422"/>
      <c r="HQ14" s="422"/>
      <c r="HR14" s="422"/>
      <c r="HS14" s="422"/>
      <c r="HT14" s="422"/>
      <c r="HU14" s="422"/>
      <c r="HV14" s="422"/>
      <c r="HW14" s="422"/>
      <c r="HX14" s="422"/>
      <c r="HY14" s="422"/>
      <c r="HZ14" s="422"/>
      <c r="IA14" s="422"/>
      <c r="IB14" s="422"/>
      <c r="IC14" s="422"/>
      <c r="ID14" s="422"/>
      <c r="IE14" s="422"/>
      <c r="IF14" s="422"/>
      <c r="IG14" s="422"/>
      <c r="IH14" s="422"/>
      <c r="II14" s="422"/>
      <c r="IJ14" s="422"/>
      <c r="IK14" s="422"/>
      <c r="IL14" s="422"/>
      <c r="IM14" s="422"/>
      <c r="IN14" s="422"/>
      <c r="IO14" s="422"/>
      <c r="IP14" s="422"/>
      <c r="IQ14" s="422"/>
      <c r="IR14" s="422"/>
      <c r="IS14" s="422"/>
      <c r="IT14" s="422"/>
      <c r="IU14" s="422"/>
      <c r="IV14" s="422"/>
      <c r="IW14" s="422"/>
      <c r="IX14" s="422"/>
      <c r="IY14" s="422"/>
      <c r="IZ14" s="422"/>
      <c r="JA14" s="422"/>
      <c r="JB14" s="422"/>
      <c r="JC14" s="422"/>
      <c r="JD14" s="422"/>
      <c r="JE14" s="422"/>
      <c r="JF14" s="422"/>
      <c r="JG14" s="422"/>
      <c r="JH14" s="422"/>
      <c r="JI14" s="422"/>
      <c r="JJ14" s="422"/>
      <c r="JK14" s="422"/>
      <c r="JL14" s="422"/>
      <c r="JM14" s="422"/>
      <c r="JN14" s="422"/>
      <c r="JO14" s="422"/>
      <c r="JP14" s="422"/>
      <c r="JQ14" s="422"/>
      <c r="JR14" s="422"/>
      <c r="JS14" s="422"/>
      <c r="JT14" s="422"/>
      <c r="JU14" s="422"/>
      <c r="JV14" s="422"/>
      <c r="JW14" s="422"/>
      <c r="JX14" s="422"/>
      <c r="JY14" s="422"/>
      <c r="JZ14" s="422"/>
      <c r="KA14" s="422"/>
      <c r="KB14" s="422"/>
      <c r="KC14" s="422"/>
      <c r="KD14" s="422"/>
      <c r="KE14" s="422"/>
      <c r="KF14" s="422"/>
      <c r="KG14" s="422"/>
      <c r="KH14" s="422"/>
      <c r="KI14" s="422"/>
      <c r="KJ14" s="422"/>
      <c r="KK14" s="422"/>
      <c r="KL14" s="422"/>
      <c r="KM14" s="422"/>
      <c r="KN14" s="422"/>
      <c r="KO14" s="422"/>
      <c r="KP14" s="422"/>
      <c r="KQ14" s="422"/>
      <c r="KR14" s="422"/>
      <c r="KS14" s="422"/>
      <c r="KT14" s="422"/>
      <c r="KU14" s="422"/>
      <c r="KV14" s="422"/>
      <c r="KW14" s="422"/>
      <c r="KX14" s="422"/>
      <c r="KY14" s="422"/>
      <c r="KZ14" s="422"/>
      <c r="LA14" s="422"/>
      <c r="LB14" s="422"/>
      <c r="LC14" s="422"/>
      <c r="LD14" s="422"/>
      <c r="LE14" s="422"/>
      <c r="LF14" s="422"/>
      <c r="LG14" s="422"/>
      <c r="LH14" s="422"/>
      <c r="LI14" s="422"/>
      <c r="LJ14" s="422"/>
      <c r="LK14" s="422"/>
      <c r="LL14" s="422"/>
      <c r="LM14" s="422"/>
      <c r="LN14" s="422"/>
      <c r="LO14" s="422"/>
      <c r="LP14" s="422"/>
      <c r="LQ14" s="422"/>
      <c r="LR14" s="422"/>
      <c r="LS14" s="422"/>
      <c r="LT14" s="422"/>
      <c r="LU14" s="422"/>
      <c r="LV14" s="422"/>
      <c r="LW14" s="422"/>
      <c r="LX14" s="422"/>
      <c r="LY14" s="422"/>
      <c r="LZ14" s="422"/>
      <c r="MA14" s="422"/>
      <c r="MB14" s="422"/>
      <c r="MC14" s="422"/>
      <c r="MD14" s="422"/>
      <c r="ME14" s="422"/>
      <c r="MF14" s="422"/>
      <c r="MG14" s="422"/>
      <c r="MH14" s="422"/>
      <c r="MI14" s="422"/>
      <c r="MJ14" s="422"/>
      <c r="MK14" s="422"/>
      <c r="ML14" s="422"/>
      <c r="MM14" s="422"/>
      <c r="MN14" s="422"/>
      <c r="MO14" s="422"/>
      <c r="MP14" s="422"/>
      <c r="MQ14" s="422"/>
      <c r="MR14" s="422"/>
      <c r="MS14" s="422"/>
      <c r="MT14" s="422"/>
      <c r="MU14" s="422"/>
      <c r="MV14" s="422"/>
      <c r="MW14" s="422"/>
      <c r="MX14" s="422"/>
      <c r="MY14" s="422"/>
      <c r="MZ14" s="422"/>
      <c r="NA14" s="422"/>
      <c r="NB14" s="422"/>
      <c r="NC14" s="422"/>
      <c r="ND14" s="422"/>
      <c r="NE14" s="422"/>
      <c r="NF14" s="422"/>
      <c r="NG14" s="422"/>
      <c r="NH14" s="422"/>
      <c r="NI14" s="422"/>
      <c r="NJ14" s="422"/>
      <c r="NK14" s="422"/>
      <c r="NL14" s="422"/>
      <c r="NM14" s="422"/>
      <c r="NN14" s="422"/>
      <c r="NO14" s="422"/>
      <c r="NP14" s="422"/>
      <c r="NQ14" s="422"/>
      <c r="NR14" s="422"/>
      <c r="NS14" s="422"/>
      <c r="NT14" s="422"/>
      <c r="NU14" s="422"/>
      <c r="NV14" s="422"/>
      <c r="NW14" s="422"/>
      <c r="NX14" s="422"/>
      <c r="NY14" s="422"/>
      <c r="NZ14" s="422"/>
      <c r="OA14" s="422"/>
      <c r="OB14" s="422"/>
      <c r="OC14" s="422"/>
      <c r="OD14" s="422"/>
      <c r="OE14" s="422"/>
      <c r="OF14" s="422"/>
      <c r="OG14" s="422"/>
      <c r="OH14" s="422"/>
      <c r="OI14" s="422"/>
      <c r="OJ14" s="422"/>
      <c r="OK14" s="422"/>
      <c r="OL14" s="422"/>
      <c r="OM14" s="422"/>
      <c r="ON14" s="422"/>
      <c r="OO14" s="422"/>
      <c r="OP14" s="422"/>
      <c r="OQ14" s="422"/>
      <c r="OR14" s="422"/>
      <c r="OS14" s="422"/>
      <c r="OT14" s="422"/>
      <c r="OU14" s="422"/>
      <c r="OV14" s="422"/>
      <c r="OW14" s="422"/>
      <c r="OX14" s="422"/>
      <c r="OY14" s="422"/>
      <c r="OZ14" s="422"/>
      <c r="PA14" s="422"/>
      <c r="PB14" s="422"/>
      <c r="PC14" s="422"/>
      <c r="PD14" s="422"/>
      <c r="PE14" s="422"/>
      <c r="PF14" s="422"/>
      <c r="PG14" s="422"/>
      <c r="PH14" s="422"/>
      <c r="PI14" s="422"/>
      <c r="PJ14" s="422"/>
      <c r="PK14" s="422"/>
      <c r="PL14" s="422"/>
      <c r="PM14" s="422"/>
      <c r="PN14" s="422"/>
      <c r="PO14" s="422"/>
      <c r="PP14" s="422"/>
      <c r="PQ14" s="422"/>
      <c r="PR14" s="422"/>
      <c r="PS14" s="422"/>
      <c r="PT14" s="422"/>
      <c r="PU14" s="422"/>
      <c r="PV14" s="422"/>
      <c r="PW14" s="422"/>
      <c r="PX14" s="422"/>
      <c r="PY14" s="422"/>
      <c r="PZ14" s="422"/>
      <c r="QA14" s="422"/>
      <c r="QB14" s="422"/>
      <c r="QC14" s="422"/>
      <c r="QD14" s="422"/>
      <c r="QE14" s="422"/>
      <c r="QF14" s="422"/>
      <c r="QG14" s="422"/>
      <c r="QH14" s="422"/>
      <c r="QI14" s="422"/>
      <c r="QJ14" s="422"/>
      <c r="QK14" s="422"/>
      <c r="QL14" s="422"/>
      <c r="QM14" s="422"/>
      <c r="QN14" s="422"/>
      <c r="QO14" s="422"/>
      <c r="QP14" s="422"/>
      <c r="QQ14" s="422"/>
      <c r="QR14" s="422"/>
      <c r="QS14" s="422"/>
      <c r="QT14" s="422"/>
      <c r="QU14" s="422"/>
      <c r="QV14" s="422"/>
      <c r="QW14" s="422"/>
      <c r="QX14" s="422"/>
      <c r="QY14" s="422"/>
      <c r="QZ14" s="422"/>
      <c r="RA14" s="422"/>
      <c r="RB14" s="422"/>
      <c r="RC14" s="422"/>
      <c r="RD14" s="422"/>
      <c r="RE14" s="422"/>
      <c r="RF14" s="422"/>
      <c r="RG14" s="422"/>
      <c r="RH14" s="422"/>
      <c r="RI14" s="422"/>
      <c r="RJ14" s="422"/>
      <c r="RK14" s="422"/>
      <c r="RL14" s="422"/>
      <c r="RM14" s="422"/>
      <c r="RN14" s="422"/>
      <c r="RO14" s="422"/>
      <c r="RP14" s="422"/>
      <c r="RQ14" s="422"/>
      <c r="RR14" s="422"/>
      <c r="RS14" s="422"/>
      <c r="RT14" s="422"/>
      <c r="RU14" s="422"/>
      <c r="RV14" s="422"/>
      <c r="RW14" s="422"/>
      <c r="RX14" s="422"/>
      <c r="RY14" s="422"/>
      <c r="RZ14" s="422"/>
      <c r="SA14" s="422"/>
      <c r="SB14" s="422"/>
      <c r="SC14" s="422"/>
      <c r="SD14" s="422"/>
      <c r="SE14" s="422"/>
      <c r="SF14" s="422"/>
      <c r="SG14" s="422"/>
      <c r="SH14" s="422"/>
      <c r="SI14" s="422"/>
      <c r="SJ14" s="422"/>
      <c r="SK14" s="422"/>
      <c r="SL14" s="422"/>
      <c r="SM14" s="422"/>
      <c r="SN14" s="422"/>
      <c r="SO14" s="422"/>
      <c r="SP14" s="422"/>
      <c r="SQ14" s="422"/>
      <c r="SR14" s="422"/>
      <c r="SS14" s="422"/>
      <c r="ST14" s="422"/>
      <c r="SU14" s="422"/>
      <c r="SV14" s="422"/>
      <c r="SW14" s="422"/>
      <c r="SX14" s="422"/>
      <c r="SY14" s="422"/>
      <c r="SZ14" s="422"/>
      <c r="TA14" s="422"/>
      <c r="TB14" s="422"/>
      <c r="TC14" s="422"/>
      <c r="TD14" s="422"/>
      <c r="TE14" s="422"/>
      <c r="TF14" s="422"/>
      <c r="TG14" s="422"/>
      <c r="TH14" s="422"/>
      <c r="TI14" s="422"/>
      <c r="TJ14" s="422"/>
      <c r="TK14" s="422"/>
      <c r="TL14" s="422"/>
      <c r="TM14" s="422"/>
      <c r="TN14" s="422"/>
      <c r="TO14" s="422"/>
      <c r="TP14" s="422"/>
      <c r="TQ14" s="422"/>
      <c r="TR14" s="422"/>
      <c r="TS14" s="422"/>
      <c r="TT14" s="422"/>
      <c r="TU14" s="422"/>
      <c r="TV14" s="422"/>
      <c r="TW14" s="422"/>
      <c r="TX14" s="422"/>
      <c r="TY14" s="422"/>
      <c r="TZ14" s="422"/>
      <c r="UA14" s="422"/>
      <c r="UB14" s="422"/>
      <c r="UC14" s="422"/>
      <c r="UD14" s="422"/>
      <c r="UE14" s="422"/>
      <c r="UF14" s="422"/>
      <c r="UG14" s="422"/>
      <c r="UH14" s="422"/>
      <c r="UI14" s="422"/>
    </row>
    <row r="15" spans="1:555" ht="15.75" thickBot="1">
      <c r="A15" s="422"/>
      <c r="B15" s="422"/>
      <c r="C15" s="422"/>
      <c r="D15" s="422"/>
      <c r="E15" s="422"/>
      <c r="F15" s="90"/>
      <c r="G15" s="74"/>
      <c r="H15" s="74"/>
      <c r="I15" s="74"/>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c r="HA15" s="422"/>
      <c r="HB15" s="422"/>
      <c r="HC15" s="422"/>
      <c r="HD15" s="422"/>
      <c r="HE15" s="422"/>
      <c r="HF15" s="422"/>
      <c r="HG15" s="422"/>
      <c r="HH15" s="422"/>
      <c r="HI15" s="422"/>
      <c r="HJ15" s="422"/>
      <c r="HK15" s="422"/>
      <c r="HL15" s="422"/>
      <c r="HM15" s="422"/>
      <c r="HN15" s="422"/>
      <c r="HO15" s="422"/>
      <c r="HP15" s="422"/>
      <c r="HQ15" s="422"/>
      <c r="HR15" s="422"/>
      <c r="HS15" s="422"/>
      <c r="HT15" s="422"/>
      <c r="HU15" s="422"/>
      <c r="HV15" s="422"/>
      <c r="HW15" s="422"/>
      <c r="HX15" s="422"/>
      <c r="HY15" s="422"/>
      <c r="HZ15" s="422"/>
      <c r="IA15" s="422"/>
      <c r="IB15" s="422"/>
      <c r="IC15" s="422"/>
      <c r="ID15" s="422"/>
      <c r="IE15" s="422"/>
      <c r="IF15" s="422"/>
      <c r="IG15" s="422"/>
      <c r="IH15" s="422"/>
      <c r="II15" s="422"/>
      <c r="IJ15" s="422"/>
      <c r="IK15" s="422"/>
      <c r="IL15" s="422"/>
      <c r="IM15" s="422"/>
      <c r="IN15" s="422"/>
      <c r="IO15" s="422"/>
      <c r="IP15" s="422"/>
      <c r="IQ15" s="422"/>
      <c r="IR15" s="422"/>
      <c r="IS15" s="422"/>
      <c r="IT15" s="422"/>
      <c r="IU15" s="422"/>
      <c r="IV15" s="422"/>
      <c r="IW15" s="422"/>
      <c r="IX15" s="422"/>
      <c r="IY15" s="422"/>
      <c r="IZ15" s="422"/>
      <c r="JA15" s="422"/>
      <c r="JB15" s="422"/>
      <c r="JC15" s="422"/>
      <c r="JD15" s="422"/>
      <c r="JE15" s="422"/>
      <c r="JF15" s="422"/>
      <c r="JG15" s="422"/>
      <c r="JH15" s="422"/>
      <c r="JI15" s="422"/>
      <c r="JJ15" s="422"/>
      <c r="JK15" s="422"/>
      <c r="JL15" s="422"/>
      <c r="JM15" s="422"/>
      <c r="JN15" s="422"/>
      <c r="JO15" s="422"/>
      <c r="JP15" s="422"/>
      <c r="JQ15" s="422"/>
      <c r="JR15" s="422"/>
      <c r="JS15" s="422"/>
      <c r="JT15" s="422"/>
      <c r="JU15" s="422"/>
      <c r="JV15" s="422"/>
      <c r="JW15" s="422"/>
      <c r="JX15" s="422"/>
      <c r="JY15" s="422"/>
      <c r="JZ15" s="422"/>
      <c r="KA15" s="422"/>
      <c r="KB15" s="422"/>
      <c r="KC15" s="422"/>
      <c r="KD15" s="422"/>
      <c r="KE15" s="422"/>
      <c r="KF15" s="422"/>
      <c r="KG15" s="422"/>
      <c r="KH15" s="422"/>
      <c r="KI15" s="422"/>
      <c r="KJ15" s="422"/>
      <c r="KK15" s="422"/>
      <c r="KL15" s="422"/>
      <c r="KM15" s="422"/>
      <c r="KN15" s="422"/>
      <c r="KO15" s="422"/>
      <c r="KP15" s="422"/>
      <c r="KQ15" s="422"/>
      <c r="KR15" s="422"/>
      <c r="KS15" s="422"/>
      <c r="KT15" s="422"/>
      <c r="KU15" s="422"/>
      <c r="KV15" s="422"/>
      <c r="KW15" s="422"/>
      <c r="KX15" s="422"/>
      <c r="KY15" s="422"/>
      <c r="KZ15" s="422"/>
      <c r="LA15" s="422"/>
      <c r="LB15" s="422"/>
      <c r="LC15" s="422"/>
      <c r="LD15" s="422"/>
      <c r="LE15" s="422"/>
      <c r="LF15" s="422"/>
      <c r="LG15" s="422"/>
      <c r="LH15" s="422"/>
      <c r="LI15" s="422"/>
      <c r="LJ15" s="422"/>
      <c r="LK15" s="422"/>
      <c r="LL15" s="422"/>
      <c r="LM15" s="422"/>
      <c r="LN15" s="422"/>
      <c r="LO15" s="422"/>
      <c r="LP15" s="422"/>
      <c r="LQ15" s="422"/>
      <c r="LR15" s="422"/>
      <c r="LS15" s="422"/>
      <c r="LT15" s="422"/>
      <c r="LU15" s="422"/>
      <c r="LV15" s="422"/>
      <c r="LW15" s="422"/>
      <c r="LX15" s="422"/>
      <c r="LY15" s="422"/>
      <c r="LZ15" s="422"/>
      <c r="MA15" s="422"/>
      <c r="MB15" s="422"/>
      <c r="MC15" s="422"/>
      <c r="MD15" s="422"/>
      <c r="ME15" s="422"/>
      <c r="MF15" s="422"/>
      <c r="MG15" s="422"/>
      <c r="MH15" s="422"/>
      <c r="MI15" s="422"/>
      <c r="MJ15" s="422"/>
      <c r="MK15" s="422"/>
      <c r="ML15" s="422"/>
      <c r="MM15" s="422"/>
      <c r="MN15" s="422"/>
      <c r="MO15" s="422"/>
      <c r="MP15" s="422"/>
      <c r="MQ15" s="422"/>
      <c r="MR15" s="422"/>
      <c r="MS15" s="422"/>
      <c r="MT15" s="422"/>
      <c r="MU15" s="422"/>
      <c r="MV15" s="422"/>
      <c r="MW15" s="422"/>
      <c r="MX15" s="422"/>
      <c r="MY15" s="422"/>
      <c r="MZ15" s="422"/>
      <c r="NA15" s="422"/>
      <c r="NB15" s="422"/>
      <c r="NC15" s="422"/>
      <c r="ND15" s="422"/>
      <c r="NE15" s="422"/>
      <c r="NF15" s="422"/>
      <c r="NG15" s="422"/>
      <c r="NH15" s="422"/>
      <c r="NI15" s="422"/>
      <c r="NJ15" s="422"/>
      <c r="NK15" s="422"/>
      <c r="NL15" s="422"/>
      <c r="NM15" s="422"/>
      <c r="NN15" s="422"/>
      <c r="NO15" s="422"/>
      <c r="NP15" s="422"/>
      <c r="NQ15" s="422"/>
      <c r="NR15" s="422"/>
      <c r="NS15" s="422"/>
      <c r="NT15" s="422"/>
      <c r="NU15" s="422"/>
      <c r="NV15" s="422"/>
      <c r="NW15" s="422"/>
      <c r="NX15" s="422"/>
      <c r="NY15" s="422"/>
      <c r="NZ15" s="422"/>
      <c r="OA15" s="422"/>
      <c r="OB15" s="422"/>
      <c r="OC15" s="422"/>
      <c r="OD15" s="422"/>
      <c r="OE15" s="422"/>
      <c r="OF15" s="422"/>
      <c r="OG15" s="422"/>
      <c r="OH15" s="422"/>
      <c r="OI15" s="422"/>
      <c r="OJ15" s="422"/>
      <c r="OK15" s="422"/>
      <c r="OL15" s="422"/>
      <c r="OM15" s="422"/>
      <c r="ON15" s="422"/>
      <c r="OO15" s="422"/>
      <c r="OP15" s="422"/>
      <c r="OQ15" s="422"/>
      <c r="OR15" s="422"/>
      <c r="OS15" s="422"/>
      <c r="OT15" s="422"/>
      <c r="OU15" s="422"/>
      <c r="OV15" s="422"/>
      <c r="OW15" s="422"/>
      <c r="OX15" s="422"/>
      <c r="OY15" s="422"/>
      <c r="OZ15" s="422"/>
      <c r="PA15" s="422"/>
      <c r="PB15" s="422"/>
      <c r="PC15" s="422"/>
      <c r="PD15" s="422"/>
      <c r="PE15" s="422"/>
      <c r="PF15" s="422"/>
      <c r="PG15" s="422"/>
      <c r="PH15" s="422"/>
      <c r="PI15" s="422"/>
      <c r="PJ15" s="422"/>
      <c r="PK15" s="422"/>
      <c r="PL15" s="422"/>
      <c r="PM15" s="422"/>
      <c r="PN15" s="422"/>
      <c r="PO15" s="422"/>
      <c r="PP15" s="422"/>
      <c r="PQ15" s="422"/>
      <c r="PR15" s="422"/>
      <c r="PS15" s="422"/>
      <c r="PT15" s="422"/>
      <c r="PU15" s="422"/>
      <c r="PV15" s="422"/>
      <c r="PW15" s="422"/>
      <c r="PX15" s="422"/>
      <c r="PY15" s="422"/>
      <c r="PZ15" s="422"/>
      <c r="QA15" s="422"/>
      <c r="QB15" s="422"/>
      <c r="QC15" s="422"/>
      <c r="QD15" s="422"/>
      <c r="QE15" s="422"/>
      <c r="QF15" s="422"/>
      <c r="QG15" s="422"/>
      <c r="QH15" s="422"/>
      <c r="QI15" s="422"/>
      <c r="QJ15" s="422"/>
      <c r="QK15" s="422"/>
      <c r="QL15" s="422"/>
      <c r="QM15" s="422"/>
      <c r="QN15" s="422"/>
      <c r="QO15" s="422"/>
      <c r="QP15" s="422"/>
      <c r="QQ15" s="422"/>
      <c r="QR15" s="422"/>
      <c r="QS15" s="422"/>
      <c r="QT15" s="422"/>
      <c r="QU15" s="422"/>
      <c r="QV15" s="422"/>
      <c r="QW15" s="422"/>
      <c r="QX15" s="422"/>
      <c r="QY15" s="422"/>
      <c r="QZ15" s="422"/>
      <c r="RA15" s="422"/>
      <c r="RB15" s="422"/>
      <c r="RC15" s="422"/>
      <c r="RD15" s="422"/>
      <c r="RE15" s="422"/>
      <c r="RF15" s="422"/>
      <c r="RG15" s="422"/>
      <c r="RH15" s="422"/>
      <c r="RI15" s="422"/>
      <c r="RJ15" s="422"/>
      <c r="RK15" s="422"/>
      <c r="RL15" s="422"/>
      <c r="RM15" s="422"/>
      <c r="RN15" s="422"/>
      <c r="RO15" s="422"/>
      <c r="RP15" s="422"/>
      <c r="RQ15" s="422"/>
      <c r="RR15" s="422"/>
      <c r="RS15" s="422"/>
      <c r="RT15" s="422"/>
      <c r="RU15" s="422"/>
      <c r="RV15" s="422"/>
      <c r="RW15" s="422"/>
      <c r="RX15" s="422"/>
      <c r="RY15" s="422"/>
      <c r="RZ15" s="422"/>
      <c r="SA15" s="422"/>
      <c r="SB15" s="422"/>
      <c r="SC15" s="422"/>
      <c r="SD15" s="422"/>
      <c r="SE15" s="422"/>
      <c r="SF15" s="422"/>
      <c r="SG15" s="422"/>
      <c r="SH15" s="422"/>
      <c r="SI15" s="422"/>
      <c r="SJ15" s="422"/>
      <c r="SK15" s="422"/>
      <c r="SL15" s="422"/>
      <c r="SM15" s="422"/>
      <c r="SN15" s="422"/>
      <c r="SO15" s="422"/>
      <c r="SP15" s="422"/>
      <c r="SQ15" s="422"/>
      <c r="SR15" s="422"/>
      <c r="SS15" s="422"/>
      <c r="ST15" s="422"/>
      <c r="SU15" s="422"/>
      <c r="SV15" s="422"/>
      <c r="SW15" s="422"/>
      <c r="SX15" s="422"/>
      <c r="SY15" s="422"/>
      <c r="SZ15" s="422"/>
      <c r="TA15" s="422"/>
      <c r="TB15" s="422"/>
      <c r="TC15" s="422"/>
      <c r="TD15" s="422"/>
      <c r="TE15" s="422"/>
      <c r="TF15" s="422"/>
      <c r="TG15" s="422"/>
      <c r="TH15" s="422"/>
      <c r="TI15" s="422"/>
      <c r="TJ15" s="422"/>
      <c r="TK15" s="422"/>
      <c r="TL15" s="422"/>
      <c r="TM15" s="422"/>
      <c r="TN15" s="422"/>
      <c r="TO15" s="422"/>
      <c r="TP15" s="422"/>
      <c r="TQ15" s="422"/>
      <c r="TR15" s="422"/>
      <c r="TS15" s="422"/>
      <c r="TT15" s="422"/>
      <c r="TU15" s="422"/>
      <c r="TV15" s="422"/>
      <c r="TW15" s="422"/>
      <c r="TX15" s="422"/>
      <c r="TY15" s="422"/>
      <c r="TZ15" s="422"/>
      <c r="UA15" s="422"/>
      <c r="UB15" s="422"/>
      <c r="UC15" s="422"/>
      <c r="UD15" s="422"/>
      <c r="UE15" s="422"/>
      <c r="UF15" s="422"/>
      <c r="UG15" s="422"/>
      <c r="UH15" s="422"/>
      <c r="UI15" s="422"/>
    </row>
    <row r="16" spans="1:555" ht="30.75" thickBot="1">
      <c r="A16" s="422"/>
      <c r="B16" s="422"/>
      <c r="C16" s="124" t="s">
        <v>1310</v>
      </c>
      <c r="D16" s="129" t="s">
        <v>99</v>
      </c>
      <c r="E16" s="131" t="s">
        <v>1312</v>
      </c>
      <c r="F16" s="130" t="s">
        <v>1313</v>
      </c>
      <c r="G16" s="128" t="s">
        <v>1314</v>
      </c>
      <c r="H16" s="131" t="s">
        <v>1315</v>
      </c>
      <c r="I16" s="128" t="s">
        <v>711</v>
      </c>
      <c r="J16" s="128" t="s">
        <v>1316</v>
      </c>
      <c r="K16" s="128" t="s">
        <v>1317</v>
      </c>
      <c r="L16" s="128" t="s">
        <v>1341</v>
      </c>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c r="HA16" s="422"/>
      <c r="HB16" s="422"/>
      <c r="HC16" s="422"/>
      <c r="HD16" s="422"/>
      <c r="HE16" s="422"/>
      <c r="HF16" s="422"/>
      <c r="HG16" s="422"/>
      <c r="HH16" s="422"/>
      <c r="HI16" s="422"/>
      <c r="HJ16" s="422"/>
      <c r="HK16" s="422"/>
      <c r="HL16" s="422"/>
      <c r="HM16" s="422"/>
      <c r="HN16" s="422"/>
      <c r="HO16" s="422"/>
      <c r="HP16" s="422"/>
      <c r="HQ16" s="422"/>
      <c r="HR16" s="422"/>
      <c r="HS16" s="422"/>
      <c r="HT16" s="422"/>
      <c r="HU16" s="422"/>
      <c r="HV16" s="422"/>
      <c r="HW16" s="422"/>
      <c r="HX16" s="422"/>
      <c r="HY16" s="422"/>
      <c r="HZ16" s="422"/>
      <c r="IA16" s="422"/>
      <c r="IB16" s="422"/>
      <c r="IC16" s="422"/>
      <c r="ID16" s="422"/>
      <c r="IE16" s="422"/>
      <c r="IF16" s="422"/>
      <c r="IG16" s="422"/>
      <c r="IH16" s="422"/>
      <c r="II16" s="422"/>
      <c r="IJ16" s="422"/>
      <c r="IK16" s="422"/>
      <c r="IL16" s="422"/>
      <c r="IM16" s="422"/>
      <c r="IN16" s="422"/>
      <c r="IO16" s="422"/>
      <c r="IP16" s="422"/>
      <c r="IQ16" s="422"/>
      <c r="IR16" s="422"/>
      <c r="IS16" s="422"/>
      <c r="IT16" s="422"/>
      <c r="IU16" s="422"/>
      <c r="IV16" s="422"/>
      <c r="IW16" s="422"/>
      <c r="IX16" s="422"/>
      <c r="IY16" s="422"/>
      <c r="IZ16" s="422"/>
      <c r="JA16" s="422"/>
      <c r="JB16" s="422"/>
      <c r="JC16" s="422"/>
      <c r="JD16" s="422"/>
      <c r="JE16" s="422"/>
      <c r="JF16" s="422"/>
      <c r="JG16" s="422"/>
      <c r="JH16" s="422"/>
      <c r="JI16" s="422"/>
      <c r="JJ16" s="422"/>
      <c r="JK16" s="422"/>
      <c r="JL16" s="422"/>
      <c r="JM16" s="422"/>
      <c r="JN16" s="422"/>
      <c r="JO16" s="422"/>
      <c r="JP16" s="422"/>
      <c r="JQ16" s="422"/>
      <c r="JR16" s="422"/>
      <c r="JS16" s="422"/>
      <c r="JT16" s="422"/>
      <c r="JU16" s="422"/>
      <c r="JV16" s="422"/>
      <c r="JW16" s="422"/>
      <c r="JX16" s="422"/>
      <c r="JY16" s="422"/>
      <c r="JZ16" s="422"/>
      <c r="KA16" s="422"/>
      <c r="KB16" s="422"/>
      <c r="KC16" s="422"/>
      <c r="KD16" s="422"/>
      <c r="KE16" s="422"/>
      <c r="KF16" s="422"/>
      <c r="KG16" s="422"/>
      <c r="KH16" s="422"/>
      <c r="KI16" s="422"/>
      <c r="KJ16" s="422"/>
      <c r="KK16" s="422"/>
      <c r="KL16" s="422"/>
      <c r="KM16" s="422"/>
      <c r="KN16" s="422"/>
      <c r="KO16" s="422"/>
      <c r="KP16" s="422"/>
      <c r="KQ16" s="422"/>
      <c r="KR16" s="422"/>
      <c r="KS16" s="422"/>
      <c r="KT16" s="422"/>
      <c r="KU16" s="422"/>
      <c r="KV16" s="422"/>
      <c r="KW16" s="422"/>
      <c r="KX16" s="422"/>
      <c r="KY16" s="422"/>
      <c r="KZ16" s="422"/>
      <c r="LA16" s="422"/>
      <c r="LB16" s="422"/>
      <c r="LC16" s="422"/>
      <c r="LD16" s="422"/>
      <c r="LE16" s="422"/>
      <c r="LF16" s="422"/>
      <c r="LG16" s="422"/>
      <c r="LH16" s="422"/>
      <c r="LI16" s="422"/>
      <c r="LJ16" s="422"/>
      <c r="LK16" s="422"/>
      <c r="LL16" s="422"/>
      <c r="LM16" s="422"/>
      <c r="LN16" s="422"/>
      <c r="LO16" s="422"/>
      <c r="LP16" s="422"/>
      <c r="LQ16" s="422"/>
      <c r="LR16" s="422"/>
      <c r="LS16" s="422"/>
      <c r="LT16" s="422"/>
      <c r="LU16" s="422"/>
      <c r="LV16" s="422"/>
      <c r="LW16" s="422"/>
      <c r="LX16" s="422"/>
      <c r="LY16" s="422"/>
      <c r="LZ16" s="422"/>
      <c r="MA16" s="422"/>
      <c r="MB16" s="422"/>
      <c r="MC16" s="422"/>
      <c r="MD16" s="422"/>
      <c r="ME16" s="422"/>
      <c r="MF16" s="422"/>
      <c r="MG16" s="422"/>
      <c r="MH16" s="422"/>
      <c r="MI16" s="422"/>
      <c r="MJ16" s="422"/>
      <c r="MK16" s="422"/>
      <c r="ML16" s="422"/>
      <c r="MM16" s="422"/>
      <c r="MN16" s="422"/>
      <c r="MO16" s="422"/>
      <c r="MP16" s="422"/>
      <c r="MQ16" s="422"/>
      <c r="MR16" s="422"/>
      <c r="MS16" s="422"/>
      <c r="MT16" s="422"/>
      <c r="MU16" s="422"/>
      <c r="MV16" s="422"/>
      <c r="MW16" s="422"/>
      <c r="MX16" s="422"/>
      <c r="MY16" s="422"/>
      <c r="MZ16" s="422"/>
      <c r="NA16" s="422"/>
      <c r="NB16" s="422"/>
      <c r="NC16" s="422"/>
      <c r="ND16" s="422"/>
      <c r="NE16" s="422"/>
      <c r="NF16" s="422"/>
      <c r="NG16" s="422"/>
      <c r="NH16" s="422"/>
      <c r="NI16" s="422"/>
      <c r="NJ16" s="422"/>
      <c r="NK16" s="422"/>
      <c r="NL16" s="422"/>
      <c r="NM16" s="422"/>
      <c r="NN16" s="422"/>
      <c r="NO16" s="422"/>
      <c r="NP16" s="422"/>
      <c r="NQ16" s="422"/>
      <c r="NR16" s="422"/>
      <c r="NS16" s="422"/>
      <c r="NT16" s="422"/>
      <c r="NU16" s="422"/>
      <c r="NV16" s="422"/>
      <c r="NW16" s="422"/>
      <c r="NX16" s="422"/>
      <c r="NY16" s="422"/>
      <c r="NZ16" s="422"/>
      <c r="OA16" s="422"/>
      <c r="OB16" s="422"/>
      <c r="OC16" s="422"/>
      <c r="OD16" s="422"/>
      <c r="OE16" s="422"/>
      <c r="OF16" s="422"/>
      <c r="OG16" s="422"/>
      <c r="OH16" s="422"/>
      <c r="OI16" s="422"/>
      <c r="OJ16" s="422"/>
      <c r="OK16" s="422"/>
      <c r="OL16" s="422"/>
      <c r="OM16" s="422"/>
      <c r="ON16" s="422"/>
      <c r="OO16" s="422"/>
      <c r="OP16" s="422"/>
      <c r="OQ16" s="422"/>
      <c r="OR16" s="422"/>
      <c r="OS16" s="422"/>
      <c r="OT16" s="422"/>
      <c r="OU16" s="422"/>
      <c r="OV16" s="422"/>
      <c r="OW16" s="422"/>
      <c r="OX16" s="422"/>
      <c r="OY16" s="422"/>
      <c r="OZ16" s="422"/>
      <c r="PA16" s="422"/>
      <c r="PB16" s="422"/>
      <c r="PC16" s="422"/>
      <c r="PD16" s="422"/>
      <c r="PE16" s="422"/>
      <c r="PF16" s="422"/>
      <c r="PG16" s="422"/>
      <c r="PH16" s="422"/>
      <c r="PI16" s="422"/>
      <c r="PJ16" s="422"/>
      <c r="PK16" s="422"/>
      <c r="PL16" s="422"/>
      <c r="PM16" s="422"/>
      <c r="PN16" s="422"/>
      <c r="PO16" s="422"/>
      <c r="PP16" s="422"/>
      <c r="PQ16" s="422"/>
      <c r="PR16" s="422"/>
      <c r="PS16" s="422"/>
      <c r="PT16" s="422"/>
      <c r="PU16" s="422"/>
      <c r="PV16" s="422"/>
      <c r="PW16" s="422"/>
      <c r="PX16" s="422"/>
      <c r="PY16" s="422"/>
      <c r="PZ16" s="422"/>
      <c r="QA16" s="422"/>
      <c r="QB16" s="422"/>
      <c r="QC16" s="422"/>
      <c r="QD16" s="422"/>
      <c r="QE16" s="422"/>
      <c r="QF16" s="422"/>
      <c r="QG16" s="422"/>
      <c r="QH16" s="422"/>
      <c r="QI16" s="422"/>
      <c r="QJ16" s="422"/>
      <c r="QK16" s="422"/>
      <c r="QL16" s="422"/>
      <c r="QM16" s="422"/>
      <c r="QN16" s="422"/>
      <c r="QO16" s="422"/>
      <c r="QP16" s="422"/>
      <c r="QQ16" s="422"/>
      <c r="QR16" s="422"/>
      <c r="QS16" s="422"/>
      <c r="QT16" s="422"/>
      <c r="QU16" s="422"/>
      <c r="QV16" s="422"/>
      <c r="QW16" s="422"/>
      <c r="QX16" s="422"/>
      <c r="QY16" s="422"/>
      <c r="QZ16" s="422"/>
      <c r="RA16" s="422"/>
      <c r="RB16" s="422"/>
      <c r="RC16" s="422"/>
      <c r="RD16" s="422"/>
      <c r="RE16" s="422"/>
      <c r="RF16" s="422"/>
      <c r="RG16" s="422"/>
      <c r="RH16" s="422"/>
      <c r="RI16" s="422"/>
      <c r="RJ16" s="422"/>
      <c r="RK16" s="422"/>
      <c r="RL16" s="422"/>
      <c r="RM16" s="422"/>
      <c r="RN16" s="422"/>
      <c r="RO16" s="422"/>
      <c r="RP16" s="422"/>
      <c r="RQ16" s="422"/>
      <c r="RR16" s="422"/>
      <c r="RS16" s="422"/>
      <c r="RT16" s="422"/>
      <c r="RU16" s="422"/>
      <c r="RV16" s="422"/>
      <c r="RW16" s="422"/>
      <c r="RX16" s="422"/>
      <c r="RY16" s="422"/>
      <c r="RZ16" s="422"/>
      <c r="SA16" s="422"/>
      <c r="SB16" s="422"/>
      <c r="SC16" s="422"/>
      <c r="SD16" s="422"/>
      <c r="SE16" s="422"/>
      <c r="SF16" s="422"/>
      <c r="SG16" s="422"/>
      <c r="SH16" s="422"/>
      <c r="SI16" s="422"/>
      <c r="SJ16" s="422"/>
      <c r="SK16" s="422"/>
      <c r="SL16" s="422"/>
      <c r="SM16" s="422"/>
      <c r="SN16" s="422"/>
      <c r="SO16" s="422"/>
      <c r="SP16" s="422"/>
      <c r="SQ16" s="422"/>
      <c r="SR16" s="422"/>
      <c r="SS16" s="422"/>
      <c r="ST16" s="422"/>
      <c r="SU16" s="422"/>
      <c r="SV16" s="422"/>
      <c r="SW16" s="422"/>
      <c r="SX16" s="422"/>
      <c r="SY16" s="422"/>
      <c r="SZ16" s="422"/>
      <c r="TA16" s="422"/>
      <c r="TB16" s="422"/>
      <c r="TC16" s="422"/>
      <c r="TD16" s="422"/>
      <c r="TE16" s="422"/>
      <c r="TF16" s="422"/>
      <c r="TG16" s="422"/>
      <c r="TH16" s="422"/>
      <c r="TI16" s="422"/>
      <c r="TJ16" s="422"/>
      <c r="TK16" s="422"/>
      <c r="TL16" s="422"/>
      <c r="TM16" s="422"/>
      <c r="TN16" s="422"/>
      <c r="TO16" s="422"/>
      <c r="TP16" s="422"/>
      <c r="TQ16" s="422"/>
      <c r="TR16" s="422"/>
      <c r="TS16" s="422"/>
      <c r="TT16" s="422"/>
      <c r="TU16" s="422"/>
      <c r="TV16" s="422"/>
      <c r="TW16" s="422"/>
      <c r="TX16" s="422"/>
      <c r="TY16" s="422"/>
      <c r="TZ16" s="422"/>
      <c r="UA16" s="422"/>
      <c r="UB16" s="422"/>
      <c r="UC16" s="422"/>
      <c r="UD16" s="422"/>
      <c r="UE16" s="422"/>
      <c r="UF16" s="422"/>
      <c r="UG16" s="422"/>
      <c r="UH16" s="422"/>
      <c r="UI16" s="422"/>
    </row>
    <row r="17" spans="3:12">
      <c r="C17" s="136"/>
      <c r="D17" s="153"/>
      <c r="E17" s="111"/>
      <c r="F17" s="93">
        <f t="shared" ref="F17:F38" si="0">D17*E17</f>
        <v>0</v>
      </c>
      <c r="G17" s="155"/>
      <c r="H17" s="137" t="s">
        <v>541</v>
      </c>
      <c r="I17" s="125" t="str">
        <f>VLOOKUP(H17,Presupuesto!$B$11:$C$565,2,0)</f>
        <v>BECAS</v>
      </c>
      <c r="J17" s="205" t="s">
        <v>72</v>
      </c>
      <c r="K17" s="94" t="s">
        <v>719</v>
      </c>
      <c r="L17" s="94"/>
    </row>
    <row r="18" spans="3:12">
      <c r="C18" s="136"/>
      <c r="D18" s="153"/>
      <c r="E18" s="118"/>
      <c r="F18" s="93">
        <f t="shared" si="0"/>
        <v>0</v>
      </c>
      <c r="G18" s="155"/>
      <c r="H18" s="137" t="s">
        <v>542</v>
      </c>
      <c r="I18" s="125" t="str">
        <f>VLOOKUP(H18,Presupuesto!$B$11:$C$565,2,0)</f>
        <v>BECAS ESTUDIANTES DE PREGRADO (PLAN REFORMA)</v>
      </c>
      <c r="J18" s="94" t="str">
        <f>$J$17</f>
        <v>Posgrado</v>
      </c>
      <c r="K18" s="94" t="s">
        <v>720</v>
      </c>
      <c r="L18" s="94"/>
    </row>
    <row r="19" spans="3:12">
      <c r="C19" s="136"/>
      <c r="D19" s="153"/>
      <c r="E19" s="118"/>
      <c r="F19" s="93">
        <f t="shared" si="0"/>
        <v>0</v>
      </c>
      <c r="G19" s="155"/>
      <c r="H19" s="137" t="s">
        <v>543</v>
      </c>
      <c r="I19" s="125" t="str">
        <f>VLOOKUP(H19,Presupuesto!$B$11:$C$565,2,0)</f>
        <v>BECAS CONVENIO MINISTERIO SALUD -IHSS-UNAH</v>
      </c>
      <c r="J19" s="94" t="str">
        <f t="shared" ref="J19:J37" si="1">$J$17</f>
        <v>Posgrado</v>
      </c>
      <c r="K19" s="94" t="s">
        <v>720</v>
      </c>
      <c r="L19" s="94"/>
    </row>
    <row r="20" spans="3:12">
      <c r="C20" s="136"/>
      <c r="D20" s="153"/>
      <c r="E20" s="118"/>
      <c r="F20" s="93">
        <f t="shared" si="0"/>
        <v>0</v>
      </c>
      <c r="G20" s="155"/>
      <c r="H20" s="137" t="s">
        <v>544</v>
      </c>
      <c r="I20" s="125" t="str">
        <f>VLOOKUP(H20,Presupuesto!$B$11:$C$565,2,0)</f>
        <v>BECAS DE ACTUALIZACION Y CAPACITACION DOCENTE</v>
      </c>
      <c r="J20" s="94" t="str">
        <f t="shared" si="1"/>
        <v>Posgrado</v>
      </c>
      <c r="K20" s="94" t="s">
        <v>720</v>
      </c>
      <c r="L20" s="94"/>
    </row>
    <row r="21" spans="3:12">
      <c r="C21" s="136"/>
      <c r="D21" s="153"/>
      <c r="E21" s="118"/>
      <c r="F21" s="93">
        <f t="shared" si="0"/>
        <v>0</v>
      </c>
      <c r="G21" s="155"/>
      <c r="H21" s="137" t="s">
        <v>545</v>
      </c>
      <c r="I21" s="125" t="str">
        <f>VLOOKUP(H21,Presupuesto!$B$11:$C$565,2,0)</f>
        <v>BECAS EXCELENCIA ACADEMICA</v>
      </c>
      <c r="J21" s="94" t="str">
        <f t="shared" si="1"/>
        <v>Posgrado</v>
      </c>
      <c r="K21" s="94" t="s">
        <v>720</v>
      </c>
      <c r="L21" s="94"/>
    </row>
    <row r="22" spans="3:12">
      <c r="C22" s="136"/>
      <c r="D22" s="153"/>
      <c r="E22" s="118"/>
      <c r="F22" s="93">
        <f t="shared" si="0"/>
        <v>0</v>
      </c>
      <c r="G22" s="155"/>
      <c r="H22" s="137" t="s">
        <v>546</v>
      </c>
      <c r="I22" s="125" t="str">
        <f>VLOOKUP(H22,Presupuesto!$B$11:$C$565,2,0)</f>
        <v>BECAS PARA HIJOS DE LOS TRABAJADORES</v>
      </c>
      <c r="J22" s="94" t="str">
        <f t="shared" si="1"/>
        <v>Posgrado</v>
      </c>
      <c r="K22" s="94" t="s">
        <v>729</v>
      </c>
      <c r="L22" s="94"/>
    </row>
    <row r="23" spans="3:12">
      <c r="C23" s="136"/>
      <c r="D23" s="153"/>
      <c r="E23" s="118"/>
      <c r="F23" s="93">
        <f t="shared" si="0"/>
        <v>0</v>
      </c>
      <c r="G23" s="155"/>
      <c r="H23" s="137" t="s">
        <v>547</v>
      </c>
      <c r="I23" s="125" t="str">
        <f>VLOOKUP(H23,Presupuesto!$B$11:$C$565,2,0)</f>
        <v>BECAS POST GRADO ECONOMIA</v>
      </c>
      <c r="J23" s="94" t="str">
        <f t="shared" si="1"/>
        <v>Posgrado</v>
      </c>
      <c r="K23" s="94" t="s">
        <v>720</v>
      </c>
      <c r="L23" s="94"/>
    </row>
    <row r="24" spans="3:12">
      <c r="C24" s="136"/>
      <c r="D24" s="153"/>
      <c r="E24" s="118"/>
      <c r="F24" s="93">
        <f t="shared" si="0"/>
        <v>0</v>
      </c>
      <c r="G24" s="155"/>
      <c r="H24" s="137" t="s">
        <v>548</v>
      </c>
      <c r="I24" s="125" t="str">
        <f>VLOOKUP(H24,Presupuesto!$B$11:$C$565,2,0)</f>
        <v>BECAS POST-GRADO DE TRABAJO SOCIAL</v>
      </c>
      <c r="J24" s="94" t="str">
        <f t="shared" si="1"/>
        <v>Posgrado</v>
      </c>
      <c r="K24" s="94" t="s">
        <v>720</v>
      </c>
      <c r="L24" s="94"/>
    </row>
    <row r="25" spans="3:12">
      <c r="C25" s="136"/>
      <c r="D25" s="153"/>
      <c r="E25" s="118"/>
      <c r="F25" s="93">
        <f t="shared" si="0"/>
        <v>0</v>
      </c>
      <c r="G25" s="155"/>
      <c r="H25" s="137" t="s">
        <v>549</v>
      </c>
      <c r="I25" s="125" t="str">
        <f>VLOOKUP(H25,Presupuesto!$B$11:$C$565,2,0)</f>
        <v>BECAS PROFESIONALIZANTES DOCENTE (PLAN DE REFORMA)</v>
      </c>
      <c r="J25" s="94" t="str">
        <f t="shared" si="1"/>
        <v>Posgrado</v>
      </c>
      <c r="K25" s="94" t="s">
        <v>720</v>
      </c>
      <c r="L25" s="94"/>
    </row>
    <row r="26" spans="3:12">
      <c r="C26" s="136"/>
      <c r="D26" s="153"/>
      <c r="E26" s="118"/>
      <c r="F26" s="93">
        <f t="shared" si="0"/>
        <v>0</v>
      </c>
      <c r="G26" s="155"/>
      <c r="H26" s="137" t="s">
        <v>550</v>
      </c>
      <c r="I26" s="125" t="str">
        <f>VLOOKUP(H26,Presupuesto!$B$11:$C$565,2,0)</f>
        <v>PRESTAMOS A ESTUDIANTES</v>
      </c>
      <c r="J26" s="94" t="str">
        <f t="shared" si="1"/>
        <v>Posgrado</v>
      </c>
      <c r="K26" s="94" t="s">
        <v>720</v>
      </c>
      <c r="L26" s="94"/>
    </row>
    <row r="27" spans="3:12">
      <c r="C27" s="136"/>
      <c r="D27" s="153"/>
      <c r="E27" s="118"/>
      <c r="F27" s="93">
        <f t="shared" si="0"/>
        <v>0</v>
      </c>
      <c r="G27" s="155"/>
      <c r="H27" s="137" t="s">
        <v>551</v>
      </c>
      <c r="I27" s="125" t="str">
        <f>VLOOKUP(H27,Presupuesto!$B$11:$C$565,2,0)</f>
        <v>BECAS TALLERES EMPLEADOS A ESTUDIANTES</v>
      </c>
      <c r="J27" s="94" t="str">
        <f t="shared" si="1"/>
        <v>Posgrado</v>
      </c>
      <c r="K27" s="94" t="s">
        <v>720</v>
      </c>
      <c r="L27" s="94"/>
    </row>
    <row r="28" spans="3:12">
      <c r="C28" s="136"/>
      <c r="D28" s="153"/>
      <c r="E28" s="118"/>
      <c r="F28" s="93">
        <f t="shared" si="0"/>
        <v>0</v>
      </c>
      <c r="G28" s="155"/>
      <c r="H28" s="137" t="s">
        <v>552</v>
      </c>
      <c r="I28" s="125" t="str">
        <f>VLOOKUP(H28,Presupuesto!$B$11:$C$565,2,0)</f>
        <v>BECAS EXTERNAS DE INVESTIGACION</v>
      </c>
      <c r="J28" s="94" t="str">
        <f t="shared" si="1"/>
        <v>Posgrado</v>
      </c>
      <c r="K28" s="94" t="s">
        <v>720</v>
      </c>
      <c r="L28" s="94"/>
    </row>
    <row r="29" spans="3:12">
      <c r="C29" s="136"/>
      <c r="D29" s="153"/>
      <c r="E29" s="118"/>
      <c r="F29" s="93">
        <f t="shared" si="0"/>
        <v>0</v>
      </c>
      <c r="G29" s="155"/>
      <c r="H29" s="137" t="s">
        <v>553</v>
      </c>
      <c r="I29" s="125" t="str">
        <f>VLOOKUP(H29,Presupuesto!$B$11:$C$565,2,0)</f>
        <v>BECAS SUSTANTIVAS DE INVESTIGACIÓN</v>
      </c>
      <c r="J29" s="94" t="str">
        <f t="shared" si="1"/>
        <v>Posgrado</v>
      </c>
      <c r="K29" s="94" t="s">
        <v>720</v>
      </c>
      <c r="L29" s="94"/>
    </row>
    <row r="30" spans="3:12">
      <c r="C30" s="136"/>
      <c r="D30" s="153"/>
      <c r="E30" s="118"/>
      <c r="F30" s="93">
        <f t="shared" si="0"/>
        <v>0</v>
      </c>
      <c r="G30" s="155"/>
      <c r="H30" s="137" t="s">
        <v>554</v>
      </c>
      <c r="I30" s="125" t="str">
        <f>VLOOKUP(H30,Presupuesto!$B$11:$C$565,2,0)</f>
        <v>BECAS DE INVEST, PARA ESTUD. DE PREGRADO</v>
      </c>
      <c r="J30" s="94" t="str">
        <f t="shared" si="1"/>
        <v>Posgrado</v>
      </c>
      <c r="K30" s="94" t="s">
        <v>720</v>
      </c>
      <c r="L30" s="94"/>
    </row>
    <row r="31" spans="3:12">
      <c r="C31" s="136"/>
      <c r="D31" s="153"/>
      <c r="E31" s="118"/>
      <c r="F31" s="93">
        <f t="shared" si="0"/>
        <v>0</v>
      </c>
      <c r="G31" s="155"/>
      <c r="H31" s="137" t="s">
        <v>555</v>
      </c>
      <c r="I31" s="125" t="str">
        <f>VLOOKUP(H31,Presupuesto!$B$11:$C$565,2,0)</f>
        <v>BECAS DE INVEST. PARA DOC.DE POST-GRADO</v>
      </c>
      <c r="J31" s="94" t="str">
        <f t="shared" si="1"/>
        <v>Posgrado</v>
      </c>
      <c r="K31" s="94" t="s">
        <v>720</v>
      </c>
      <c r="L31" s="94"/>
    </row>
    <row r="32" spans="3:12">
      <c r="C32" s="136"/>
      <c r="D32" s="153"/>
      <c r="E32" s="118"/>
      <c r="F32" s="93">
        <f t="shared" si="0"/>
        <v>0</v>
      </c>
      <c r="G32" s="155"/>
      <c r="H32" s="137" t="s">
        <v>556</v>
      </c>
      <c r="I32" s="125" t="str">
        <f>VLOOKUP(H32,Presupuesto!$B$11:$C$565,2,0)</f>
        <v>BECAS BÁSICAS DE INVESTIGACIÓN</v>
      </c>
      <c r="J32" s="94" t="str">
        <f t="shared" si="1"/>
        <v>Posgrado</v>
      </c>
      <c r="K32" s="94" t="s">
        <v>720</v>
      </c>
      <c r="L32" s="94"/>
    </row>
    <row r="33" spans="3:12">
      <c r="C33" s="136"/>
      <c r="D33" s="153"/>
      <c r="E33" s="118"/>
      <c r="F33" s="93">
        <f t="shared" si="0"/>
        <v>0</v>
      </c>
      <c r="G33" s="155"/>
      <c r="H33" s="137" t="s">
        <v>557</v>
      </c>
      <c r="I33" s="125" t="str">
        <f>VLOOKUP(H33,Presupuesto!$B$11:$C$565,2,0)</f>
        <v>BECAS RELEVO GENERACIONAL</v>
      </c>
      <c r="J33" s="94" t="str">
        <f t="shared" si="1"/>
        <v>Posgrado</v>
      </c>
      <c r="K33" s="94" t="s">
        <v>720</v>
      </c>
      <c r="L33" s="94"/>
    </row>
    <row r="34" spans="3:12">
      <c r="C34" s="136"/>
      <c r="D34" s="153"/>
      <c r="E34" s="118"/>
      <c r="F34" s="93">
        <f t="shared" si="0"/>
        <v>0</v>
      </c>
      <c r="G34" s="155"/>
      <c r="H34" s="137" t="s">
        <v>558</v>
      </c>
      <c r="I34" s="125" t="str">
        <f>VLOOKUP(H34,Presupuesto!$B$11:$C$565,2,0)</f>
        <v>BECAS DE EQUIDAD</v>
      </c>
      <c r="J34" s="94" t="str">
        <f t="shared" si="1"/>
        <v>Posgrado</v>
      </c>
      <c r="K34" s="94" t="s">
        <v>720</v>
      </c>
      <c r="L34" s="94"/>
    </row>
    <row r="35" spans="3:12">
      <c r="C35" s="136"/>
      <c r="D35" s="153"/>
      <c r="E35" s="118"/>
      <c r="F35" s="93">
        <f t="shared" si="0"/>
        <v>0</v>
      </c>
      <c r="G35" s="155"/>
      <c r="H35" s="137" t="s">
        <v>559</v>
      </c>
      <c r="I35" s="125" t="str">
        <f>VLOOKUP(H35,Presupuesto!$B$11:$C$565,2,0)</f>
        <v>PREMIOS AL INVESTIGADOR</v>
      </c>
      <c r="J35" s="94" t="str">
        <f t="shared" si="1"/>
        <v>Posgrado</v>
      </c>
      <c r="K35" s="94" t="s">
        <v>720</v>
      </c>
      <c r="L35" s="94"/>
    </row>
    <row r="36" spans="3:12">
      <c r="C36" s="136"/>
      <c r="D36" s="153"/>
      <c r="E36" s="118"/>
      <c r="F36" s="93">
        <f t="shared" si="0"/>
        <v>0</v>
      </c>
      <c r="G36" s="155"/>
      <c r="H36" s="137" t="s">
        <v>560</v>
      </c>
      <c r="I36" s="125" t="str">
        <f>VLOOKUP(H36,Presupuesto!$B$11:$C$565,2,0)</f>
        <v>BECAS DE INV. PARA ESTUDIANTES DE POSTGRADO</v>
      </c>
      <c r="J36" s="94" t="str">
        <f t="shared" si="1"/>
        <v>Posgrado</v>
      </c>
      <c r="K36" s="94" t="s">
        <v>720</v>
      </c>
      <c r="L36" s="94"/>
    </row>
    <row r="37" spans="3:12">
      <c r="C37" s="136"/>
      <c r="D37" s="153"/>
      <c r="E37" s="118"/>
      <c r="F37" s="93">
        <f t="shared" si="0"/>
        <v>0</v>
      </c>
      <c r="G37" s="155"/>
      <c r="H37" s="137" t="s">
        <v>561</v>
      </c>
      <c r="I37" s="125" t="str">
        <f>VLOOKUP(H37,Presupuesto!$B$11:$C$565,2,0)</f>
        <v>Becas Especiales de Investigación</v>
      </c>
      <c r="J37" s="94" t="str">
        <f t="shared" si="1"/>
        <v>Posgrado</v>
      </c>
      <c r="K37" s="94" t="s">
        <v>720</v>
      </c>
      <c r="L37" s="94"/>
    </row>
    <row r="38" spans="3:12" ht="15.75" thickBot="1">
      <c r="C38" s="142"/>
      <c r="D38" s="209"/>
      <c r="E38" s="99"/>
      <c r="F38" s="101">
        <f t="shared" si="0"/>
        <v>0</v>
      </c>
      <c r="G38" s="156"/>
      <c r="H38" s="143"/>
      <c r="I38" s="127" t="e">
        <f>VLOOKUP(H38,Presupuesto!$B$11:$C$565,2,0)</f>
        <v>#N/A</v>
      </c>
      <c r="J38" s="102" t="str">
        <f>$J$17</f>
        <v>Posgrado</v>
      </c>
      <c r="K38" s="119" t="s">
        <v>719</v>
      </c>
      <c r="L38" s="119"/>
    </row>
    <row r="39" spans="3:12">
      <c r="C39" s="422"/>
      <c r="D39" s="422"/>
      <c r="E39" s="422"/>
      <c r="F39" s="88"/>
      <c r="G39" s="87"/>
      <c r="H39" s="88"/>
      <c r="I39" s="88"/>
      <c r="J39" s="422"/>
      <c r="K39" s="422"/>
      <c r="L39" s="422"/>
    </row>
    <row r="40" spans="3:12" ht="15.75" thickBot="1">
      <c r="C40" s="422"/>
      <c r="D40" s="422"/>
      <c r="E40" s="422"/>
      <c r="F40" s="422"/>
      <c r="G40" s="411"/>
      <c r="H40" s="422"/>
      <c r="I40" s="422"/>
      <c r="J40" s="422"/>
      <c r="K40" s="422"/>
      <c r="L40" s="422"/>
    </row>
    <row r="41" spans="3:12" ht="15.75" thickBot="1">
      <c r="C41" s="152" t="s">
        <v>1339</v>
      </c>
      <c r="D41" s="344">
        <f>SUM(F48:F69)</f>
        <v>0</v>
      </c>
      <c r="E41" s="422"/>
      <c r="F41" s="69"/>
      <c r="G41" s="77"/>
      <c r="H41" s="69"/>
      <c r="I41" s="69"/>
      <c r="J41" s="422"/>
      <c r="K41" s="422"/>
      <c r="L41" s="422"/>
    </row>
    <row r="42" spans="3:12">
      <c r="C42" s="69"/>
      <c r="D42" s="31"/>
      <c r="E42" s="90"/>
      <c r="F42" s="90"/>
      <c r="G42" s="90"/>
      <c r="H42" s="74"/>
      <c r="I42" s="74"/>
      <c r="J42" s="74"/>
      <c r="K42" s="108"/>
      <c r="L42" s="422"/>
    </row>
    <row r="43" spans="3:12">
      <c r="C43" s="69"/>
      <c r="D43" s="31"/>
      <c r="E43" s="90"/>
      <c r="F43" s="90"/>
      <c r="G43" s="90"/>
      <c r="H43" s="74"/>
      <c r="I43" s="74"/>
      <c r="J43" s="74"/>
      <c r="K43" s="108"/>
      <c r="L43" s="422"/>
    </row>
    <row r="44" spans="3:12" ht="15.75">
      <c r="C44" s="190" t="s">
        <v>1309</v>
      </c>
      <c r="D44" s="342"/>
      <c r="E44" s="90"/>
      <c r="F44" s="90"/>
      <c r="G44" s="90"/>
      <c r="H44" s="74"/>
      <c r="I44" s="74"/>
      <c r="J44" s="74"/>
      <c r="K44" s="108"/>
      <c r="L44" s="422"/>
    </row>
    <row r="45" spans="3:12" ht="18.75">
      <c r="C45" s="197" t="e">
        <f>IFERROR(VLOOKUP(D44,'1. Desarrollo e Innov. Curricu.'!$F:$G,2,FALSE),IFERROR(VLOOKUP(D44,'2. Investigación Científica'!$E:$F,2,FALSE),IFERROR(VLOOKUP(D44,'3. Vinculación Univ. Sociedad'!$F:$G,2,FALSE),IFERROR(VLOOKUP(D44,'4. Docencia y Profesorado Univ.'!$F:$G,2,FALSE),IFERROR(VLOOKUP(D44,'5. Estudiantes y Graduados'!$E:$F,2,FALSE),IFERROR(VLOOKUP(D44,'11. Gestion Administrativa'!$F:$G,2,FALSE),IFERROR(VLOOKUP(D44,'13. Gestión Académica'!$F:$G,2,FALSE),IFERROR(VLOOKUP(D44,'8. Asegura. de la Calid. y M'!$F:$G,2,FALSE),IFERROR(VLOOKUP(D44,'6. Gestión del Conocimiento'!$F:$G,2,FALSE),IFERROR(VLOOKUP(D44,'15. Gobernabilidad y Proceso...'!$E:$F,2,FALSE),IFERROR(VLOOKUP(D44,'12. Gestión del Talento Humano'!$F:$G,2,FALSE),IFERROR(VLOOKUP(D44,'14. Internacional... de la E.S.'!$E:$F,2,FALSE),IFERROR(VLOOKUP(D44,'10. Posgrado'!$E:$F,2,FALSE),IFERROR(VLOOKUP(D44,'17. Gestión TIC'!$F:$G,2,FALSE),IFERROR(VLOOKUP(D44,'16. Desa. del Sistema Educ.Sup.'!$E:$F,2,FALSE),IFERROR(VLOOKUP(D44,'9. Cultura de Inno. Insti...'!$F:$G,2,FALSE),VLOOKUP(D44,'7. Lo Esencial de la Reforma U.'!$F:$G,2,0)))))))))))))))))</f>
        <v>#N/A</v>
      </c>
      <c r="D45" s="31"/>
      <c r="E45" s="90"/>
      <c r="F45" s="90"/>
      <c r="G45" s="90"/>
      <c r="H45" s="74"/>
      <c r="I45" s="74"/>
      <c r="J45" s="74"/>
      <c r="K45" s="108"/>
      <c r="L45" s="422"/>
    </row>
    <row r="46" spans="3:12" ht="15.75" thickBot="1">
      <c r="C46" s="422"/>
      <c r="D46" s="422"/>
      <c r="E46" s="422"/>
      <c r="F46" s="90"/>
      <c r="G46" s="74"/>
      <c r="H46" s="74"/>
      <c r="I46" s="74"/>
      <c r="J46" s="422"/>
      <c r="K46" s="422"/>
      <c r="L46" s="422"/>
    </row>
    <row r="47" spans="3:12" ht="30.75" thickBot="1">
      <c r="C47" s="124" t="s">
        <v>1310</v>
      </c>
      <c r="D47" s="129" t="s">
        <v>99</v>
      </c>
      <c r="E47" s="131" t="s">
        <v>1312</v>
      </c>
      <c r="F47" s="130" t="s">
        <v>1313</v>
      </c>
      <c r="G47" s="128" t="s">
        <v>1314</v>
      </c>
      <c r="H47" s="131" t="s">
        <v>1315</v>
      </c>
      <c r="I47" s="128" t="s">
        <v>711</v>
      </c>
      <c r="J47" s="128" t="s">
        <v>1316</v>
      </c>
      <c r="K47" s="128" t="s">
        <v>1317</v>
      </c>
      <c r="L47" s="128" t="s">
        <v>1341</v>
      </c>
    </row>
    <row r="48" spans="3:12">
      <c r="C48" s="136"/>
      <c r="D48" s="153"/>
      <c r="E48" s="111"/>
      <c r="F48" s="93">
        <f t="shared" ref="F48:F69" si="2">D48*E48</f>
        <v>0</v>
      </c>
      <c r="G48" s="155"/>
      <c r="H48" s="137" t="s">
        <v>541</v>
      </c>
      <c r="I48" s="125" t="str">
        <f>VLOOKUP(H48,Presupuesto!$B$11:$C$565,2,0)</f>
        <v>BECAS</v>
      </c>
      <c r="J48" s="205" t="s">
        <v>72</v>
      </c>
      <c r="K48" s="94" t="s">
        <v>719</v>
      </c>
      <c r="L48" s="94"/>
    </row>
    <row r="49" spans="3:12">
      <c r="C49" s="136"/>
      <c r="D49" s="153"/>
      <c r="E49" s="118"/>
      <c r="F49" s="93">
        <f t="shared" si="2"/>
        <v>0</v>
      </c>
      <c r="G49" s="155"/>
      <c r="H49" s="137" t="s">
        <v>542</v>
      </c>
      <c r="I49" s="125" t="str">
        <f>VLOOKUP(H49,Presupuesto!$B$11:$C$565,2,0)</f>
        <v>BECAS ESTUDIANTES DE PREGRADO (PLAN REFORMA)</v>
      </c>
      <c r="J49" s="94" t="str">
        <f>$J$48</f>
        <v>Posgrado</v>
      </c>
      <c r="K49" s="94" t="s">
        <v>720</v>
      </c>
      <c r="L49" s="94"/>
    </row>
    <row r="50" spans="3:12">
      <c r="C50" s="136"/>
      <c r="D50" s="153"/>
      <c r="E50" s="118"/>
      <c r="F50" s="93">
        <f t="shared" si="2"/>
        <v>0</v>
      </c>
      <c r="G50" s="155"/>
      <c r="H50" s="137" t="s">
        <v>543</v>
      </c>
      <c r="I50" s="125" t="str">
        <f>VLOOKUP(H50,Presupuesto!$B$11:$C$565,2,0)</f>
        <v>BECAS CONVENIO MINISTERIO SALUD -IHSS-UNAH</v>
      </c>
      <c r="J50" s="94" t="str">
        <f t="shared" ref="J50:J69" si="3">$J$48</f>
        <v>Posgrado</v>
      </c>
      <c r="K50" s="94" t="s">
        <v>720</v>
      </c>
      <c r="L50" s="94"/>
    </row>
    <row r="51" spans="3:12">
      <c r="C51" s="136"/>
      <c r="D51" s="153"/>
      <c r="E51" s="118"/>
      <c r="F51" s="93">
        <f t="shared" si="2"/>
        <v>0</v>
      </c>
      <c r="G51" s="155"/>
      <c r="H51" s="137" t="s">
        <v>544</v>
      </c>
      <c r="I51" s="125" t="str">
        <f>VLOOKUP(H51,Presupuesto!$B$11:$C$565,2,0)</f>
        <v>BECAS DE ACTUALIZACION Y CAPACITACION DOCENTE</v>
      </c>
      <c r="J51" s="94" t="str">
        <f t="shared" si="3"/>
        <v>Posgrado</v>
      </c>
      <c r="K51" s="94" t="s">
        <v>720</v>
      </c>
      <c r="L51" s="94"/>
    </row>
    <row r="52" spans="3:12">
      <c r="C52" s="136"/>
      <c r="D52" s="153"/>
      <c r="E52" s="118"/>
      <c r="F52" s="93">
        <f t="shared" si="2"/>
        <v>0</v>
      </c>
      <c r="G52" s="155"/>
      <c r="H52" s="137" t="s">
        <v>545</v>
      </c>
      <c r="I52" s="125" t="str">
        <f>VLOOKUP(H52,Presupuesto!$B$11:$C$565,2,0)</f>
        <v>BECAS EXCELENCIA ACADEMICA</v>
      </c>
      <c r="J52" s="94" t="str">
        <f t="shared" si="3"/>
        <v>Posgrado</v>
      </c>
      <c r="K52" s="94" t="s">
        <v>720</v>
      </c>
      <c r="L52" s="94"/>
    </row>
    <row r="53" spans="3:12">
      <c r="C53" s="136"/>
      <c r="D53" s="153"/>
      <c r="E53" s="118"/>
      <c r="F53" s="93">
        <f t="shared" si="2"/>
        <v>0</v>
      </c>
      <c r="G53" s="155"/>
      <c r="H53" s="137" t="s">
        <v>546</v>
      </c>
      <c r="I53" s="125" t="str">
        <f>VLOOKUP(H53,Presupuesto!$B$11:$C$565,2,0)</f>
        <v>BECAS PARA HIJOS DE LOS TRABAJADORES</v>
      </c>
      <c r="J53" s="94" t="str">
        <f t="shared" si="3"/>
        <v>Posgrado</v>
      </c>
      <c r="K53" s="94" t="s">
        <v>729</v>
      </c>
      <c r="L53" s="94"/>
    </row>
    <row r="54" spans="3:12">
      <c r="C54" s="136"/>
      <c r="D54" s="153"/>
      <c r="E54" s="118"/>
      <c r="F54" s="93">
        <f t="shared" si="2"/>
        <v>0</v>
      </c>
      <c r="G54" s="155"/>
      <c r="H54" s="137" t="s">
        <v>547</v>
      </c>
      <c r="I54" s="125" t="str">
        <f>VLOOKUP(H54,Presupuesto!$B$11:$C$565,2,0)</f>
        <v>BECAS POST GRADO ECONOMIA</v>
      </c>
      <c r="J54" s="94" t="str">
        <f t="shared" si="3"/>
        <v>Posgrado</v>
      </c>
      <c r="K54" s="94" t="s">
        <v>720</v>
      </c>
      <c r="L54" s="94"/>
    </row>
    <row r="55" spans="3:12">
      <c r="C55" s="136"/>
      <c r="D55" s="153"/>
      <c r="E55" s="118"/>
      <c r="F55" s="93">
        <f t="shared" si="2"/>
        <v>0</v>
      </c>
      <c r="G55" s="155"/>
      <c r="H55" s="137" t="s">
        <v>548</v>
      </c>
      <c r="I55" s="125" t="str">
        <f>VLOOKUP(H55,Presupuesto!$B$11:$C$565,2,0)</f>
        <v>BECAS POST-GRADO DE TRABAJO SOCIAL</v>
      </c>
      <c r="J55" s="94" t="str">
        <f t="shared" si="3"/>
        <v>Posgrado</v>
      </c>
      <c r="K55" s="94" t="s">
        <v>720</v>
      </c>
      <c r="L55" s="94"/>
    </row>
    <row r="56" spans="3:12">
      <c r="C56" s="136"/>
      <c r="D56" s="153"/>
      <c r="E56" s="118"/>
      <c r="F56" s="93">
        <f t="shared" si="2"/>
        <v>0</v>
      </c>
      <c r="G56" s="155"/>
      <c r="H56" s="137" t="s">
        <v>549</v>
      </c>
      <c r="I56" s="125" t="str">
        <f>VLOOKUP(H56,Presupuesto!$B$11:$C$565,2,0)</f>
        <v>BECAS PROFESIONALIZANTES DOCENTE (PLAN DE REFORMA)</v>
      </c>
      <c r="J56" s="94" t="str">
        <f t="shared" si="3"/>
        <v>Posgrado</v>
      </c>
      <c r="K56" s="94" t="s">
        <v>720</v>
      </c>
      <c r="L56" s="94"/>
    </row>
    <row r="57" spans="3:12">
      <c r="C57" s="136"/>
      <c r="D57" s="153"/>
      <c r="E57" s="118"/>
      <c r="F57" s="93">
        <f t="shared" si="2"/>
        <v>0</v>
      </c>
      <c r="G57" s="155"/>
      <c r="H57" s="137" t="s">
        <v>550</v>
      </c>
      <c r="I57" s="125" t="str">
        <f>VLOOKUP(H57,Presupuesto!$B$11:$C$565,2,0)</f>
        <v>PRESTAMOS A ESTUDIANTES</v>
      </c>
      <c r="J57" s="94" t="str">
        <f t="shared" si="3"/>
        <v>Posgrado</v>
      </c>
      <c r="K57" s="94" t="s">
        <v>720</v>
      </c>
      <c r="L57" s="94"/>
    </row>
    <row r="58" spans="3:12">
      <c r="C58" s="136"/>
      <c r="D58" s="153"/>
      <c r="E58" s="118"/>
      <c r="F58" s="93">
        <f t="shared" si="2"/>
        <v>0</v>
      </c>
      <c r="G58" s="155"/>
      <c r="H58" s="137" t="s">
        <v>551</v>
      </c>
      <c r="I58" s="125" t="str">
        <f>VLOOKUP(H58,Presupuesto!$B$11:$C$565,2,0)</f>
        <v>BECAS TALLERES EMPLEADOS A ESTUDIANTES</v>
      </c>
      <c r="J58" s="94" t="str">
        <f t="shared" si="3"/>
        <v>Posgrado</v>
      </c>
      <c r="K58" s="94" t="s">
        <v>720</v>
      </c>
      <c r="L58" s="94"/>
    </row>
    <row r="59" spans="3:12">
      <c r="C59" s="136"/>
      <c r="D59" s="153"/>
      <c r="E59" s="118"/>
      <c r="F59" s="93">
        <f t="shared" si="2"/>
        <v>0</v>
      </c>
      <c r="G59" s="155"/>
      <c r="H59" s="137" t="s">
        <v>552</v>
      </c>
      <c r="I59" s="125" t="str">
        <f>VLOOKUP(H59,Presupuesto!$B$11:$C$565,2,0)</f>
        <v>BECAS EXTERNAS DE INVESTIGACION</v>
      </c>
      <c r="J59" s="94" t="str">
        <f t="shared" si="3"/>
        <v>Posgrado</v>
      </c>
      <c r="K59" s="94" t="s">
        <v>720</v>
      </c>
      <c r="L59" s="94"/>
    </row>
    <row r="60" spans="3:12">
      <c r="C60" s="136"/>
      <c r="D60" s="153"/>
      <c r="E60" s="118"/>
      <c r="F60" s="93">
        <f t="shared" si="2"/>
        <v>0</v>
      </c>
      <c r="G60" s="155"/>
      <c r="H60" s="137" t="s">
        <v>553</v>
      </c>
      <c r="I60" s="125" t="str">
        <f>VLOOKUP(H60,Presupuesto!$B$11:$C$565,2,0)</f>
        <v>BECAS SUSTANTIVAS DE INVESTIGACIÓN</v>
      </c>
      <c r="J60" s="94" t="str">
        <f t="shared" si="3"/>
        <v>Posgrado</v>
      </c>
      <c r="K60" s="94" t="s">
        <v>720</v>
      </c>
      <c r="L60" s="94"/>
    </row>
    <row r="61" spans="3:12">
      <c r="C61" s="136"/>
      <c r="D61" s="153"/>
      <c r="E61" s="118"/>
      <c r="F61" s="93">
        <f t="shared" si="2"/>
        <v>0</v>
      </c>
      <c r="G61" s="155"/>
      <c r="H61" s="137" t="s">
        <v>554</v>
      </c>
      <c r="I61" s="125" t="str">
        <f>VLOOKUP(H61,Presupuesto!$B$11:$C$565,2,0)</f>
        <v>BECAS DE INVEST, PARA ESTUD. DE PREGRADO</v>
      </c>
      <c r="J61" s="94" t="str">
        <f t="shared" si="3"/>
        <v>Posgrado</v>
      </c>
      <c r="K61" s="94" t="s">
        <v>720</v>
      </c>
      <c r="L61" s="94"/>
    </row>
    <row r="62" spans="3:12">
      <c r="C62" s="136"/>
      <c r="D62" s="153"/>
      <c r="E62" s="118"/>
      <c r="F62" s="93">
        <f t="shared" si="2"/>
        <v>0</v>
      </c>
      <c r="G62" s="155"/>
      <c r="H62" s="137" t="s">
        <v>555</v>
      </c>
      <c r="I62" s="125" t="str">
        <f>VLOOKUP(H62,Presupuesto!$B$11:$C$565,2,0)</f>
        <v>BECAS DE INVEST. PARA DOC.DE POST-GRADO</v>
      </c>
      <c r="J62" s="94" t="str">
        <f t="shared" si="3"/>
        <v>Posgrado</v>
      </c>
      <c r="K62" s="94" t="s">
        <v>720</v>
      </c>
      <c r="L62" s="94"/>
    </row>
    <row r="63" spans="3:12">
      <c r="C63" s="136"/>
      <c r="D63" s="153"/>
      <c r="E63" s="118"/>
      <c r="F63" s="93">
        <f t="shared" si="2"/>
        <v>0</v>
      </c>
      <c r="G63" s="155"/>
      <c r="H63" s="137" t="s">
        <v>556</v>
      </c>
      <c r="I63" s="125" t="str">
        <f>VLOOKUP(H63,Presupuesto!$B$11:$C$565,2,0)</f>
        <v>BECAS BÁSICAS DE INVESTIGACIÓN</v>
      </c>
      <c r="J63" s="94" t="str">
        <f t="shared" si="3"/>
        <v>Posgrado</v>
      </c>
      <c r="K63" s="94" t="s">
        <v>720</v>
      </c>
      <c r="L63" s="94"/>
    </row>
    <row r="64" spans="3:12">
      <c r="C64" s="136"/>
      <c r="D64" s="153"/>
      <c r="E64" s="118"/>
      <c r="F64" s="93">
        <f t="shared" si="2"/>
        <v>0</v>
      </c>
      <c r="G64" s="155"/>
      <c r="H64" s="137" t="s">
        <v>557</v>
      </c>
      <c r="I64" s="125" t="str">
        <f>VLOOKUP(H64,Presupuesto!$B$11:$C$565,2,0)</f>
        <v>BECAS RELEVO GENERACIONAL</v>
      </c>
      <c r="J64" s="94" t="str">
        <f t="shared" si="3"/>
        <v>Posgrado</v>
      </c>
      <c r="K64" s="94" t="s">
        <v>720</v>
      </c>
      <c r="L64" s="94"/>
    </row>
    <row r="65" spans="3:12">
      <c r="C65" s="136"/>
      <c r="D65" s="153"/>
      <c r="E65" s="118"/>
      <c r="F65" s="93">
        <f t="shared" si="2"/>
        <v>0</v>
      </c>
      <c r="G65" s="155"/>
      <c r="H65" s="137" t="s">
        <v>558</v>
      </c>
      <c r="I65" s="125" t="str">
        <f>VLOOKUP(H65,Presupuesto!$B$11:$C$565,2,0)</f>
        <v>BECAS DE EQUIDAD</v>
      </c>
      <c r="J65" s="94" t="str">
        <f t="shared" si="3"/>
        <v>Posgrado</v>
      </c>
      <c r="K65" s="94" t="s">
        <v>720</v>
      </c>
      <c r="L65" s="94"/>
    </row>
    <row r="66" spans="3:12">
      <c r="C66" s="136"/>
      <c r="D66" s="153"/>
      <c r="E66" s="118"/>
      <c r="F66" s="93">
        <f t="shared" si="2"/>
        <v>0</v>
      </c>
      <c r="G66" s="155"/>
      <c r="H66" s="137" t="s">
        <v>559</v>
      </c>
      <c r="I66" s="125" t="str">
        <f>VLOOKUP(H66,Presupuesto!$B$11:$C$565,2,0)</f>
        <v>PREMIOS AL INVESTIGADOR</v>
      </c>
      <c r="J66" s="94" t="str">
        <f t="shared" si="3"/>
        <v>Posgrado</v>
      </c>
      <c r="K66" s="94" t="s">
        <v>720</v>
      </c>
      <c r="L66" s="94"/>
    </row>
    <row r="67" spans="3:12">
      <c r="C67" s="136"/>
      <c r="D67" s="153"/>
      <c r="E67" s="118"/>
      <c r="F67" s="93">
        <f t="shared" si="2"/>
        <v>0</v>
      </c>
      <c r="G67" s="155"/>
      <c r="H67" s="137" t="s">
        <v>560</v>
      </c>
      <c r="I67" s="125" t="str">
        <f>VLOOKUP(H67,Presupuesto!$B$11:$C$565,2,0)</f>
        <v>BECAS DE INV. PARA ESTUDIANTES DE POSTGRADO</v>
      </c>
      <c r="J67" s="94" t="str">
        <f t="shared" si="3"/>
        <v>Posgrado</v>
      </c>
      <c r="K67" s="94" t="s">
        <v>720</v>
      </c>
      <c r="L67" s="94"/>
    </row>
    <row r="68" spans="3:12">
      <c r="C68" s="136"/>
      <c r="D68" s="153"/>
      <c r="E68" s="118"/>
      <c r="F68" s="93">
        <f t="shared" si="2"/>
        <v>0</v>
      </c>
      <c r="G68" s="155"/>
      <c r="H68" s="137" t="s">
        <v>561</v>
      </c>
      <c r="I68" s="125" t="str">
        <f>VLOOKUP(H68,Presupuesto!$B$11:$C$565,2,0)</f>
        <v>Becas Especiales de Investigación</v>
      </c>
      <c r="J68" s="94" t="str">
        <f t="shared" si="3"/>
        <v>Posgrado</v>
      </c>
      <c r="K68" s="94" t="s">
        <v>720</v>
      </c>
      <c r="L68" s="94"/>
    </row>
    <row r="69" spans="3:12" ht="15.75" thickBot="1">
      <c r="C69" s="142"/>
      <c r="D69" s="209"/>
      <c r="E69" s="99"/>
      <c r="F69" s="101">
        <f t="shared" si="2"/>
        <v>0</v>
      </c>
      <c r="G69" s="156"/>
      <c r="H69" s="143"/>
      <c r="I69" s="127" t="e">
        <f>VLOOKUP(H69,Presupuesto!$B$11:$C$565,2,0)</f>
        <v>#N/A</v>
      </c>
      <c r="J69" s="102" t="str">
        <f t="shared" si="3"/>
        <v>Posgrado</v>
      </c>
      <c r="K69" s="119" t="s">
        <v>719</v>
      </c>
      <c r="L69" s="119"/>
    </row>
    <row r="71" spans="3:12" ht="15.75" thickBot="1">
      <c r="C71" s="422"/>
      <c r="D71" s="422"/>
      <c r="E71" s="422"/>
      <c r="F71" s="422"/>
      <c r="G71" s="411"/>
      <c r="H71" s="422"/>
      <c r="I71" s="422"/>
      <c r="J71" s="422"/>
      <c r="K71" s="422"/>
      <c r="L71" s="422"/>
    </row>
    <row r="72" spans="3:12" ht="15.75" thickBot="1">
      <c r="C72" s="152" t="s">
        <v>1339</v>
      </c>
      <c r="D72" s="344">
        <f>SUM(F79:F100)</f>
        <v>0</v>
      </c>
      <c r="E72" s="422"/>
      <c r="F72" s="69"/>
      <c r="G72" s="77"/>
      <c r="H72" s="69"/>
      <c r="I72" s="69"/>
      <c r="J72" s="422"/>
      <c r="K72" s="422"/>
      <c r="L72" s="422"/>
    </row>
    <row r="73" spans="3:12">
      <c r="C73" s="69"/>
      <c r="D73" s="31"/>
      <c r="E73" s="90"/>
      <c r="F73" s="90"/>
      <c r="G73" s="90"/>
      <c r="H73" s="74"/>
      <c r="I73" s="74"/>
      <c r="J73" s="74"/>
      <c r="K73" s="108"/>
      <c r="L73" s="422"/>
    </row>
    <row r="74" spans="3:12">
      <c r="C74" s="69"/>
      <c r="D74" s="31"/>
      <c r="E74" s="90"/>
      <c r="F74" s="90"/>
      <c r="G74" s="90"/>
      <c r="H74" s="74"/>
      <c r="I74" s="74"/>
      <c r="J74" s="74"/>
      <c r="K74" s="108"/>
      <c r="L74" s="422"/>
    </row>
    <row r="75" spans="3:12" ht="15.75">
      <c r="C75" s="190" t="s">
        <v>1309</v>
      </c>
      <c r="D75" s="342"/>
      <c r="E75" s="90"/>
      <c r="F75" s="90"/>
      <c r="G75" s="90"/>
      <c r="H75" s="74"/>
      <c r="I75" s="74"/>
      <c r="J75" s="74"/>
      <c r="K75" s="108"/>
      <c r="L75" s="422"/>
    </row>
    <row r="76" spans="3:12" ht="18.75">
      <c r="C76" s="197" t="e">
        <f>IFERROR(VLOOKUP(D75,'1. Desarrollo e Innov. Curricu.'!$F:$G,2,FALSE),IFERROR(VLOOKUP(D75,'2. Investigación Científica'!$E:$F,2,FALSE),IFERROR(VLOOKUP(D75,'3. Vinculación Univ. Sociedad'!$F:$G,2,FALSE),IFERROR(VLOOKUP(D75,'4. Docencia y Profesorado Univ.'!$F:$G,2,FALSE),IFERROR(VLOOKUP(D75,'5. Estudiantes y Graduados'!$E:$F,2,FALSE),IFERROR(VLOOKUP(D75,'11. Gestion Administrativa'!$F:$G,2,FALSE),IFERROR(VLOOKUP(D75,'13. Gestión Académica'!$F:$G,2,FALSE),IFERROR(VLOOKUP(D75,'8. Asegura. de la Calid. y M'!$F:$G,2,FALSE),IFERROR(VLOOKUP(D75,'6. Gestión del Conocimiento'!$F:$G,2,FALSE),IFERROR(VLOOKUP(D75,'15. Gobernabilidad y Proceso...'!$E:$F,2,FALSE),IFERROR(VLOOKUP(D75,'12. Gestión del Talento Humano'!$F:$G,2,FALSE),IFERROR(VLOOKUP(D75,'14. Internacional... de la E.S.'!$E:$F,2,FALSE),IFERROR(VLOOKUP(D75,'10. Posgrado'!$E:$F,2,FALSE),IFERROR(VLOOKUP(D75,'17. Gestión TIC'!$F:$G,2,FALSE),IFERROR(VLOOKUP(D75,'16. Desa. del Sistema Educ.Sup.'!$E:$F,2,FALSE),IFERROR(VLOOKUP(D75,'9. Cultura de Inno. Insti...'!$F:$G,2,FALSE),VLOOKUP(D75,'7. Lo Esencial de la Reforma U.'!$F:$G,2,0)))))))))))))))))</f>
        <v>#N/A</v>
      </c>
      <c r="D76" s="31"/>
      <c r="E76" s="90"/>
      <c r="F76" s="90"/>
      <c r="G76" s="90"/>
      <c r="H76" s="74"/>
      <c r="I76" s="74"/>
      <c r="J76" s="74"/>
      <c r="K76" s="108"/>
      <c r="L76" s="422"/>
    </row>
    <row r="77" spans="3:12" ht="15.75" thickBot="1">
      <c r="C77" s="422"/>
      <c r="D77" s="422"/>
      <c r="E77" s="422"/>
      <c r="F77" s="90"/>
      <c r="G77" s="74"/>
      <c r="H77" s="74"/>
      <c r="I77" s="74"/>
      <c r="J77" s="422"/>
      <c r="K77" s="422"/>
      <c r="L77" s="422"/>
    </row>
    <row r="78" spans="3:12" ht="30.75" thickBot="1">
      <c r="C78" s="124" t="s">
        <v>1310</v>
      </c>
      <c r="D78" s="129" t="s">
        <v>99</v>
      </c>
      <c r="E78" s="131" t="s">
        <v>1312</v>
      </c>
      <c r="F78" s="130" t="s">
        <v>1313</v>
      </c>
      <c r="G78" s="128" t="s">
        <v>1314</v>
      </c>
      <c r="H78" s="131" t="s">
        <v>1315</v>
      </c>
      <c r="I78" s="128" t="s">
        <v>711</v>
      </c>
      <c r="J78" s="128" t="s">
        <v>1316</v>
      </c>
      <c r="K78" s="128" t="s">
        <v>1317</v>
      </c>
      <c r="L78" s="128" t="s">
        <v>1341</v>
      </c>
    </row>
    <row r="79" spans="3:12">
      <c r="C79" s="136"/>
      <c r="D79" s="153"/>
      <c r="E79" s="111"/>
      <c r="F79" s="93">
        <f t="shared" ref="F79:F100" si="4">D79*E79</f>
        <v>0</v>
      </c>
      <c r="G79" s="155"/>
      <c r="H79" s="137" t="s">
        <v>541</v>
      </c>
      <c r="I79" s="125" t="str">
        <f>VLOOKUP(H79,Presupuesto!$B$11:$C$565,2,0)</f>
        <v>BECAS</v>
      </c>
      <c r="J79" s="205" t="s">
        <v>72</v>
      </c>
      <c r="K79" s="94" t="s">
        <v>719</v>
      </c>
      <c r="L79" s="94"/>
    </row>
    <row r="80" spans="3:12">
      <c r="C80" s="136"/>
      <c r="D80" s="153"/>
      <c r="E80" s="118"/>
      <c r="F80" s="93">
        <f t="shared" si="4"/>
        <v>0</v>
      </c>
      <c r="G80" s="155"/>
      <c r="H80" s="137" t="s">
        <v>542</v>
      </c>
      <c r="I80" s="125" t="str">
        <f>VLOOKUP(H80,Presupuesto!$B$11:$C$565,2,0)</f>
        <v>BECAS ESTUDIANTES DE PREGRADO (PLAN REFORMA)</v>
      </c>
      <c r="J80" s="94" t="str">
        <f>$J$79</f>
        <v>Posgrado</v>
      </c>
      <c r="K80" s="94" t="s">
        <v>720</v>
      </c>
      <c r="L80" s="94"/>
    </row>
    <row r="81" spans="3:12">
      <c r="C81" s="136"/>
      <c r="D81" s="153"/>
      <c r="E81" s="118"/>
      <c r="F81" s="93">
        <f t="shared" si="4"/>
        <v>0</v>
      </c>
      <c r="G81" s="155"/>
      <c r="H81" s="137" t="s">
        <v>543</v>
      </c>
      <c r="I81" s="125" t="str">
        <f>VLOOKUP(H81,Presupuesto!$B$11:$C$565,2,0)</f>
        <v>BECAS CONVENIO MINISTERIO SALUD -IHSS-UNAH</v>
      </c>
      <c r="J81" s="94" t="str">
        <f t="shared" ref="J81:J100" si="5">$J$79</f>
        <v>Posgrado</v>
      </c>
      <c r="K81" s="94" t="s">
        <v>720</v>
      </c>
      <c r="L81" s="94"/>
    </row>
    <row r="82" spans="3:12">
      <c r="C82" s="136"/>
      <c r="D82" s="153"/>
      <c r="E82" s="118"/>
      <c r="F82" s="93">
        <f t="shared" si="4"/>
        <v>0</v>
      </c>
      <c r="G82" s="155"/>
      <c r="H82" s="137" t="s">
        <v>544</v>
      </c>
      <c r="I82" s="125" t="str">
        <f>VLOOKUP(H82,Presupuesto!$B$11:$C$565,2,0)</f>
        <v>BECAS DE ACTUALIZACION Y CAPACITACION DOCENTE</v>
      </c>
      <c r="J82" s="94" t="str">
        <f t="shared" si="5"/>
        <v>Posgrado</v>
      </c>
      <c r="K82" s="94" t="s">
        <v>720</v>
      </c>
      <c r="L82" s="94"/>
    </row>
    <row r="83" spans="3:12">
      <c r="C83" s="136"/>
      <c r="D83" s="153"/>
      <c r="E83" s="118"/>
      <c r="F83" s="93">
        <f t="shared" si="4"/>
        <v>0</v>
      </c>
      <c r="G83" s="155"/>
      <c r="H83" s="137" t="s">
        <v>545</v>
      </c>
      <c r="I83" s="125" t="str">
        <f>VLOOKUP(H83,Presupuesto!$B$11:$C$565,2,0)</f>
        <v>BECAS EXCELENCIA ACADEMICA</v>
      </c>
      <c r="J83" s="94" t="str">
        <f t="shared" si="5"/>
        <v>Posgrado</v>
      </c>
      <c r="K83" s="94" t="s">
        <v>720</v>
      </c>
      <c r="L83" s="94"/>
    </row>
    <row r="84" spans="3:12">
      <c r="C84" s="136"/>
      <c r="D84" s="153"/>
      <c r="E84" s="118"/>
      <c r="F84" s="93">
        <f t="shared" si="4"/>
        <v>0</v>
      </c>
      <c r="G84" s="155"/>
      <c r="H84" s="137" t="s">
        <v>546</v>
      </c>
      <c r="I84" s="125" t="str">
        <f>VLOOKUP(H84,Presupuesto!$B$11:$C$565,2,0)</f>
        <v>BECAS PARA HIJOS DE LOS TRABAJADORES</v>
      </c>
      <c r="J84" s="94" t="str">
        <f t="shared" si="5"/>
        <v>Posgrado</v>
      </c>
      <c r="K84" s="94" t="s">
        <v>729</v>
      </c>
      <c r="L84" s="94"/>
    </row>
    <row r="85" spans="3:12">
      <c r="C85" s="136"/>
      <c r="D85" s="153"/>
      <c r="E85" s="118"/>
      <c r="F85" s="93">
        <f t="shared" si="4"/>
        <v>0</v>
      </c>
      <c r="G85" s="155"/>
      <c r="H85" s="137" t="s">
        <v>547</v>
      </c>
      <c r="I85" s="125" t="str">
        <f>VLOOKUP(H85,Presupuesto!$B$11:$C$565,2,0)</f>
        <v>BECAS POST GRADO ECONOMIA</v>
      </c>
      <c r="J85" s="94" t="str">
        <f t="shared" si="5"/>
        <v>Posgrado</v>
      </c>
      <c r="K85" s="94" t="s">
        <v>720</v>
      </c>
      <c r="L85" s="94"/>
    </row>
    <row r="86" spans="3:12">
      <c r="C86" s="136"/>
      <c r="D86" s="153"/>
      <c r="E86" s="118"/>
      <c r="F86" s="93">
        <f t="shared" si="4"/>
        <v>0</v>
      </c>
      <c r="G86" s="155"/>
      <c r="H86" s="137" t="s">
        <v>548</v>
      </c>
      <c r="I86" s="125" t="str">
        <f>VLOOKUP(H86,Presupuesto!$B$11:$C$565,2,0)</f>
        <v>BECAS POST-GRADO DE TRABAJO SOCIAL</v>
      </c>
      <c r="J86" s="94" t="str">
        <f t="shared" si="5"/>
        <v>Posgrado</v>
      </c>
      <c r="K86" s="94" t="s">
        <v>720</v>
      </c>
      <c r="L86" s="94"/>
    </row>
    <row r="87" spans="3:12">
      <c r="C87" s="136"/>
      <c r="D87" s="153"/>
      <c r="E87" s="118"/>
      <c r="F87" s="93">
        <f t="shared" si="4"/>
        <v>0</v>
      </c>
      <c r="G87" s="155"/>
      <c r="H87" s="137" t="s">
        <v>549</v>
      </c>
      <c r="I87" s="125" t="str">
        <f>VLOOKUP(H87,Presupuesto!$B$11:$C$565,2,0)</f>
        <v>BECAS PROFESIONALIZANTES DOCENTE (PLAN DE REFORMA)</v>
      </c>
      <c r="J87" s="94" t="str">
        <f t="shared" si="5"/>
        <v>Posgrado</v>
      </c>
      <c r="K87" s="94" t="s">
        <v>720</v>
      </c>
      <c r="L87" s="94"/>
    </row>
    <row r="88" spans="3:12">
      <c r="C88" s="136"/>
      <c r="D88" s="153"/>
      <c r="E88" s="118"/>
      <c r="F88" s="93">
        <f t="shared" si="4"/>
        <v>0</v>
      </c>
      <c r="G88" s="155"/>
      <c r="H88" s="137" t="s">
        <v>550</v>
      </c>
      <c r="I88" s="125" t="str">
        <f>VLOOKUP(H88,Presupuesto!$B$11:$C$565,2,0)</f>
        <v>PRESTAMOS A ESTUDIANTES</v>
      </c>
      <c r="J88" s="94" t="str">
        <f t="shared" si="5"/>
        <v>Posgrado</v>
      </c>
      <c r="K88" s="94" t="s">
        <v>720</v>
      </c>
      <c r="L88" s="94"/>
    </row>
    <row r="89" spans="3:12">
      <c r="C89" s="136"/>
      <c r="D89" s="153"/>
      <c r="E89" s="118"/>
      <c r="F89" s="93">
        <f t="shared" si="4"/>
        <v>0</v>
      </c>
      <c r="G89" s="155"/>
      <c r="H89" s="137" t="s">
        <v>551</v>
      </c>
      <c r="I89" s="125" t="str">
        <f>VLOOKUP(H89,Presupuesto!$B$11:$C$565,2,0)</f>
        <v>BECAS TALLERES EMPLEADOS A ESTUDIANTES</v>
      </c>
      <c r="J89" s="94" t="str">
        <f t="shared" si="5"/>
        <v>Posgrado</v>
      </c>
      <c r="K89" s="94" t="s">
        <v>720</v>
      </c>
      <c r="L89" s="94"/>
    </row>
    <row r="90" spans="3:12">
      <c r="C90" s="136"/>
      <c r="D90" s="153"/>
      <c r="E90" s="118"/>
      <c r="F90" s="93">
        <f t="shared" si="4"/>
        <v>0</v>
      </c>
      <c r="G90" s="155"/>
      <c r="H90" s="137" t="s">
        <v>552</v>
      </c>
      <c r="I90" s="125" t="str">
        <f>VLOOKUP(H90,Presupuesto!$B$11:$C$565,2,0)</f>
        <v>BECAS EXTERNAS DE INVESTIGACION</v>
      </c>
      <c r="J90" s="94" t="str">
        <f t="shared" si="5"/>
        <v>Posgrado</v>
      </c>
      <c r="K90" s="94" t="s">
        <v>720</v>
      </c>
      <c r="L90" s="94"/>
    </row>
    <row r="91" spans="3:12">
      <c r="C91" s="136"/>
      <c r="D91" s="153"/>
      <c r="E91" s="118"/>
      <c r="F91" s="93">
        <f t="shared" si="4"/>
        <v>0</v>
      </c>
      <c r="G91" s="155"/>
      <c r="H91" s="137" t="s">
        <v>553</v>
      </c>
      <c r="I91" s="125" t="str">
        <f>VLOOKUP(H91,Presupuesto!$B$11:$C$565,2,0)</f>
        <v>BECAS SUSTANTIVAS DE INVESTIGACIÓN</v>
      </c>
      <c r="J91" s="94" t="str">
        <f t="shared" si="5"/>
        <v>Posgrado</v>
      </c>
      <c r="K91" s="94" t="s">
        <v>720</v>
      </c>
      <c r="L91" s="94"/>
    </row>
    <row r="92" spans="3:12">
      <c r="C92" s="136"/>
      <c r="D92" s="153"/>
      <c r="E92" s="118"/>
      <c r="F92" s="93">
        <f t="shared" si="4"/>
        <v>0</v>
      </c>
      <c r="G92" s="155"/>
      <c r="H92" s="137" t="s">
        <v>554</v>
      </c>
      <c r="I92" s="125" t="str">
        <f>VLOOKUP(H92,Presupuesto!$B$11:$C$565,2,0)</f>
        <v>BECAS DE INVEST, PARA ESTUD. DE PREGRADO</v>
      </c>
      <c r="J92" s="94" t="str">
        <f t="shared" si="5"/>
        <v>Posgrado</v>
      </c>
      <c r="K92" s="94" t="s">
        <v>720</v>
      </c>
      <c r="L92" s="94"/>
    </row>
    <row r="93" spans="3:12">
      <c r="C93" s="136"/>
      <c r="D93" s="153"/>
      <c r="E93" s="118"/>
      <c r="F93" s="93">
        <f t="shared" si="4"/>
        <v>0</v>
      </c>
      <c r="G93" s="155"/>
      <c r="H93" s="137" t="s">
        <v>555</v>
      </c>
      <c r="I93" s="125" t="str">
        <f>VLOOKUP(H93,Presupuesto!$B$11:$C$565,2,0)</f>
        <v>BECAS DE INVEST. PARA DOC.DE POST-GRADO</v>
      </c>
      <c r="J93" s="94" t="str">
        <f t="shared" si="5"/>
        <v>Posgrado</v>
      </c>
      <c r="K93" s="94" t="s">
        <v>720</v>
      </c>
      <c r="L93" s="94"/>
    </row>
    <row r="94" spans="3:12">
      <c r="C94" s="136"/>
      <c r="D94" s="153"/>
      <c r="E94" s="118"/>
      <c r="F94" s="93">
        <f t="shared" si="4"/>
        <v>0</v>
      </c>
      <c r="G94" s="155"/>
      <c r="H94" s="137" t="s">
        <v>556</v>
      </c>
      <c r="I94" s="125" t="str">
        <f>VLOOKUP(H94,Presupuesto!$B$11:$C$565,2,0)</f>
        <v>BECAS BÁSICAS DE INVESTIGACIÓN</v>
      </c>
      <c r="J94" s="94" t="str">
        <f t="shared" si="5"/>
        <v>Posgrado</v>
      </c>
      <c r="K94" s="94" t="s">
        <v>720</v>
      </c>
      <c r="L94" s="94"/>
    </row>
    <row r="95" spans="3:12">
      <c r="C95" s="136"/>
      <c r="D95" s="153"/>
      <c r="E95" s="118"/>
      <c r="F95" s="93">
        <f t="shared" si="4"/>
        <v>0</v>
      </c>
      <c r="G95" s="155"/>
      <c r="H95" s="137" t="s">
        <v>557</v>
      </c>
      <c r="I95" s="125" t="str">
        <f>VLOOKUP(H95,Presupuesto!$B$11:$C$565,2,0)</f>
        <v>BECAS RELEVO GENERACIONAL</v>
      </c>
      <c r="J95" s="94" t="str">
        <f t="shared" si="5"/>
        <v>Posgrado</v>
      </c>
      <c r="K95" s="94" t="s">
        <v>720</v>
      </c>
      <c r="L95" s="94"/>
    </row>
    <row r="96" spans="3:12">
      <c r="C96" s="136"/>
      <c r="D96" s="153"/>
      <c r="E96" s="118"/>
      <c r="F96" s="93">
        <f t="shared" si="4"/>
        <v>0</v>
      </c>
      <c r="G96" s="155"/>
      <c r="H96" s="137" t="s">
        <v>558</v>
      </c>
      <c r="I96" s="125" t="str">
        <f>VLOOKUP(H96,Presupuesto!$B$11:$C$565,2,0)</f>
        <v>BECAS DE EQUIDAD</v>
      </c>
      <c r="J96" s="94" t="str">
        <f t="shared" si="5"/>
        <v>Posgrado</v>
      </c>
      <c r="K96" s="94" t="s">
        <v>720</v>
      </c>
      <c r="L96" s="94"/>
    </row>
    <row r="97" spans="3:12">
      <c r="C97" s="136"/>
      <c r="D97" s="153"/>
      <c r="E97" s="118"/>
      <c r="F97" s="93">
        <f t="shared" si="4"/>
        <v>0</v>
      </c>
      <c r="G97" s="155"/>
      <c r="H97" s="137" t="s">
        <v>559</v>
      </c>
      <c r="I97" s="125" t="str">
        <f>VLOOKUP(H97,Presupuesto!$B$11:$C$565,2,0)</f>
        <v>PREMIOS AL INVESTIGADOR</v>
      </c>
      <c r="J97" s="94" t="str">
        <f t="shared" si="5"/>
        <v>Posgrado</v>
      </c>
      <c r="K97" s="94" t="s">
        <v>720</v>
      </c>
      <c r="L97" s="94"/>
    </row>
    <row r="98" spans="3:12">
      <c r="C98" s="136"/>
      <c r="D98" s="153"/>
      <c r="E98" s="118"/>
      <c r="F98" s="93">
        <f t="shared" si="4"/>
        <v>0</v>
      </c>
      <c r="G98" s="155"/>
      <c r="H98" s="137" t="s">
        <v>560</v>
      </c>
      <c r="I98" s="125" t="str">
        <f>VLOOKUP(H98,Presupuesto!$B$11:$C$565,2,0)</f>
        <v>BECAS DE INV. PARA ESTUDIANTES DE POSTGRADO</v>
      </c>
      <c r="J98" s="94" t="str">
        <f t="shared" si="5"/>
        <v>Posgrado</v>
      </c>
      <c r="K98" s="94" t="s">
        <v>720</v>
      </c>
      <c r="L98" s="94"/>
    </row>
    <row r="99" spans="3:12">
      <c r="C99" s="136"/>
      <c r="D99" s="153"/>
      <c r="E99" s="118"/>
      <c r="F99" s="93">
        <f t="shared" si="4"/>
        <v>0</v>
      </c>
      <c r="G99" s="155"/>
      <c r="H99" s="137" t="s">
        <v>561</v>
      </c>
      <c r="I99" s="125" t="str">
        <f>VLOOKUP(H99,Presupuesto!$B$11:$C$565,2,0)</f>
        <v>Becas Especiales de Investigación</v>
      </c>
      <c r="J99" s="94" t="str">
        <f t="shared" si="5"/>
        <v>Posgrado</v>
      </c>
      <c r="K99" s="94" t="s">
        <v>720</v>
      </c>
      <c r="L99" s="94"/>
    </row>
    <row r="100" spans="3:12" ht="15.75" thickBot="1">
      <c r="C100" s="142"/>
      <c r="D100" s="209"/>
      <c r="E100" s="99"/>
      <c r="F100" s="101">
        <f t="shared" si="4"/>
        <v>0</v>
      </c>
      <c r="G100" s="156"/>
      <c r="H100" s="143"/>
      <c r="I100" s="127" t="e">
        <f>VLOOKUP(H100,Presupuesto!$B$11:$C$565,2,0)</f>
        <v>#N/A</v>
      </c>
      <c r="J100" s="102" t="str">
        <f t="shared" si="5"/>
        <v>Posgrado</v>
      </c>
      <c r="K100" s="119" t="s">
        <v>719</v>
      </c>
      <c r="L100" s="119"/>
    </row>
    <row r="102" spans="3:12" ht="15.75" thickBot="1">
      <c r="C102" s="422"/>
      <c r="D102" s="422"/>
      <c r="E102" s="422"/>
      <c r="F102" s="422"/>
      <c r="G102" s="411"/>
      <c r="H102" s="422"/>
      <c r="I102" s="422"/>
      <c r="J102" s="422"/>
      <c r="K102" s="422"/>
      <c r="L102" s="422"/>
    </row>
    <row r="103" spans="3:12" ht="15.75" thickBot="1">
      <c r="C103" s="152" t="s">
        <v>1339</v>
      </c>
      <c r="D103" s="344">
        <f>SUM(F110:F131)</f>
        <v>0</v>
      </c>
      <c r="E103" s="422"/>
      <c r="F103" s="69"/>
      <c r="G103" s="77"/>
      <c r="H103" s="69"/>
      <c r="I103" s="69"/>
      <c r="J103" s="422"/>
      <c r="K103" s="422"/>
      <c r="L103" s="422"/>
    </row>
    <row r="104" spans="3:12">
      <c r="C104" s="69"/>
      <c r="D104" s="31"/>
      <c r="E104" s="90"/>
      <c r="F104" s="90"/>
      <c r="G104" s="90"/>
      <c r="H104" s="74"/>
      <c r="I104" s="74"/>
      <c r="J104" s="74"/>
      <c r="K104" s="108"/>
      <c r="L104" s="422"/>
    </row>
    <row r="105" spans="3:12">
      <c r="C105" s="69"/>
      <c r="D105" s="31"/>
      <c r="E105" s="90"/>
      <c r="F105" s="90"/>
      <c r="G105" s="90"/>
      <c r="H105" s="74"/>
      <c r="I105" s="74"/>
      <c r="J105" s="74"/>
      <c r="K105" s="108"/>
      <c r="L105" s="422"/>
    </row>
    <row r="106" spans="3:12" ht="15.75">
      <c r="C106" s="190" t="s">
        <v>1309</v>
      </c>
      <c r="D106" s="342"/>
      <c r="E106" s="90"/>
      <c r="F106" s="90"/>
      <c r="G106" s="90"/>
      <c r="H106" s="74"/>
      <c r="I106" s="74"/>
      <c r="J106" s="74"/>
      <c r="K106" s="108"/>
      <c r="L106" s="422"/>
    </row>
    <row r="107" spans="3:12" ht="18.75">
      <c r="C107" s="197" t="e">
        <f>IFERROR(VLOOKUP(D106,'1. Desarrollo e Innov. Curricu.'!$F:$G,2,FALSE),IFERROR(VLOOKUP(D106,'2. Investigación Científica'!$E:$F,2,FALSE),IFERROR(VLOOKUP(D106,'3. Vinculación Univ. Sociedad'!$F:$G,2,FALSE),IFERROR(VLOOKUP(D106,'4. Docencia y Profesorado Univ.'!$F:$G,2,FALSE),IFERROR(VLOOKUP(D106,'5. Estudiantes y Graduados'!$E:$F,2,FALSE),IFERROR(VLOOKUP(D106,'11. Gestion Administrativa'!$F:$G,2,FALSE),IFERROR(VLOOKUP(D106,'13. Gestión Académica'!$F:$G,2,FALSE),IFERROR(VLOOKUP(D106,'8. Asegura. de la Calid. y M'!$F:$G,2,FALSE),IFERROR(VLOOKUP(D106,'6. Gestión del Conocimiento'!$F:$G,2,FALSE),IFERROR(VLOOKUP(D106,'15. Gobernabilidad y Proceso...'!$E:$F,2,FALSE),IFERROR(VLOOKUP(D106,'12. Gestión del Talento Humano'!$F:$G,2,FALSE),IFERROR(VLOOKUP(D106,'14. Internacional... de la E.S.'!$E:$F,2,FALSE),IFERROR(VLOOKUP(D106,'10. Posgrado'!$E:$F,2,FALSE),IFERROR(VLOOKUP(D106,'17. Gestión TIC'!$F:$G,2,FALSE),IFERROR(VLOOKUP(D106,'16. Desa. del Sistema Educ.Sup.'!$E:$F,2,FALSE),IFERROR(VLOOKUP(D106,'9. Cultura de Inno. Insti...'!$F:$G,2,FALSE),VLOOKUP(D106,'7. Lo Esencial de la Reforma U.'!$F:$G,2,0)))))))))))))))))</f>
        <v>#N/A</v>
      </c>
      <c r="D107" s="31"/>
      <c r="E107" s="90"/>
      <c r="F107" s="90"/>
      <c r="G107" s="90"/>
      <c r="H107" s="74"/>
      <c r="I107" s="74"/>
      <c r="J107" s="74"/>
      <c r="K107" s="108"/>
      <c r="L107" s="422"/>
    </row>
    <row r="108" spans="3:12" ht="15.75" thickBot="1">
      <c r="C108" s="422"/>
      <c r="D108" s="422"/>
      <c r="E108" s="422"/>
      <c r="F108" s="90"/>
      <c r="G108" s="74"/>
      <c r="H108" s="74"/>
      <c r="I108" s="74"/>
      <c r="J108" s="422"/>
      <c r="K108" s="422"/>
      <c r="L108" s="422"/>
    </row>
    <row r="109" spans="3:12" ht="30.75" thickBot="1">
      <c r="C109" s="124" t="s">
        <v>1310</v>
      </c>
      <c r="D109" s="129" t="s">
        <v>99</v>
      </c>
      <c r="E109" s="131" t="s">
        <v>1312</v>
      </c>
      <c r="F109" s="130" t="s">
        <v>1313</v>
      </c>
      <c r="G109" s="128" t="s">
        <v>1314</v>
      </c>
      <c r="H109" s="131" t="s">
        <v>1315</v>
      </c>
      <c r="I109" s="128" t="s">
        <v>711</v>
      </c>
      <c r="J109" s="128" t="s">
        <v>1316</v>
      </c>
      <c r="K109" s="128" t="s">
        <v>1317</v>
      </c>
      <c r="L109" s="128" t="s">
        <v>1341</v>
      </c>
    </row>
    <row r="110" spans="3:12">
      <c r="C110" s="136"/>
      <c r="D110" s="153"/>
      <c r="E110" s="111"/>
      <c r="F110" s="93">
        <f t="shared" ref="F110:F131" si="6">D110*E110</f>
        <v>0</v>
      </c>
      <c r="G110" s="155"/>
      <c r="H110" s="137" t="s">
        <v>541</v>
      </c>
      <c r="I110" s="125" t="str">
        <f>VLOOKUP(H110,Presupuesto!$B$11:$C$565,2,0)</f>
        <v>BECAS</v>
      </c>
      <c r="J110" s="205" t="s">
        <v>72</v>
      </c>
      <c r="K110" s="94" t="s">
        <v>719</v>
      </c>
      <c r="L110" s="94"/>
    </row>
    <row r="111" spans="3:12">
      <c r="C111" s="136"/>
      <c r="D111" s="153"/>
      <c r="E111" s="118"/>
      <c r="F111" s="93">
        <f t="shared" si="6"/>
        <v>0</v>
      </c>
      <c r="G111" s="155"/>
      <c r="H111" s="137" t="s">
        <v>542</v>
      </c>
      <c r="I111" s="125" t="str">
        <f>VLOOKUP(H111,Presupuesto!$B$11:$C$565,2,0)</f>
        <v>BECAS ESTUDIANTES DE PREGRADO (PLAN REFORMA)</v>
      </c>
      <c r="J111" s="94" t="str">
        <f>$J$110</f>
        <v>Posgrado</v>
      </c>
      <c r="K111" s="94" t="s">
        <v>720</v>
      </c>
      <c r="L111" s="94"/>
    </row>
    <row r="112" spans="3:12">
      <c r="C112" s="136"/>
      <c r="D112" s="153"/>
      <c r="E112" s="118"/>
      <c r="F112" s="93">
        <f t="shared" si="6"/>
        <v>0</v>
      </c>
      <c r="G112" s="155"/>
      <c r="H112" s="137" t="s">
        <v>543</v>
      </c>
      <c r="I112" s="125" t="str">
        <f>VLOOKUP(H112,Presupuesto!$B$11:$C$565,2,0)</f>
        <v>BECAS CONVENIO MINISTERIO SALUD -IHSS-UNAH</v>
      </c>
      <c r="J112" s="94" t="str">
        <f t="shared" ref="J112:J131" si="7">$J$110</f>
        <v>Posgrado</v>
      </c>
      <c r="K112" s="94" t="s">
        <v>720</v>
      </c>
      <c r="L112" s="94"/>
    </row>
    <row r="113" spans="3:12">
      <c r="C113" s="136"/>
      <c r="D113" s="153"/>
      <c r="E113" s="118"/>
      <c r="F113" s="93">
        <f t="shared" si="6"/>
        <v>0</v>
      </c>
      <c r="G113" s="155"/>
      <c r="H113" s="137" t="s">
        <v>544</v>
      </c>
      <c r="I113" s="125" t="str">
        <f>VLOOKUP(H113,Presupuesto!$B$11:$C$565,2,0)</f>
        <v>BECAS DE ACTUALIZACION Y CAPACITACION DOCENTE</v>
      </c>
      <c r="J113" s="94" t="str">
        <f t="shared" si="7"/>
        <v>Posgrado</v>
      </c>
      <c r="K113" s="94" t="s">
        <v>720</v>
      </c>
      <c r="L113" s="94"/>
    </row>
    <row r="114" spans="3:12">
      <c r="C114" s="136"/>
      <c r="D114" s="153"/>
      <c r="E114" s="118"/>
      <c r="F114" s="93">
        <f t="shared" si="6"/>
        <v>0</v>
      </c>
      <c r="G114" s="155"/>
      <c r="H114" s="137" t="s">
        <v>545</v>
      </c>
      <c r="I114" s="125" t="str">
        <f>VLOOKUP(H114,Presupuesto!$B$11:$C$565,2,0)</f>
        <v>BECAS EXCELENCIA ACADEMICA</v>
      </c>
      <c r="J114" s="94" t="str">
        <f t="shared" si="7"/>
        <v>Posgrado</v>
      </c>
      <c r="K114" s="94" t="s">
        <v>720</v>
      </c>
      <c r="L114" s="94"/>
    </row>
    <row r="115" spans="3:12">
      <c r="C115" s="136"/>
      <c r="D115" s="153"/>
      <c r="E115" s="118"/>
      <c r="F115" s="93">
        <f t="shared" si="6"/>
        <v>0</v>
      </c>
      <c r="G115" s="155"/>
      <c r="H115" s="137" t="s">
        <v>546</v>
      </c>
      <c r="I115" s="125" t="str">
        <f>VLOOKUP(H115,Presupuesto!$B$11:$C$565,2,0)</f>
        <v>BECAS PARA HIJOS DE LOS TRABAJADORES</v>
      </c>
      <c r="J115" s="94" t="str">
        <f t="shared" si="7"/>
        <v>Posgrado</v>
      </c>
      <c r="K115" s="94" t="s">
        <v>729</v>
      </c>
      <c r="L115" s="94"/>
    </row>
    <row r="116" spans="3:12">
      <c r="C116" s="136"/>
      <c r="D116" s="153"/>
      <c r="E116" s="118"/>
      <c r="F116" s="93">
        <f t="shared" si="6"/>
        <v>0</v>
      </c>
      <c r="G116" s="155"/>
      <c r="H116" s="137" t="s">
        <v>547</v>
      </c>
      <c r="I116" s="125" t="str">
        <f>VLOOKUP(H116,Presupuesto!$B$11:$C$565,2,0)</f>
        <v>BECAS POST GRADO ECONOMIA</v>
      </c>
      <c r="J116" s="94" t="str">
        <f t="shared" si="7"/>
        <v>Posgrado</v>
      </c>
      <c r="K116" s="94" t="s">
        <v>720</v>
      </c>
      <c r="L116" s="94"/>
    </row>
    <row r="117" spans="3:12">
      <c r="C117" s="136"/>
      <c r="D117" s="153"/>
      <c r="E117" s="118"/>
      <c r="F117" s="93">
        <f t="shared" si="6"/>
        <v>0</v>
      </c>
      <c r="G117" s="155"/>
      <c r="H117" s="137" t="s">
        <v>548</v>
      </c>
      <c r="I117" s="125" t="str">
        <f>VLOOKUP(H117,Presupuesto!$B$11:$C$565,2,0)</f>
        <v>BECAS POST-GRADO DE TRABAJO SOCIAL</v>
      </c>
      <c r="J117" s="94" t="str">
        <f t="shared" si="7"/>
        <v>Posgrado</v>
      </c>
      <c r="K117" s="94" t="s">
        <v>720</v>
      </c>
      <c r="L117" s="94"/>
    </row>
    <row r="118" spans="3:12">
      <c r="C118" s="136"/>
      <c r="D118" s="153"/>
      <c r="E118" s="118"/>
      <c r="F118" s="93">
        <f t="shared" si="6"/>
        <v>0</v>
      </c>
      <c r="G118" s="155"/>
      <c r="H118" s="137" t="s">
        <v>549</v>
      </c>
      <c r="I118" s="125" t="str">
        <f>VLOOKUP(H118,Presupuesto!$B$11:$C$565,2,0)</f>
        <v>BECAS PROFESIONALIZANTES DOCENTE (PLAN DE REFORMA)</v>
      </c>
      <c r="J118" s="94" t="str">
        <f t="shared" si="7"/>
        <v>Posgrado</v>
      </c>
      <c r="K118" s="94" t="s">
        <v>720</v>
      </c>
      <c r="L118" s="94"/>
    </row>
    <row r="119" spans="3:12">
      <c r="C119" s="136"/>
      <c r="D119" s="153"/>
      <c r="E119" s="118"/>
      <c r="F119" s="93">
        <f t="shared" si="6"/>
        <v>0</v>
      </c>
      <c r="G119" s="155"/>
      <c r="H119" s="137" t="s">
        <v>550</v>
      </c>
      <c r="I119" s="125" t="str">
        <f>VLOOKUP(H119,Presupuesto!$B$11:$C$565,2,0)</f>
        <v>PRESTAMOS A ESTUDIANTES</v>
      </c>
      <c r="J119" s="94" t="str">
        <f t="shared" si="7"/>
        <v>Posgrado</v>
      </c>
      <c r="K119" s="94" t="s">
        <v>720</v>
      </c>
      <c r="L119" s="94"/>
    </row>
    <row r="120" spans="3:12">
      <c r="C120" s="136"/>
      <c r="D120" s="153"/>
      <c r="E120" s="118"/>
      <c r="F120" s="93">
        <f t="shared" si="6"/>
        <v>0</v>
      </c>
      <c r="G120" s="155"/>
      <c r="H120" s="137" t="s">
        <v>551</v>
      </c>
      <c r="I120" s="125" t="str">
        <f>VLOOKUP(H120,Presupuesto!$B$11:$C$565,2,0)</f>
        <v>BECAS TALLERES EMPLEADOS A ESTUDIANTES</v>
      </c>
      <c r="J120" s="94" t="str">
        <f t="shared" si="7"/>
        <v>Posgrado</v>
      </c>
      <c r="K120" s="94" t="s">
        <v>720</v>
      </c>
      <c r="L120" s="94"/>
    </row>
    <row r="121" spans="3:12">
      <c r="C121" s="136"/>
      <c r="D121" s="153"/>
      <c r="E121" s="118"/>
      <c r="F121" s="93">
        <f t="shared" si="6"/>
        <v>0</v>
      </c>
      <c r="G121" s="155"/>
      <c r="H121" s="137" t="s">
        <v>552</v>
      </c>
      <c r="I121" s="125" t="str">
        <f>VLOOKUP(H121,Presupuesto!$B$11:$C$565,2,0)</f>
        <v>BECAS EXTERNAS DE INVESTIGACION</v>
      </c>
      <c r="J121" s="94" t="str">
        <f t="shared" si="7"/>
        <v>Posgrado</v>
      </c>
      <c r="K121" s="94" t="s">
        <v>720</v>
      </c>
      <c r="L121" s="94"/>
    </row>
    <row r="122" spans="3:12">
      <c r="C122" s="136"/>
      <c r="D122" s="153"/>
      <c r="E122" s="118"/>
      <c r="F122" s="93">
        <f t="shared" si="6"/>
        <v>0</v>
      </c>
      <c r="G122" s="155"/>
      <c r="H122" s="137" t="s">
        <v>553</v>
      </c>
      <c r="I122" s="125" t="str">
        <f>VLOOKUP(H122,Presupuesto!$B$11:$C$565,2,0)</f>
        <v>BECAS SUSTANTIVAS DE INVESTIGACIÓN</v>
      </c>
      <c r="J122" s="94" t="str">
        <f t="shared" si="7"/>
        <v>Posgrado</v>
      </c>
      <c r="K122" s="94" t="s">
        <v>720</v>
      </c>
      <c r="L122" s="94"/>
    </row>
    <row r="123" spans="3:12">
      <c r="C123" s="136"/>
      <c r="D123" s="153"/>
      <c r="E123" s="118"/>
      <c r="F123" s="93">
        <f t="shared" si="6"/>
        <v>0</v>
      </c>
      <c r="G123" s="155"/>
      <c r="H123" s="137" t="s">
        <v>554</v>
      </c>
      <c r="I123" s="125" t="str">
        <f>VLOOKUP(H123,Presupuesto!$B$11:$C$565,2,0)</f>
        <v>BECAS DE INVEST, PARA ESTUD. DE PREGRADO</v>
      </c>
      <c r="J123" s="94" t="str">
        <f t="shared" si="7"/>
        <v>Posgrado</v>
      </c>
      <c r="K123" s="94" t="s">
        <v>720</v>
      </c>
      <c r="L123" s="94"/>
    </row>
    <row r="124" spans="3:12">
      <c r="C124" s="136"/>
      <c r="D124" s="153"/>
      <c r="E124" s="118"/>
      <c r="F124" s="93">
        <f t="shared" si="6"/>
        <v>0</v>
      </c>
      <c r="G124" s="155"/>
      <c r="H124" s="137" t="s">
        <v>555</v>
      </c>
      <c r="I124" s="125" t="str">
        <f>VLOOKUP(H124,Presupuesto!$B$11:$C$565,2,0)</f>
        <v>BECAS DE INVEST. PARA DOC.DE POST-GRADO</v>
      </c>
      <c r="J124" s="94" t="str">
        <f t="shared" si="7"/>
        <v>Posgrado</v>
      </c>
      <c r="K124" s="94" t="s">
        <v>720</v>
      </c>
      <c r="L124" s="94"/>
    </row>
    <row r="125" spans="3:12">
      <c r="C125" s="136"/>
      <c r="D125" s="153"/>
      <c r="E125" s="118"/>
      <c r="F125" s="93">
        <f t="shared" si="6"/>
        <v>0</v>
      </c>
      <c r="G125" s="155"/>
      <c r="H125" s="137" t="s">
        <v>556</v>
      </c>
      <c r="I125" s="125" t="str">
        <f>VLOOKUP(H125,Presupuesto!$B$11:$C$565,2,0)</f>
        <v>BECAS BÁSICAS DE INVESTIGACIÓN</v>
      </c>
      <c r="J125" s="94" t="str">
        <f t="shared" si="7"/>
        <v>Posgrado</v>
      </c>
      <c r="K125" s="94" t="s">
        <v>720</v>
      </c>
      <c r="L125" s="94"/>
    </row>
    <row r="126" spans="3:12">
      <c r="C126" s="136"/>
      <c r="D126" s="153"/>
      <c r="E126" s="118"/>
      <c r="F126" s="93">
        <f t="shared" si="6"/>
        <v>0</v>
      </c>
      <c r="G126" s="155"/>
      <c r="H126" s="137" t="s">
        <v>557</v>
      </c>
      <c r="I126" s="125" t="str">
        <f>VLOOKUP(H126,Presupuesto!$B$11:$C$565,2,0)</f>
        <v>BECAS RELEVO GENERACIONAL</v>
      </c>
      <c r="J126" s="94" t="str">
        <f t="shared" si="7"/>
        <v>Posgrado</v>
      </c>
      <c r="K126" s="94" t="s">
        <v>720</v>
      </c>
      <c r="L126" s="94"/>
    </row>
    <row r="127" spans="3:12">
      <c r="C127" s="136"/>
      <c r="D127" s="153"/>
      <c r="E127" s="118"/>
      <c r="F127" s="93">
        <f t="shared" si="6"/>
        <v>0</v>
      </c>
      <c r="G127" s="155"/>
      <c r="H127" s="137" t="s">
        <v>558</v>
      </c>
      <c r="I127" s="125" t="str">
        <f>VLOOKUP(H127,Presupuesto!$B$11:$C$565,2,0)</f>
        <v>BECAS DE EQUIDAD</v>
      </c>
      <c r="J127" s="94" t="str">
        <f t="shared" si="7"/>
        <v>Posgrado</v>
      </c>
      <c r="K127" s="94" t="s">
        <v>720</v>
      </c>
      <c r="L127" s="94"/>
    </row>
    <row r="128" spans="3:12">
      <c r="C128" s="136"/>
      <c r="D128" s="153"/>
      <c r="E128" s="118"/>
      <c r="F128" s="93">
        <f t="shared" si="6"/>
        <v>0</v>
      </c>
      <c r="G128" s="155"/>
      <c r="H128" s="137" t="s">
        <v>559</v>
      </c>
      <c r="I128" s="125" t="str">
        <f>VLOOKUP(H128,Presupuesto!$B$11:$C$565,2,0)</f>
        <v>PREMIOS AL INVESTIGADOR</v>
      </c>
      <c r="J128" s="94" t="str">
        <f t="shared" si="7"/>
        <v>Posgrado</v>
      </c>
      <c r="K128" s="94" t="s">
        <v>720</v>
      </c>
      <c r="L128" s="94"/>
    </row>
    <row r="129" spans="3:12">
      <c r="C129" s="136"/>
      <c r="D129" s="153"/>
      <c r="E129" s="118"/>
      <c r="F129" s="93">
        <f t="shared" si="6"/>
        <v>0</v>
      </c>
      <c r="G129" s="155"/>
      <c r="H129" s="137" t="s">
        <v>560</v>
      </c>
      <c r="I129" s="125" t="str">
        <f>VLOOKUP(H129,Presupuesto!$B$11:$C$565,2,0)</f>
        <v>BECAS DE INV. PARA ESTUDIANTES DE POSTGRADO</v>
      </c>
      <c r="J129" s="94" t="str">
        <f t="shared" si="7"/>
        <v>Posgrado</v>
      </c>
      <c r="K129" s="94" t="s">
        <v>720</v>
      </c>
      <c r="L129" s="94"/>
    </row>
    <row r="130" spans="3:12">
      <c r="C130" s="136"/>
      <c r="D130" s="153"/>
      <c r="E130" s="118"/>
      <c r="F130" s="93">
        <f t="shared" si="6"/>
        <v>0</v>
      </c>
      <c r="G130" s="155"/>
      <c r="H130" s="137" t="s">
        <v>561</v>
      </c>
      <c r="I130" s="125" t="str">
        <f>VLOOKUP(H130,Presupuesto!$B$11:$C$565,2,0)</f>
        <v>Becas Especiales de Investigación</v>
      </c>
      <c r="J130" s="94" t="str">
        <f t="shared" si="7"/>
        <v>Posgrado</v>
      </c>
      <c r="K130" s="94" t="s">
        <v>720</v>
      </c>
      <c r="L130" s="94"/>
    </row>
    <row r="131" spans="3:12" ht="15.75" thickBot="1">
      <c r="C131" s="142"/>
      <c r="D131" s="209"/>
      <c r="E131" s="99"/>
      <c r="F131" s="101">
        <f t="shared" si="6"/>
        <v>0</v>
      </c>
      <c r="G131" s="156"/>
      <c r="H131" s="143"/>
      <c r="I131" s="127" t="e">
        <f>VLOOKUP(H131,Presupuesto!$B$11:$C$565,2,0)</f>
        <v>#N/A</v>
      </c>
      <c r="J131" s="102" t="str">
        <f t="shared" si="7"/>
        <v>Posgrado</v>
      </c>
      <c r="K131" s="119" t="s">
        <v>719</v>
      </c>
      <c r="L131" s="119"/>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Relaciones Publicas</cp:lastModifiedBy>
  <cp:revision/>
  <cp:lastPrinted>2016-02-29T16:46:59Z</cp:lastPrinted>
  <dcterms:created xsi:type="dcterms:W3CDTF">2010-05-02T01:28:32Z</dcterms:created>
  <dcterms:modified xsi:type="dcterms:W3CDTF">2016-04-19T22:15:27Z</dcterms:modified>
</cp:coreProperties>
</file>