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730" windowHeight="10485" tabRatio="767" firstSheet="1" activeTab="6"/>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state="hidden" r:id="rId18"/>
    <sheet name="8. Cultura de Inno. Insti..." sheetId="47" r:id="rId19"/>
    <sheet name="9. Asegura. de la Calid. y M" sheetId="33" r:id="rId20"/>
    <sheet name="10. Posgrado" sheetId="48" state="hidden" r:id="rId21"/>
    <sheet name="11. Gestion Administrativa" sheetId="24" r:id="rId22"/>
    <sheet name="12. Gestión del Talento Humano" sheetId="44" r:id="rId23"/>
    <sheet name="13. Gestión Académica" sheetId="31" state="hidden" r:id="rId24"/>
    <sheet name="14. Internacional... de la E.S." sheetId="46" r:id="rId25"/>
    <sheet name="15. Gobernabilidad y Proceso..." sheetId="34" state="hidden" r:id="rId26"/>
    <sheet name="16. Desa. del Sistema Educ.Sup." sheetId="49" state="hidden" r:id="rId27"/>
    <sheet name="17. Gestión TIC" sheetId="50" r:id="rId28"/>
  </sheets>
  <externalReferences>
    <externalReference r:id="rId29"/>
    <externalReference r:id="rId30"/>
  </externalReferences>
  <definedNames>
    <definedName name="_xlnm._FilterDatabase" localSheetId="3" hidden="1">'1. TALLERES SEMINARIOS'!$C$233:$L$253</definedName>
    <definedName name="_xlnm._FilterDatabase" localSheetId="4" hidden="1">'2. CONTRATACION DE PERSONAL'!$C$38:$L$50</definedName>
    <definedName name="_xlnm._FilterDatabase" localSheetId="5" hidden="1">'3. EQUIPO DE OFICINA'!$C$12:$C$235</definedName>
    <definedName name="_xlnm._FilterDatabase" localSheetId="6" hidden="1">'4. EQUIPO TECNOLÓGICOS'!$J$11:$J$71</definedName>
    <definedName name="_xlnm._FilterDatabase" localSheetId="7" hidden="1">'5. ACTIVIDADES ESPECIALES'!$J$13:$J$109</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4525"/>
</workbook>
</file>

<file path=xl/calcChain.xml><?xml version="1.0" encoding="utf-8"?>
<calcChain xmlns="http://schemas.openxmlformats.org/spreadsheetml/2006/main">
  <c r="Q41" i="47" l="1"/>
  <c r="Q10" i="28"/>
  <c r="Q11" i="28"/>
  <c r="Q13" i="28"/>
  <c r="Q14" i="28"/>
  <c r="Q15" i="28"/>
  <c r="Q16" i="28"/>
  <c r="Q17" i="28"/>
  <c r="Q18" i="28"/>
  <c r="Q19" i="28"/>
  <c r="Q20" i="28"/>
  <c r="Q9" i="28"/>
  <c r="J305" i="7"/>
  <c r="G305" i="7"/>
  <c r="J310" i="7"/>
  <c r="F310" i="7"/>
  <c r="G310" i="7" s="1"/>
  <c r="J309" i="7"/>
  <c r="G309" i="7"/>
  <c r="J308" i="7"/>
  <c r="G308" i="7"/>
  <c r="J307" i="7"/>
  <c r="G307" i="7"/>
  <c r="J306" i="7"/>
  <c r="G306" i="7"/>
  <c r="J304" i="7"/>
  <c r="G304" i="7"/>
  <c r="C301" i="7"/>
  <c r="P11" i="28"/>
  <c r="P10" i="28"/>
  <c r="P12" i="28"/>
  <c r="M12" i="28"/>
  <c r="K12" i="28"/>
  <c r="Q12" i="28" s="1"/>
  <c r="Q21" i="28" s="1"/>
  <c r="D297" i="7" l="1"/>
  <c r="D150" i="12"/>
  <c r="I158" i="12"/>
  <c r="F158" i="12"/>
  <c r="I157" i="12"/>
  <c r="F157" i="12"/>
  <c r="C154" i="12"/>
  <c r="N41" i="47"/>
  <c r="L41" i="47"/>
  <c r="J41" i="47"/>
  <c r="H41" i="47"/>
  <c r="I145" i="12"/>
  <c r="I146" i="12"/>
  <c r="I143" i="12"/>
  <c r="I144" i="12"/>
  <c r="F147" i="12"/>
  <c r="F145" i="12"/>
  <c r="F146" i="12"/>
  <c r="F143" i="12"/>
  <c r="F144" i="12"/>
  <c r="I147" i="12"/>
  <c r="I142" i="12"/>
  <c r="F142" i="12"/>
  <c r="C139" i="12"/>
  <c r="Q39" i="47"/>
  <c r="Q40" i="47"/>
  <c r="P40" i="47"/>
  <c r="D135" i="12" l="1"/>
  <c r="I133" i="12" l="1"/>
  <c r="F133" i="12"/>
  <c r="I132" i="12"/>
  <c r="F132" i="12"/>
  <c r="I131" i="12"/>
  <c r="F131" i="12"/>
  <c r="I130" i="12"/>
  <c r="F130" i="12"/>
  <c r="C127" i="12"/>
  <c r="M41" i="47"/>
  <c r="P39" i="47"/>
  <c r="O12" i="24"/>
  <c r="K12" i="24"/>
  <c r="D123" i="12" l="1"/>
  <c r="Q9" i="47" l="1"/>
  <c r="Q11" i="47"/>
  <c r="Q12" i="47"/>
  <c r="Q13" i="47"/>
  <c r="Q14" i="47"/>
  <c r="Q15" i="47"/>
  <c r="Q16" i="47"/>
  <c r="Q17" i="47"/>
  <c r="Q18" i="47"/>
  <c r="Q19" i="47"/>
  <c r="Q20" i="47"/>
  <c r="Q21" i="47"/>
  <c r="Q22" i="47"/>
  <c r="Q23" i="47"/>
  <c r="Q24" i="47"/>
  <c r="Q25" i="47"/>
  <c r="Q26" i="47"/>
  <c r="Q27" i="47"/>
  <c r="Q28" i="47"/>
  <c r="Q29" i="47"/>
  <c r="Q30" i="47"/>
  <c r="Q31" i="47"/>
  <c r="Q32" i="47"/>
  <c r="Q33" i="47"/>
  <c r="Q34" i="47"/>
  <c r="Q35" i="47"/>
  <c r="Q36" i="47"/>
  <c r="Q37" i="47"/>
  <c r="Q38" i="47"/>
  <c r="J247" i="7"/>
  <c r="G247" i="7"/>
  <c r="G31" i="7"/>
  <c r="J19" i="7"/>
  <c r="D11" i="7"/>
  <c r="J42" i="8" l="1"/>
  <c r="G42" i="8"/>
  <c r="J41" i="8"/>
  <c r="G41" i="8"/>
  <c r="J40" i="8"/>
  <c r="G40" i="8"/>
  <c r="J39" i="8"/>
  <c r="G39" i="8"/>
  <c r="I118" i="12" l="1"/>
  <c r="F118" i="12"/>
  <c r="I119" i="12" l="1"/>
  <c r="F119" i="12"/>
  <c r="I117" i="12"/>
  <c r="F117" i="12"/>
  <c r="I116" i="12"/>
  <c r="F116" i="12"/>
  <c r="C113" i="12"/>
  <c r="P38" i="47"/>
  <c r="J280" i="7"/>
  <c r="G280" i="7"/>
  <c r="G251" i="7"/>
  <c r="G50" i="8"/>
  <c r="J50" i="8"/>
  <c r="J49" i="8"/>
  <c r="J46" i="8"/>
  <c r="G46" i="8"/>
  <c r="G45" i="8"/>
  <c r="D109" i="12" l="1"/>
  <c r="Q15" i="23"/>
  <c r="J27" i="8"/>
  <c r="G27" i="8"/>
  <c r="D20" i="8" s="1"/>
  <c r="C24" i="8"/>
  <c r="I96" i="12"/>
  <c r="I95" i="12"/>
  <c r="D60" i="10"/>
  <c r="D44" i="10"/>
  <c r="D34" i="10"/>
  <c r="D23" i="10"/>
  <c r="D10" i="10"/>
  <c r="F95" i="12"/>
  <c r="J113" i="7" l="1"/>
  <c r="J114" i="7"/>
  <c r="J115" i="7"/>
  <c r="J116" i="7"/>
  <c r="J117" i="7"/>
  <c r="J118" i="7"/>
  <c r="J119" i="7"/>
  <c r="G119" i="7"/>
  <c r="G118" i="7"/>
  <c r="G117" i="7"/>
  <c r="G112" i="7"/>
  <c r="G113" i="7"/>
  <c r="G114" i="7"/>
  <c r="G115" i="7"/>
  <c r="G116" i="7"/>
  <c r="J112" i="7"/>
  <c r="D105" i="7" l="1"/>
  <c r="I62" i="12"/>
  <c r="I63" i="12"/>
  <c r="I64" i="12"/>
  <c r="I65" i="12"/>
  <c r="I61" i="12"/>
  <c r="I38" i="12"/>
  <c r="F38" i="12"/>
  <c r="I37" i="12" l="1"/>
  <c r="F37" i="12"/>
  <c r="F65" i="12"/>
  <c r="F64" i="12"/>
  <c r="F63" i="12"/>
  <c r="F62" i="12"/>
  <c r="F61" i="12"/>
  <c r="D54" i="12" l="1"/>
  <c r="O41" i="47"/>
  <c r="I41" i="47"/>
  <c r="J132" i="7"/>
  <c r="G132" i="7"/>
  <c r="J59" i="7" l="1"/>
  <c r="G59" i="7"/>
  <c r="D52" i="7" s="1"/>
  <c r="C56" i="7"/>
  <c r="I68" i="10"/>
  <c r="F68" i="10"/>
  <c r="I54" i="10"/>
  <c r="I55" i="10"/>
  <c r="I52" i="10"/>
  <c r="I53" i="10"/>
  <c r="I56" i="10"/>
  <c r="I57" i="10"/>
  <c r="F52" i="10"/>
  <c r="F53" i="10"/>
  <c r="F54" i="10"/>
  <c r="F55" i="10"/>
  <c r="F75" i="12" l="1"/>
  <c r="D68" i="12" s="1"/>
  <c r="G199" i="7"/>
  <c r="J200" i="7"/>
  <c r="G200" i="7"/>
  <c r="J199" i="7"/>
  <c r="C196" i="7"/>
  <c r="D192" i="7" l="1"/>
  <c r="G49" i="8"/>
  <c r="J48" i="8"/>
  <c r="G48" i="8"/>
  <c r="J47" i="8"/>
  <c r="G47" i="8"/>
  <c r="J45" i="8"/>
  <c r="J44" i="8"/>
  <c r="G44" i="8"/>
  <c r="J43" i="8"/>
  <c r="G43" i="8"/>
  <c r="D32" i="8" l="1"/>
  <c r="P23" i="33"/>
  <c r="P22" i="33"/>
  <c r="I107" i="12"/>
  <c r="F107" i="12"/>
  <c r="C64" i="10"/>
  <c r="P17" i="33"/>
  <c r="Q17" i="33"/>
  <c r="P18" i="33"/>
  <c r="Q18" i="33"/>
  <c r="P19" i="33"/>
  <c r="Q19" i="33"/>
  <c r="P20" i="33"/>
  <c r="Q20" i="33"/>
  <c r="J160" i="7"/>
  <c r="G160" i="7"/>
  <c r="D153" i="7" s="1"/>
  <c r="P33" i="47" l="1"/>
  <c r="J41" i="7" l="1"/>
  <c r="G41" i="7"/>
  <c r="D34" i="7" s="1"/>
  <c r="C38" i="7"/>
  <c r="J102" i="7" l="1"/>
  <c r="G102" i="7"/>
  <c r="D95" i="7" s="1"/>
  <c r="C99" i="7"/>
  <c r="J131" i="7"/>
  <c r="G131" i="7"/>
  <c r="D124" i="7" s="1"/>
  <c r="J31" i="7"/>
  <c r="G32" i="7"/>
  <c r="J32" i="7"/>
  <c r="C28" i="7"/>
  <c r="Q9" i="29"/>
  <c r="Q10" i="29"/>
  <c r="Q11" i="29"/>
  <c r="Q12" i="29"/>
  <c r="Q13" i="29"/>
  <c r="Q14" i="29"/>
  <c r="Q15" i="29"/>
  <c r="Q16" i="29"/>
  <c r="Q8" i="29"/>
  <c r="D24" i="7" l="1"/>
  <c r="Q17" i="29"/>
  <c r="P13" i="47"/>
  <c r="K10" i="47"/>
  <c r="Q15" i="50"/>
  <c r="P15" i="50"/>
  <c r="Q10" i="47" l="1"/>
  <c r="K41" i="47"/>
  <c r="P20" i="47"/>
  <c r="P23" i="47" l="1"/>
  <c r="P22" i="47"/>
  <c r="Q12" i="50"/>
  <c r="Q13" i="50"/>
  <c r="Q14" i="50"/>
  <c r="P25" i="47"/>
  <c r="P26" i="47"/>
  <c r="P27" i="47"/>
  <c r="P21" i="47"/>
  <c r="P8" i="47"/>
  <c r="P9" i="47"/>
  <c r="P10" i="47"/>
  <c r="P11" i="47"/>
  <c r="P12" i="47"/>
  <c r="P14" i="47"/>
  <c r="P15" i="47"/>
  <c r="P16" i="47"/>
  <c r="P17" i="47"/>
  <c r="P18" i="47"/>
  <c r="P19" i="47"/>
  <c r="P24" i="47"/>
  <c r="Q11" i="30"/>
  <c r="P11" i="30"/>
  <c r="P10" i="30"/>
  <c r="P16" i="29"/>
  <c r="P15" i="29" l="1"/>
  <c r="P21" i="33" l="1"/>
  <c r="Q21" i="33"/>
  <c r="Q23" i="33"/>
  <c r="P14" i="29"/>
  <c r="P13" i="29"/>
  <c r="Q10" i="30"/>
  <c r="P12" i="29"/>
  <c r="P19" i="28" l="1"/>
  <c r="P18" i="28"/>
  <c r="P36" i="47"/>
  <c r="P52" i="22"/>
  <c r="P11" i="29"/>
  <c r="P10" i="29"/>
  <c r="Q12" i="30"/>
  <c r="P12" i="30"/>
  <c r="P9" i="29"/>
  <c r="P8" i="29"/>
  <c r="Q10" i="21" l="1"/>
  <c r="P10" i="21"/>
  <c r="Q9" i="21"/>
  <c r="P9" i="21"/>
  <c r="Q8" i="21"/>
  <c r="P8" i="21"/>
  <c r="Q12" i="46" l="1"/>
  <c r="Q14" i="24" l="1"/>
  <c r="Q13" i="24"/>
  <c r="C109" i="7" l="1"/>
  <c r="Q8" i="47"/>
  <c r="C24" i="12"/>
  <c r="G17" i="8"/>
  <c r="C36" i="8" l="1"/>
  <c r="G294" i="7" l="1"/>
  <c r="D287" i="7" s="1"/>
  <c r="J294" i="7"/>
  <c r="C291" i="7"/>
  <c r="C48" i="10"/>
  <c r="C38" i="10"/>
  <c r="Q11" i="50"/>
  <c r="J221" i="7"/>
  <c r="G221" i="7"/>
  <c r="D214" i="7" s="1"/>
  <c r="C218" i="7"/>
  <c r="J68" i="7"/>
  <c r="G68" i="7"/>
  <c r="D61" i="7" s="1"/>
  <c r="C65" i="7"/>
  <c r="J89" i="7"/>
  <c r="G89" i="7"/>
  <c r="D82" i="7" s="1"/>
  <c r="C86" i="7"/>
  <c r="J18" i="7"/>
  <c r="G18" i="7"/>
  <c r="C15" i="7"/>
  <c r="C128" i="7"/>
  <c r="J244" i="7"/>
  <c r="G244" i="7"/>
  <c r="J253" i="7"/>
  <c r="J252" i="7"/>
  <c r="J251" i="7"/>
  <c r="J250" i="7"/>
  <c r="J249" i="7"/>
  <c r="J248" i="7"/>
  <c r="J246" i="7"/>
  <c r="J245" i="7"/>
  <c r="J242" i="7"/>
  <c r="G246" i="7"/>
  <c r="G245" i="7"/>
  <c r="J241" i="7"/>
  <c r="J240" i="7"/>
  <c r="J239" i="7"/>
  <c r="J238" i="7"/>
  <c r="J237" i="7"/>
  <c r="J236" i="7"/>
  <c r="G249" i="7"/>
  <c r="G252" i="7"/>
  <c r="G253" i="7"/>
  <c r="G236" i="7"/>
  <c r="G237" i="7"/>
  <c r="G238" i="7"/>
  <c r="G239" i="7"/>
  <c r="G240" i="7"/>
  <c r="G241" i="7"/>
  <c r="G242" i="7"/>
  <c r="G248" i="7"/>
  <c r="J243" i="7"/>
  <c r="J235" i="7"/>
  <c r="G235" i="7"/>
  <c r="J234" i="7"/>
  <c r="G234" i="7"/>
  <c r="C231" i="7"/>
  <c r="D227" i="7" l="1"/>
  <c r="F17" i="12"/>
  <c r="D10" i="12" s="1"/>
  <c r="C274" i="7"/>
  <c r="J282" i="7"/>
  <c r="F282" i="7"/>
  <c r="G282" i="7" s="1"/>
  <c r="J281" i="7"/>
  <c r="G281" i="7"/>
  <c r="J279" i="7"/>
  <c r="G279" i="7"/>
  <c r="J278" i="7"/>
  <c r="G278" i="7"/>
  <c r="J277" i="7"/>
  <c r="G277" i="7"/>
  <c r="D270" i="7" l="1"/>
  <c r="P14" i="24" l="1"/>
  <c r="P10" i="24"/>
  <c r="Q10" i="24"/>
  <c r="P37" i="47" l="1"/>
  <c r="P35" i="47"/>
  <c r="P34" i="47"/>
  <c r="P14" i="50"/>
  <c r="P17" i="28"/>
  <c r="P16" i="28"/>
  <c r="P8" i="46"/>
  <c r="P15" i="28"/>
  <c r="P13" i="50"/>
  <c r="P12" i="50"/>
  <c r="P11" i="50"/>
  <c r="P14" i="28"/>
  <c r="P13" i="28"/>
  <c r="P32" i="47" l="1"/>
  <c r="P31" i="47"/>
  <c r="P41" i="47" s="1"/>
  <c r="D27" i="38" l="1"/>
  <c r="P11" i="46" l="1"/>
  <c r="Q11" i="46"/>
  <c r="P12" i="46"/>
  <c r="P13" i="46"/>
  <c r="Q13" i="46"/>
  <c r="P14" i="46"/>
  <c r="Q14" i="46"/>
  <c r="P15" i="46"/>
  <c r="Q15" i="46"/>
  <c r="P9" i="46"/>
  <c r="Q9" i="46"/>
  <c r="P10" i="46"/>
  <c r="Q10" i="46"/>
  <c r="C143" i="43" l="1"/>
  <c r="C100" i="43"/>
  <c r="C57" i="43"/>
  <c r="C14" i="43"/>
  <c r="C163" i="42"/>
  <c r="C133" i="42"/>
  <c r="C103" i="42"/>
  <c r="C73" i="42"/>
  <c r="C43" i="42"/>
  <c r="C107" i="40"/>
  <c r="C76" i="40"/>
  <c r="C45" i="40"/>
  <c r="C13" i="42"/>
  <c r="C14" i="40"/>
  <c r="C104" i="12"/>
  <c r="C92" i="12"/>
  <c r="C82" i="12"/>
  <c r="C72" i="12"/>
  <c r="C58" i="12"/>
  <c r="C46" i="12"/>
  <c r="C34" i="12"/>
  <c r="C14" i="12"/>
  <c r="C27" i="10"/>
  <c r="C14" i="10"/>
  <c r="C223" i="9"/>
  <c r="C204" i="9"/>
  <c r="C185" i="9"/>
  <c r="C166" i="9"/>
  <c r="C147" i="9"/>
  <c r="C128" i="9"/>
  <c r="C109" i="9"/>
  <c r="C90" i="9"/>
  <c r="C71" i="9"/>
  <c r="C52" i="9"/>
  <c r="C33" i="9"/>
  <c r="C14" i="9"/>
  <c r="C14" i="8"/>
  <c r="D5" i="8" s="1"/>
  <c r="C260" i="7"/>
  <c r="C186" i="7"/>
  <c r="C177" i="7"/>
  <c r="C167" i="7"/>
  <c r="C157" i="7"/>
  <c r="C148" i="7"/>
  <c r="C76" i="7"/>
  <c r="C138" i="7"/>
  <c r="C47" i="7"/>
  <c r="C208" i="7"/>
  <c r="P22" i="50"/>
  <c r="Q22" i="50"/>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O73" i="50"/>
  <c r="N73" i="50"/>
  <c r="M73" i="50"/>
  <c r="L73" i="50"/>
  <c r="K73" i="50"/>
  <c r="J73" i="50"/>
  <c r="I73" i="50"/>
  <c r="H73" i="50"/>
  <c r="Q72" i="50"/>
  <c r="P72" i="50"/>
  <c r="Q21" i="50"/>
  <c r="P21" i="50"/>
  <c r="Q20" i="50"/>
  <c r="P20" i="50"/>
  <c r="Q19" i="50"/>
  <c r="P19" i="50"/>
  <c r="Q18" i="50"/>
  <c r="P18" i="50"/>
  <c r="Q17" i="50"/>
  <c r="P17" i="50"/>
  <c r="D5" i="10" l="1"/>
  <c r="D5" i="7"/>
  <c r="D5" i="12"/>
  <c r="Q73" i="50"/>
  <c r="I24" i="27" s="1"/>
  <c r="P73" i="50"/>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9" i="44"/>
  <c r="Q9" i="44"/>
  <c r="P10" i="44"/>
  <c r="Q10" i="44"/>
  <c r="P11" i="44"/>
  <c r="Q11"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Q20" i="31"/>
  <c r="P20" i="31"/>
  <c r="Q19" i="31"/>
  <c r="P19" i="31"/>
  <c r="Q18" i="31"/>
  <c r="P18" i="31"/>
  <c r="Q17" i="31"/>
  <c r="P17" i="31"/>
  <c r="Q16" i="31"/>
  <c r="P16" i="31"/>
  <c r="Q15" i="31"/>
  <c r="P15" i="31"/>
  <c r="Q14" i="31"/>
  <c r="P14" i="31"/>
  <c r="Q13" i="31"/>
  <c r="P13" i="31"/>
  <c r="Q12" i="31"/>
  <c r="P12" i="31"/>
  <c r="Q11" i="31"/>
  <c r="P11" i="31"/>
  <c r="Q10" i="31"/>
  <c r="P10" i="31"/>
  <c r="Q9" i="31"/>
  <c r="P9" i="31"/>
  <c r="P8" i="44"/>
  <c r="Q8" i="44"/>
  <c r="P11" i="24"/>
  <c r="Q11" i="24"/>
  <c r="P12" i="24"/>
  <c r="Q12" i="24"/>
  <c r="P13" i="24"/>
  <c r="P15" i="24"/>
  <c r="Q15" i="24"/>
  <c r="Q9" i="24"/>
  <c r="Q16" i="24" s="1"/>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11" i="33"/>
  <c r="Q11" i="33"/>
  <c r="P12" i="33"/>
  <c r="Q12" i="33"/>
  <c r="P13" i="33"/>
  <c r="Q13" i="33"/>
  <c r="P14" i="33"/>
  <c r="Q14" i="33"/>
  <c r="P15" i="33"/>
  <c r="Q1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6" i="23"/>
  <c r="Q16" i="23"/>
  <c r="P17" i="23"/>
  <c r="Q17" i="23"/>
  <c r="P18" i="23"/>
  <c r="Q18" i="23"/>
  <c r="P19" i="23"/>
  <c r="Q19" i="23"/>
  <c r="P20" i="23"/>
  <c r="Q20" i="23"/>
  <c r="P21" i="23"/>
  <c r="Q21" i="23"/>
  <c r="P22" i="23"/>
  <c r="Q22" i="23"/>
  <c r="P23" i="23"/>
  <c r="Q23" i="23"/>
  <c r="P24" i="23"/>
  <c r="Q24" i="23"/>
  <c r="P25" i="23"/>
  <c r="Q25" i="23"/>
  <c r="P26" i="23"/>
  <c r="Q26" i="23"/>
  <c r="Q8" i="23"/>
  <c r="P8" i="23"/>
  <c r="Q39" i="30"/>
  <c r="P39" i="30"/>
  <c r="Q38" i="30"/>
  <c r="P38" i="30"/>
  <c r="Q37" i="30"/>
  <c r="P37" i="30"/>
  <c r="Q36" i="30"/>
  <c r="P36" i="30"/>
  <c r="Q35" i="30"/>
  <c r="P35" i="30"/>
  <c r="Q34" i="30"/>
  <c r="P34" i="30"/>
  <c r="Q33" i="30"/>
  <c r="P33" i="30"/>
  <c r="Q32" i="30"/>
  <c r="P32" i="30"/>
  <c r="Q31" i="30"/>
  <c r="P31" i="30"/>
  <c r="Q30" i="30"/>
  <c r="P30" i="30"/>
  <c r="Q29" i="30"/>
  <c r="P29" i="30"/>
  <c r="Q28" i="30"/>
  <c r="P28"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73" i="22"/>
  <c r="P73" i="22"/>
  <c r="P11" i="21"/>
  <c r="Q11" i="21"/>
  <c r="P12" i="21"/>
  <c r="Q12" i="21"/>
  <c r="P13" i="21"/>
  <c r="Q13" i="21"/>
  <c r="P14" i="21"/>
  <c r="Q14" i="21"/>
  <c r="P15" i="21"/>
  <c r="Q15" i="21"/>
  <c r="P16" i="21"/>
  <c r="Q16" i="21"/>
  <c r="P17" i="21"/>
  <c r="Q17" i="21"/>
  <c r="P18" i="21"/>
  <c r="Q18" i="21"/>
  <c r="P19" i="21"/>
  <c r="Q19" i="21"/>
  <c r="P20" i="21"/>
  <c r="Q20" i="21"/>
  <c r="P21" i="21"/>
  <c r="Q21" i="21"/>
  <c r="P24" i="21"/>
  <c r="Q24" i="21"/>
  <c r="P25" i="21"/>
  <c r="Q25" i="21"/>
  <c r="P26" i="21"/>
  <c r="Q26" i="21"/>
  <c r="P27" i="21"/>
  <c r="Q27" i="21"/>
  <c r="P28" i="21"/>
  <c r="Q28" i="21"/>
  <c r="P29" i="21"/>
  <c r="Q29" i="21"/>
  <c r="P30" i="21"/>
  <c r="Q30" i="21"/>
  <c r="P31" i="21"/>
  <c r="Q31" i="21"/>
  <c r="P32" i="21"/>
  <c r="Q32" i="21"/>
  <c r="P33" i="21"/>
  <c r="Q33" i="21"/>
  <c r="P34" i="21"/>
  <c r="Q34" i="21"/>
  <c r="P35" i="21"/>
  <c r="Q35" i="21"/>
  <c r="P36" i="21"/>
  <c r="Q36" i="21"/>
  <c r="P37" i="21"/>
  <c r="Q37" i="21"/>
  <c r="P20" i="28"/>
  <c r="P9" i="28"/>
  <c r="Q38" i="21" l="1"/>
  <c r="Q25" i="33"/>
  <c r="Q12" i="44"/>
  <c r="Q16" i="46"/>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F96" i="12"/>
  <c r="D88" i="12" s="1"/>
  <c r="I85" i="12"/>
  <c r="F85" i="12"/>
  <c r="D78" i="12" s="1"/>
  <c r="I75" i="12"/>
  <c r="I51" i="12"/>
  <c r="F51" i="12"/>
  <c r="I50" i="12"/>
  <c r="F50" i="12"/>
  <c r="I49" i="12"/>
  <c r="F49" i="12"/>
  <c r="I39" i="12"/>
  <c r="F39" i="12"/>
  <c r="D30" i="12" s="1"/>
  <c r="I27" i="12"/>
  <c r="F27" i="12"/>
  <c r="D20" i="12" s="1"/>
  <c r="I67" i="10"/>
  <c r="F67" i="10"/>
  <c r="F57" i="10"/>
  <c r="F56" i="10"/>
  <c r="I51" i="10"/>
  <c r="F51" i="10"/>
  <c r="I41" i="10"/>
  <c r="F41" i="10"/>
  <c r="I30" i="10"/>
  <c r="F3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J17" i="8"/>
  <c r="J263" i="7"/>
  <c r="G263" i="7"/>
  <c r="D256" i="7" s="1"/>
  <c r="J190" i="7"/>
  <c r="G190" i="7"/>
  <c r="J189" i="7"/>
  <c r="G189" i="7"/>
  <c r="J180" i="7"/>
  <c r="G180" i="7"/>
  <c r="D173" i="7" s="1"/>
  <c r="J170" i="7"/>
  <c r="G170" i="7"/>
  <c r="D163" i="7" s="1"/>
  <c r="J151" i="7"/>
  <c r="G151" i="7"/>
  <c r="D144" i="7" s="1"/>
  <c r="J79" i="7"/>
  <c r="G79" i="7"/>
  <c r="D72" i="7" s="1"/>
  <c r="J141" i="7"/>
  <c r="G141" i="7"/>
  <c r="D134" i="7" s="1"/>
  <c r="J50" i="7"/>
  <c r="G50" i="7"/>
  <c r="D43" i="7" s="1"/>
  <c r="J211" i="7"/>
  <c r="G211" i="7"/>
  <c r="D204" i="7" s="1"/>
  <c r="D42" i="12" l="1"/>
  <c r="D182" i="7"/>
  <c r="D67" i="9"/>
  <c r="D86" i="9"/>
  <c r="D124" i="9"/>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143" i="9"/>
  <c r="D200" i="9"/>
  <c r="D219" i="9"/>
  <c r="D96" i="43"/>
  <c r="D40" i="42"/>
  <c r="D160" i="42"/>
  <c r="D70" i="42"/>
  <c r="D41" i="40"/>
  <c r="D100" i="12"/>
  <c r="D181" i="9"/>
  <c r="D105" i="9"/>
  <c r="D29" i="9"/>
  <c r="D48" i="9"/>
  <c r="D162" i="9"/>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H16" i="46"/>
  <c r="I16" i="46"/>
  <c r="J16" i="46"/>
  <c r="K16" i="46"/>
  <c r="L16" i="46"/>
  <c r="M16" i="46"/>
  <c r="N16" i="46"/>
  <c r="O16" i="46"/>
  <c r="P16" i="46"/>
  <c r="I21" i="27"/>
  <c r="H34" i="45"/>
  <c r="I34" i="45"/>
  <c r="J34" i="45"/>
  <c r="K34" i="45"/>
  <c r="L34" i="45"/>
  <c r="M34" i="45"/>
  <c r="N34" i="45"/>
  <c r="O34" i="45"/>
  <c r="P34" i="45"/>
  <c r="Q34" i="45"/>
  <c r="I10" i="27" s="1"/>
  <c r="H38" i="21"/>
  <c r="I38" i="21"/>
  <c r="J38" i="21"/>
  <c r="K38" i="21"/>
  <c r="L38" i="21"/>
  <c r="M38" i="21"/>
  <c r="N38" i="21"/>
  <c r="O38" i="21"/>
  <c r="I5" i="27"/>
  <c r="P38" i="21"/>
  <c r="I74" i="22"/>
  <c r="J74" i="22"/>
  <c r="K74" i="22"/>
  <c r="L74" i="22"/>
  <c r="M74" i="22"/>
  <c r="N74" i="22"/>
  <c r="O74" i="22"/>
  <c r="P74" i="22"/>
  <c r="Q74" i="22"/>
  <c r="I6" i="27" s="1"/>
  <c r="H74" i="22"/>
  <c r="D10" i="8" l="1"/>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25" i="9"/>
  <c r="J24" i="9"/>
  <c r="J23" i="9"/>
  <c r="J22" i="9"/>
  <c r="J21" i="9"/>
  <c r="J20" i="9"/>
  <c r="J19" i="9"/>
  <c r="Q43" i="48"/>
  <c r="I13" i="27" s="1"/>
  <c r="P43" i="48"/>
  <c r="O43" i="48"/>
  <c r="N43" i="48"/>
  <c r="M43" i="48"/>
  <c r="L43" i="48"/>
  <c r="K43" i="48"/>
  <c r="J43" i="48"/>
  <c r="I43" i="48"/>
  <c r="H43" i="48"/>
  <c r="I11" i="27" l="1"/>
  <c r="D341" i="38"/>
  <c r="E341" i="38"/>
  <c r="AB341" i="38"/>
  <c r="AC341" i="38"/>
  <c r="AD341" i="38"/>
  <c r="AF341" i="38"/>
  <c r="AG341" i="38"/>
  <c r="AH341" i="38"/>
  <c r="AJ341" i="38"/>
  <c r="AK341" i="38"/>
  <c r="AL341" i="38"/>
  <c r="AN341" i="38"/>
  <c r="AO341" i="38"/>
  <c r="AP341" i="38"/>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M341" i="38" l="1"/>
  <c r="AQ341" i="38"/>
  <c r="AE341" i="38"/>
  <c r="AI341" i="38"/>
  <c r="F341" i="38"/>
  <c r="J341" i="38" s="1"/>
  <c r="P12" i="44"/>
  <c r="I19" i="27"/>
  <c r="P27" i="23"/>
  <c r="Q27" i="23"/>
  <c r="I9" i="27" s="1"/>
  <c r="P25" i="33"/>
  <c r="I12" i="27"/>
  <c r="P21" i="31"/>
  <c r="Q21" i="31"/>
  <c r="I20" i="27" s="1"/>
  <c r="P16" i="24"/>
  <c r="I18" i="27"/>
  <c r="P40" i="30"/>
  <c r="Q40" i="30"/>
  <c r="I8" i="27" s="1"/>
  <c r="P17" i="29"/>
  <c r="I7" i="27"/>
  <c r="P21" i="28"/>
  <c r="AR341" i="38" l="1"/>
  <c r="H341" i="38"/>
  <c r="J38" i="40"/>
  <c r="O16" i="24" l="1"/>
  <c r="N16" i="24"/>
  <c r="M16" i="24"/>
  <c r="L16" i="24"/>
  <c r="K16" i="24"/>
  <c r="J16" i="24"/>
  <c r="I16" i="24"/>
  <c r="H16" i="24"/>
  <c r="I560" i="38" l="1"/>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C385" i="38"/>
  <c r="AB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AG560" i="38" l="1"/>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O383" i="38"/>
  <c r="AM372" i="38"/>
  <c r="AI388" i="38"/>
  <c r="D383" i="38"/>
  <c r="AI385" i="38"/>
  <c r="AK383" i="38"/>
  <c r="AP383" i="38"/>
  <c r="F387" i="38"/>
  <c r="H387" i="38" s="1"/>
  <c r="AN383" i="38"/>
  <c r="AQ388" i="38"/>
  <c r="AM387"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AF47" i="38"/>
  <c r="AK47" i="38"/>
  <c r="AP47" i="38"/>
  <c r="H80" i="38"/>
  <c r="AR79" i="38"/>
  <c r="AR78" i="38"/>
  <c r="H87" i="38"/>
  <c r="H81" i="38"/>
  <c r="H72" i="38"/>
  <c r="AR80" i="38"/>
  <c r="AR74" i="38"/>
  <c r="AG47" i="38"/>
  <c r="AL47" i="38"/>
  <c r="H82" i="38"/>
  <c r="AR81" i="38"/>
  <c r="H74" i="38"/>
  <c r="AR73" i="38"/>
  <c r="AR82"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AI328" i="38" l="1"/>
  <c r="AR328" i="38" s="1"/>
  <c r="AK566" i="38"/>
  <c r="AG566" i="38"/>
  <c r="AH566" i="38"/>
  <c r="AN566" i="38"/>
  <c r="D327" i="38"/>
  <c r="AJ106" i="38"/>
  <c r="AM106" i="38" s="1"/>
  <c r="AF106" i="38"/>
  <c r="AI106" i="38" s="1"/>
  <c r="F526" i="38"/>
  <c r="H526" i="38" s="1"/>
  <c r="J83" i="38"/>
  <c r="J214" i="38"/>
  <c r="J96" i="38"/>
  <c r="H89" i="38"/>
  <c r="H164" i="38"/>
  <c r="AQ222"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12" i="44"/>
  <c r="N12" i="44"/>
  <c r="M12" i="44"/>
  <c r="L12" i="44"/>
  <c r="K12" i="44"/>
  <c r="J12" i="44"/>
  <c r="I12" i="44"/>
  <c r="H12" i="44"/>
  <c r="H27" i="23"/>
  <c r="I27" i="23"/>
  <c r="J27" i="23"/>
  <c r="K27" i="23"/>
  <c r="L27" i="23"/>
  <c r="M27" i="23"/>
  <c r="N27" i="23"/>
  <c r="O27" i="23"/>
  <c r="O25" i="33"/>
  <c r="N25" i="33"/>
  <c r="M25" i="33"/>
  <c r="L25" i="33"/>
  <c r="K25" i="33"/>
  <c r="J25" i="33"/>
  <c r="I25" i="33"/>
  <c r="H25" i="33"/>
  <c r="O40" i="30"/>
  <c r="N40" i="30"/>
  <c r="M40" i="30"/>
  <c r="L40" i="30"/>
  <c r="K40" i="30"/>
  <c r="J40" i="30"/>
  <c r="I40" i="30"/>
  <c r="H40" i="30"/>
  <c r="O17" i="29"/>
  <c r="N17" i="29"/>
  <c r="M17" i="29"/>
  <c r="L17" i="29"/>
  <c r="K17" i="29"/>
  <c r="J17" i="29"/>
  <c r="I17" i="29"/>
  <c r="H17" i="29"/>
  <c r="O21" i="28"/>
  <c r="N21" i="28"/>
  <c r="M21" i="28"/>
  <c r="L21" i="28"/>
  <c r="K21" i="28"/>
  <c r="J21" i="28"/>
  <c r="I21" i="28"/>
  <c r="H21" i="28"/>
  <c r="D79" i="27" l="1"/>
  <c r="E15" i="38"/>
  <c r="F15" i="38" s="1"/>
  <c r="D56" i="27"/>
  <c r="J15" i="38" l="1"/>
  <c r="H15" i="38"/>
  <c r="AB15" i="38"/>
  <c r="D55" i="27"/>
  <c r="D54" i="27"/>
  <c r="AD64" i="38"/>
  <c r="AD47" i="38" s="1"/>
  <c r="D53" i="27"/>
  <c r="AD15" i="38"/>
  <c r="D14" i="38"/>
  <c r="AB14" i="38"/>
  <c r="D64" i="38" l="1"/>
  <c r="AE15" i="38"/>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F64" i="38" l="1"/>
  <c r="D47" i="38"/>
  <c r="D404" i="38"/>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26" i="9"/>
  <c r="J18" i="9"/>
  <c r="J64" i="38" l="1"/>
  <c r="H64" i="38"/>
  <c r="Y201" i="38"/>
  <c r="Y322"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Z28" i="38"/>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I4" i="27"/>
  <c r="I14" i="27" s="1"/>
  <c r="AC201" i="38"/>
  <c r="Z499" i="38" l="1"/>
  <c r="Y526" i="38"/>
  <c r="Y327" i="38"/>
  <c r="Y397" i="38"/>
  <c r="Y222" i="38"/>
  <c r="Y499" i="38"/>
  <c r="Z12" i="38"/>
  <c r="Z526" i="38"/>
  <c r="Z327" i="38"/>
  <c r="Z397" i="38"/>
  <c r="Z222" i="38"/>
  <c r="Z190" i="38"/>
  <c r="Z106" i="38" s="1"/>
  <c r="AE201" i="38"/>
  <c r="AR201" i="38" s="1"/>
  <c r="AC199" i="38"/>
  <c r="H397" i="38"/>
  <c r="J397" i="38"/>
  <c r="H398" i="38"/>
  <c r="J398" i="38"/>
  <c r="AR397" i="38"/>
  <c r="Z566" i="38" l="1"/>
  <c r="AC190" i="38"/>
  <c r="AE190" i="38" s="1"/>
  <c r="AR190" i="38" s="1"/>
  <c r="AE199" i="38"/>
  <c r="AR199" i="38" s="1"/>
  <c r="I18" i="10"/>
  <c r="I17" i="10"/>
  <c r="I17" i="12"/>
  <c r="I17" i="9"/>
  <c r="I26" i="9"/>
  <c r="I25" i="9"/>
  <c r="I24" i="9"/>
  <c r="I23" i="9"/>
  <c r="I22" i="9"/>
  <c r="I21" i="9"/>
  <c r="I20" i="9"/>
  <c r="I19" i="9"/>
  <c r="I18" i="9"/>
  <c r="C86" i="27"/>
  <c r="C79" i="27"/>
  <c r="C78" i="27"/>
  <c r="C77" i="27"/>
  <c r="C76" i="27"/>
  <c r="C75" i="27"/>
  <c r="C74" i="27"/>
  <c r="C73" i="27"/>
  <c r="C72" i="27"/>
  <c r="C71" i="27"/>
  <c r="C70" i="27"/>
  <c r="C69" i="27"/>
  <c r="AD28" i="38"/>
  <c r="C56" i="27"/>
  <c r="C55" i="27"/>
  <c r="C54" i="27"/>
  <c r="D248" i="38"/>
  <c r="E248" i="38"/>
  <c r="E243" i="38" s="1"/>
  <c r="E222" i="38" s="1"/>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C57" i="27"/>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D100" i="27"/>
  <c r="D98" i="27"/>
  <c r="D95" i="27"/>
  <c r="D94" i="27"/>
  <c r="D93" i="27"/>
  <c r="F18" i="10"/>
  <c r="F17" i="10"/>
  <c r="E366" i="38"/>
  <c r="F26" i="9"/>
  <c r="F25" i="9"/>
  <c r="F24" i="9"/>
  <c r="F23" i="9"/>
  <c r="F22" i="9"/>
  <c r="D74" i="27" s="1"/>
  <c r="F21" i="9"/>
  <c r="D73" i="27" s="1"/>
  <c r="F20" i="9"/>
  <c r="F19" i="9"/>
  <c r="F18" i="9"/>
  <c r="F17" i="9"/>
  <c r="AB28" i="38"/>
  <c r="AJ64" i="38"/>
  <c r="T10" i="4"/>
  <c r="T31" i="4" s="1"/>
  <c r="E385" i="38" l="1"/>
  <c r="AD385" i="38"/>
  <c r="I22" i="27"/>
  <c r="I25" i="27" s="1"/>
  <c r="I27" i="27" s="1"/>
  <c r="Y162" i="38"/>
  <c r="Y149" i="38" s="1"/>
  <c r="Y106" i="38" s="1"/>
  <c r="J243" i="38"/>
  <c r="H243" i="38"/>
  <c r="J222" i="38"/>
  <c r="H222"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9"/>
  <c r="AB29" i="38"/>
  <c r="AD312" i="38" l="1"/>
  <c r="AD222" i="38" s="1"/>
  <c r="C7" i="27"/>
  <c r="C8" i="27"/>
  <c r="AD383" i="38"/>
  <c r="AE383" i="38" s="1"/>
  <c r="AE385" i="38"/>
  <c r="F385" i="38"/>
  <c r="E383" i="38"/>
  <c r="F383" i="38" s="1"/>
  <c r="AB64" i="38"/>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M385" i="38"/>
  <c r="D103" i="27"/>
  <c r="AD345" i="38"/>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R383" i="38" l="1"/>
  <c r="AD327" i="38"/>
  <c r="AE327" i="38" s="1"/>
  <c r="AR385" i="38"/>
  <c r="J383" i="38"/>
  <c r="H383" i="38"/>
  <c r="H385" i="38"/>
  <c r="J385" i="38"/>
  <c r="AB47" i="38"/>
  <c r="AE47" i="38" s="1"/>
  <c r="AR47" i="38" s="1"/>
  <c r="F345" i="38"/>
  <c r="J345" i="38" s="1"/>
  <c r="H327" i="38"/>
  <c r="J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Y28" i="38"/>
  <c r="AD29" i="38" l="1"/>
  <c r="AE29" i="38" s="1"/>
  <c r="AR29" i="38" s="1"/>
  <c r="Y29" i="38"/>
  <c r="Y13" i="38" s="1"/>
  <c r="Y12" i="38" s="1"/>
  <c r="Y566" i="38" s="1"/>
  <c r="AC28" i="38"/>
  <c r="AE28" i="38" s="1"/>
  <c r="AR28" i="38" s="1"/>
  <c r="E28" i="38"/>
  <c r="F28" i="38" s="1"/>
  <c r="AC21" i="38"/>
  <c r="C5" i="27"/>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 r="C4" i="27" l="1"/>
  <c r="C13"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SEDI-Protocolo</author>
  </authors>
  <commentList>
    <comment ref="H38" authorId="0">
      <text>
        <r>
          <rPr>
            <b/>
            <sz val="9"/>
            <color indexed="81"/>
            <rFont val="Tahoma"/>
            <family val="2"/>
          </rPr>
          <t>SEDI: EL GRUPO 1 ESTA CENTRALIZADO, NO DEBE DE IR COMO RECURRENTE</t>
        </r>
        <r>
          <rPr>
            <sz val="9"/>
            <color indexed="81"/>
            <rFont val="Tahoma"/>
            <family val="2"/>
          </rPr>
          <t xml:space="preserve">
</t>
        </r>
      </text>
    </comment>
  </commentList>
</comments>
</file>

<file path=xl/sharedStrings.xml><?xml version="1.0" encoding="utf-8"?>
<sst xmlns="http://schemas.openxmlformats.org/spreadsheetml/2006/main" count="10807" uniqueCount="2281">
  <si>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</si>
  <si>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</si>
  <si>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</si>
  <si>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</si>
  <si>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</si>
  <si>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</si>
  <si>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</si>
  <si>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</si>
  <si>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</si>
  <si>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</si>
  <si>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</si>
  <si>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</si>
  <si>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</si>
  <si>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</si>
  <si>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</si>
  <si>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</si>
  <si>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</si>
  <si>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</si>
  <si>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</si>
  <si>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</si>
  <si>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</si>
  <si>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</si>
  <si>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</si>
  <si>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</si>
  <si>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</si>
  <si>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</si>
  <si>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</si>
  <si>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</si>
  <si>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</si>
  <si>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</si>
  <si>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</si>
  <si>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</si>
  <si>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</si>
  <si>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</si>
  <si>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</si>
  <si>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</si>
  <si>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</si>
  <si>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</si>
  <si>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</si>
  <si>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</si>
  <si>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</si>
  <si>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</si>
  <si>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</si>
  <si>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</si>
  <si>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</si>
  <si>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</si>
  <si>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Alimentos y Bebidas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</si>
  <si>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</si>
  <si>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</si>
  <si>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</si>
  <si>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</si>
  <si>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</si>
  <si>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</si>
  <si>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</si>
  <si>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</si>
  <si>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</si>
  <si>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</si>
  <si>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</si>
  <si>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</si>
  <si>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</si>
  <si>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</si>
  <si>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</si>
  <si>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</si>
  <si>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</si>
  <si>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</si>
  <si>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</si>
  <si>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</si>
  <si>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</si>
  <si>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</si>
  <si>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</si>
  <si>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</si>
  <si>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</si>
  <si>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</si>
  <si>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</si>
  <si>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</si>
  <si>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</si>
  <si>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</si>
  <si>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</si>
  <si>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</si>
  <si>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</si>
  <si>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</si>
  <si>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</si>
  <si>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</si>
  <si>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</si>
  <si>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</si>
  <si>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</si>
  <si>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</si>
  <si>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</si>
  <si>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</si>
  <si>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</si>
  <si>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</si>
  <si>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</si>
  <si>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</si>
  <si>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</si>
  <si>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</si>
  <si>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</si>
  <si>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</si>
  <si>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</si>
  <si>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</si>
  <si>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</si>
  <si>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</si>
  <si>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</si>
  <si>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</si>
  <si>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</si>
  <si>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</si>
  <si>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</si>
  <si>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</si>
  <si>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</si>
  <si>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</si>
  <si>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</si>
  <si>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</si>
  <si>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</si>
  <si>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</si>
  <si>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</si>
  <si>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</si>
  <si>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</si>
  <si>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</si>
  <si>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</si>
  <si>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</si>
  <si>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</si>
  <si>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</si>
  <si>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</si>
  <si>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</si>
  <si>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</si>
  <si>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</si>
  <si>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</si>
  <si>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</si>
  <si>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</si>
  <si>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</si>
  <si>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</si>
  <si>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</si>
  <si>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</si>
  <si>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</si>
  <si>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</si>
  <si>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</si>
  <si>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</si>
  <si>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</si>
  <si>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</si>
  <si>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</si>
  <si>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</si>
  <si>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</si>
  <si>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</si>
  <si>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</si>
  <si>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</si>
  <si>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</si>
  <si>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</si>
  <si>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</si>
  <si>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</si>
  <si>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</si>
  <si>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</si>
  <si>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</si>
  <si>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</si>
  <si>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</si>
  <si>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</si>
  <si>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</si>
  <si>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</si>
  <si>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</si>
  <si>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</si>
  <si>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</si>
  <si>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</si>
  <si>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</si>
  <si>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</si>
  <si>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</si>
  <si>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</si>
  <si>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</si>
  <si>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</si>
  <si>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</si>
  <si>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</si>
  <si>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</si>
  <si>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</si>
  <si>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</si>
  <si>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</si>
  <si>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</si>
  <si>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</si>
  <si>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</si>
  <si>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</si>
  <si>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</si>
  <si>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</si>
  <si>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</si>
  <si>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</si>
  <si>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</si>
  <si>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</si>
  <si>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</si>
  <si>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</si>
  <si>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</si>
  <si>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</si>
  <si>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</si>
  <si>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</si>
  <si>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</si>
  <si>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</si>
  <si>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</si>
  <si>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</si>
  <si>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</si>
  <si>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</si>
  <si>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</si>
  <si>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</si>
  <si>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</si>
  <si>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</si>
  <si>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</si>
  <si>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</si>
  <si>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</si>
  <si>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</si>
  <si>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</si>
  <si>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</si>
  <si>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</si>
  <si>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</si>
  <si>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</si>
  <si>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</si>
  <si>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</si>
  <si>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</si>
  <si>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</si>
  <si>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</si>
  <si>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</si>
  <si>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</si>
  <si>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</si>
  <si>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</si>
  <si>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</si>
  <si>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</si>
  <si>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</si>
  <si>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</si>
  <si>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</si>
  <si>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</si>
  <si>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</si>
  <si>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</si>
  <si>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</si>
  <si>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</si>
  <si>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</si>
  <si>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</si>
  <si>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</si>
  <si>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</si>
  <si>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</si>
  <si>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</si>
  <si>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</si>
  <si>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</si>
  <si>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</si>
  <si>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</si>
  <si>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</si>
  <si>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</si>
  <si>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</si>
  <si>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</si>
  <si>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</si>
  <si>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</si>
  <si>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</si>
  <si>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</si>
  <si>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</si>
  <si>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</si>
  <si>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</si>
  <si>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</si>
  <si>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</si>
  <si>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</si>
  <si>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</si>
  <si>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</si>
  <si>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</si>
  <si>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</si>
  <si>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</si>
  <si>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</si>
  <si>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</si>
  <si>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</si>
  <si>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</si>
  <si>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</si>
  <si>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</si>
  <si>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</si>
  <si>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</si>
  <si>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</si>
  <si>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</si>
  <si>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</si>
  <si>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</si>
  <si>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</si>
  <si>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</si>
  <si>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</si>
  <si>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</si>
  <si>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</si>
  <si>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</si>
  <si>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</si>
  <si>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</si>
  <si>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</si>
  <si>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</si>
  <si>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</si>
  <si>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</si>
  <si>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</si>
  <si>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</si>
  <si>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</si>
  <si>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</si>
  <si>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</si>
  <si>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</si>
  <si>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</si>
  <si>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</si>
  <si>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</si>
  <si>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</si>
  <si>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</si>
  <si>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</si>
  <si>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</si>
  <si>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</si>
  <si>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</si>
  <si>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</si>
  <si>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</si>
  <si>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</si>
  <si>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</si>
  <si>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</si>
  <si>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</si>
  <si>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</si>
  <si>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</si>
  <si>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</si>
  <si>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</si>
  <si>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</si>
  <si>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</si>
  <si>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</si>
  <si>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</si>
  <si>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</si>
  <si>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</si>
  <si>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</si>
  <si>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</si>
  <si>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</si>
  <si>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</si>
  <si>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</si>
  <si>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</si>
  <si>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</si>
  <si>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</si>
  <si>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</si>
  <si>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</si>
  <si>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</si>
  <si>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</si>
  <si>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</si>
  <si>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</si>
  <si>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</si>
  <si>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</si>
  <si>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</si>
  <si>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</si>
  <si>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</si>
  <si>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</si>
  <si>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</si>
  <si>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</si>
  <si>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</si>
  <si>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</si>
  <si>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</si>
  <si>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</si>
  <si>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</si>
  <si>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</si>
  <si>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</si>
  <si>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</si>
  <si>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</si>
  <si>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</si>
  <si>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</si>
  <si>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</si>
  <si>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</si>
  <si>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</si>
  <si>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</si>
  <si>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</si>
  <si>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</si>
  <si>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</si>
  <si>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</si>
  <si>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</si>
  <si>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</si>
  <si>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</si>
  <si>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</si>
  <si>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</si>
  <si>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</si>
  <si>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</si>
  <si>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</si>
  <si>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</si>
  <si>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</si>
  <si>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</si>
  <si>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</si>
  <si>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</si>
  <si>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</si>
  <si>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</si>
  <si>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</si>
  <si>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</si>
  <si>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</si>
  <si>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</si>
  <si>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</si>
  <si>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</si>
  <si>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</si>
  <si>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</si>
  <si>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</si>
  <si>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</si>
  <si>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</si>
  <si>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</si>
  <si>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</si>
  <si>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</si>
  <si>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</si>
  <si>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</si>
  <si>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</si>
  <si>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</si>
  <si>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</si>
  <si>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</si>
  <si>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</si>
  <si>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</si>
  <si>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</si>
  <si>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</si>
  <si>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</si>
  <si>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</si>
  <si>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</si>
  <si>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</si>
  <si>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</si>
  <si>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</si>
  <si>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</si>
  <si>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</si>
  <si>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</si>
  <si>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</si>
  <si>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</si>
  <si>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</si>
  <si>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</si>
  <si>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</si>
  <si>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</si>
  <si>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</si>
  <si>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</si>
  <si>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</si>
  <si>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</si>
  <si>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</si>
  <si>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</si>
  <si>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</si>
  <si>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</si>
  <si>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</si>
  <si>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</si>
  <si>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</si>
  <si>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</si>
  <si>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</si>
  <si>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</si>
  <si>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</si>
  <si>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</si>
  <si>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</si>
  <si>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</si>
  <si>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</si>
  <si>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</si>
  <si>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</si>
  <si>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</si>
  <si>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</si>
  <si>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</si>
  <si>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</si>
  <si>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</si>
  <si>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</si>
  <si>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</si>
  <si>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</si>
  <si>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</si>
  <si>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</si>
  <si>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</si>
  <si>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</si>
  <si>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</si>
  <si>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</si>
  <si>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</si>
  <si>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</si>
  <si>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</si>
  <si>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</si>
  <si>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</si>
  <si>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</si>
  <si>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</si>
  <si>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</si>
  <si>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</si>
  <si>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</si>
  <si>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</si>
  <si>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</si>
  <si>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</si>
  <si>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</si>
  <si>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</si>
  <si>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</si>
  <si>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</si>
  <si>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</si>
  <si>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</si>
  <si>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</si>
  <si>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</si>
  <si>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</si>
  <si>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</si>
  <si>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</si>
  <si>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</si>
  <si>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</si>
  <si>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</si>
  <si>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</si>
  <si>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</si>
  <si>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</si>
  <si>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</si>
  <si>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</si>
  <si>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</si>
  <si>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</si>
  <si>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</si>
  <si>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</si>
  <si>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</si>
  <si>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</si>
  <si>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</si>
  <si>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</si>
  <si>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</si>
  <si>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</si>
  <si>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</si>
  <si>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</si>
  <si>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</si>
  <si>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</si>
  <si>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</si>
  <si>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</si>
  <si>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</si>
  <si>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</si>
  <si>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</si>
  <si>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</si>
  <si>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</si>
  <si>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</si>
  <si>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</si>
  <si>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</si>
  <si>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</si>
  <si>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</si>
  <si>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</si>
  <si>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</si>
  <si>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</si>
  <si>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</si>
  <si>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</si>
  <si>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</si>
  <si>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</si>
  <si>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</si>
  <si>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</si>
  <si>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</si>
  <si>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</si>
  <si>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</si>
  <si>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</si>
  <si>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</si>
  <si>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</si>
  <si>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</si>
  <si>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</si>
  <si>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</si>
  <si>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</si>
  <si>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</si>
  <si>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</si>
  <si>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</si>
  <si>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</si>
  <si>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</si>
  <si>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</si>
  <si>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</si>
  <si>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</si>
  <si>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</si>
  <si>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</si>
  <si>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</si>
  <si>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</si>
  <si>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</si>
  <si>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</si>
  <si>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</si>
  <si>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</si>
  <si>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</si>
  <si>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</si>
  <si>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</si>
  <si>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</si>
  <si>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</si>
  <si>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</si>
  <si>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</si>
  <si>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</si>
  <si>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</si>
  <si>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</si>
  <si>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</si>
  <si>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</si>
  <si>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</si>
  <si>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</si>
  <si>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</si>
  <si>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</si>
  <si>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</si>
  <si>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</si>
  <si>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</si>
  <si>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</si>
  <si>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</si>
  <si>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</si>
  <si>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</si>
  <si>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</si>
  <si>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</si>
  <si>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</si>
  <si>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</si>
  <si>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</si>
  <si>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</si>
  <si>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</si>
  <si>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</si>
  <si>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</si>
  <si>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</si>
  <si>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</si>
  <si>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</si>
  <si>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</si>
  <si>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</si>
  <si>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</si>
  <si>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</si>
  <si>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</si>
  <si>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</si>
  <si>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</si>
  <si>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</si>
  <si>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</si>
  <si>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</si>
  <si>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</si>
  <si>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</si>
  <si>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</si>
  <si>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</si>
  <si>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</si>
  <si>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</si>
  <si>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</si>
  <si>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</si>
  <si>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</si>
  <si>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</si>
  <si>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</si>
  <si>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</si>
  <si>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</si>
  <si>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</si>
  <si>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</si>
  <si>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</si>
  <si>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</si>
  <si>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</si>
  <si>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</si>
  <si>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</si>
  <si>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</si>
  <si>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</si>
  <si>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</si>
  <si>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</si>
  <si>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</si>
  <si>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</si>
  <si>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</si>
  <si>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</si>
  <si>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</si>
  <si>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</si>
  <si>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</si>
  <si>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</si>
  <si>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</si>
  <si>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</si>
  <si>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</si>
  <si>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</si>
  <si>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</si>
  <si>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</si>
  <si>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</si>
  <si>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</si>
  <si>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</si>
  <si>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</si>
  <si>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</si>
  <si>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</si>
  <si>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</si>
  <si>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</si>
  <si>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</si>
  <si>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</si>
  <si>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</si>
  <si>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</si>
  <si>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</si>
  <si>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</si>
  <si>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</si>
  <si>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</si>
  <si>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</si>
  <si>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</si>
  <si>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</si>
  <si>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</si>
  <si>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</si>
  <si>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</si>
  <si>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</si>
  <si>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</si>
  <si>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</si>
  <si>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</si>
  <si>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</si>
  <si>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</si>
  <si>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</si>
  <si>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</si>
  <si>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</si>
  <si>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</si>
  <si>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</si>
  <si>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</si>
  <si>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</si>
  <si>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</si>
  <si>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</si>
  <si>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</si>
  <si>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</si>
  <si>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</si>
  <si>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</si>
  <si>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</si>
  <si>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</si>
  <si>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</si>
  <si>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</si>
  <si>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</si>
  <si>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</si>
  <si>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</si>
  <si>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</si>
  <si>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</si>
  <si>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</si>
  <si>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</si>
  <si>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</si>
  <si>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</si>
  <si>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</si>
  <si>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</si>
  <si>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</si>
  <si>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</si>
  <si>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</si>
  <si>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</si>
  <si>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</si>
  <si>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</si>
  <si>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</si>
  <si>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</si>
  <si>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</si>
  <si>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</si>
  <si>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</si>
  <si>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</si>
  <si>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</si>
  <si>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</si>
  <si>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</si>
  <si>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</si>
  <si>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</si>
  <si>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</si>
  <si>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</si>
  <si>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</si>
  <si>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</si>
  <si>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</si>
  <si>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</si>
  <si>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</si>
  <si>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</si>
  <si>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</si>
  <si>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</si>
  <si>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</si>
  <si>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</si>
  <si>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</si>
  <si>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</si>
  <si>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</si>
  <si>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</si>
  <si>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</si>
  <si>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</si>
  <si>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</si>
  <si>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</si>
  <si>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</si>
  <si>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</si>
  <si>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</si>
  <si>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</si>
  <si>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</si>
  <si>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</si>
  <si>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</si>
  <si>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</si>
  <si>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</si>
  <si>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</si>
  <si>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</si>
  <si>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</si>
  <si>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</si>
  <si>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</si>
  <si>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</si>
  <si>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</si>
  <si>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</si>
  <si>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</si>
  <si>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</si>
  <si>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</si>
  <si>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</si>
  <si>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</si>
  <si>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</si>
  <si>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</si>
  <si>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</si>
  <si>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</si>
  <si>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</si>
  <si>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</si>
  <si>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</si>
  <si>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</si>
  <si>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</si>
  <si>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</si>
  <si>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</si>
  <si>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</si>
  <si>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</si>
  <si>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</si>
  <si>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</si>
  <si>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</si>
  <si>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</si>
  <si>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</si>
  <si>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</si>
  <si>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</si>
  <si>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</si>
  <si>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</si>
  <si>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</si>
  <si>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</si>
  <si>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</si>
  <si>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</si>
  <si>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</si>
  <si>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</si>
  <si>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</si>
  <si>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</si>
  <si>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</si>
  <si>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</si>
  <si>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</si>
  <si>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</si>
  <si>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</si>
  <si>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</si>
  <si>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</si>
  <si>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</si>
  <si>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</si>
  <si>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</si>
  <si>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</si>
  <si>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</si>
  <si>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</si>
  <si>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</si>
  <si>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</si>
  <si>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</si>
  <si>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</si>
  <si>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</si>
  <si>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</si>
  <si>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</si>
  <si>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</si>
  <si>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</si>
  <si>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</si>
  <si>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</si>
  <si>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</si>
  <si>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</si>
  <si>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</si>
  <si>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</si>
  <si>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</si>
  <si>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</si>
  <si>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</si>
  <si>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</si>
  <si>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</si>
  <si>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</si>
  <si>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</si>
  <si>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</si>
  <si>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</si>
  <si>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</si>
  <si>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</si>
  <si>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</si>
  <si>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</si>
  <si>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</si>
  <si>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</si>
  <si>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</si>
  <si>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</si>
  <si>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</si>
  <si>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</si>
  <si>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</si>
  <si>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</si>
  <si>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</si>
  <si>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</si>
  <si>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</si>
  <si>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</si>
  <si>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</si>
  <si>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</si>
  <si>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</si>
  <si>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</si>
  <si>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</si>
  <si>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</si>
  <si>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</si>
  <si>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</si>
  <si>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</si>
  <si>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</si>
  <si>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</si>
  <si>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</si>
  <si>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</si>
  <si>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</si>
  <si>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</si>
  <si>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</si>
  <si>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</si>
  <si>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</si>
  <si>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</si>
  <si>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</si>
  <si>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</si>
  <si>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</si>
  <si>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</si>
  <si>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</si>
  <si>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</si>
  <si>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</si>
  <si>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</si>
  <si>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</si>
  <si>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</si>
  <si>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</si>
  <si>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</si>
  <si>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</si>
  <si>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</si>
  <si>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</si>
  <si>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</si>
  <si>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</si>
  <si>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</si>
  <si>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</si>
  <si>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</si>
  <si>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</si>
  <si>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</si>
  <si>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</si>
  <si>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</si>
  <si>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</si>
  <si>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</si>
  <si>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</si>
  <si>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</si>
  <si>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</si>
  <si>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</si>
  <si>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</si>
  <si>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</si>
  <si>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</si>
  <si>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</si>
  <si>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</si>
  <si>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</si>
  <si>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</si>
  <si>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</si>
  <si>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</si>
  <si>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</si>
  <si>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</si>
  <si>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</si>
  <si>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</si>
  <si>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</si>
  <si>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</si>
  <si>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</si>
  <si>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</si>
  <si>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</si>
  <si>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</si>
  <si>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</si>
  <si>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</si>
  <si>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</si>
  <si>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</si>
  <si>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</si>
  <si>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</si>
  <si>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</si>
  <si>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</si>
  <si>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</si>
  <si>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</si>
  <si>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</si>
  <si>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</si>
  <si>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</si>
  <si>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</si>
  <si>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</si>
  <si>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</si>
  <si>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</si>
  <si>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</si>
  <si>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</si>
  <si>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</si>
  <si>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</si>
  <si>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</si>
  <si>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</si>
  <si>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</si>
  <si>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</si>
  <si>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</si>
  <si>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</si>
  <si>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</si>
  <si>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</si>
  <si>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</si>
  <si>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</si>
  <si>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</si>
  <si>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</si>
  <si>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</si>
  <si>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</si>
  <si>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</si>
  <si>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</si>
  <si>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</si>
  <si>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</si>
  <si>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</si>
  <si>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</si>
  <si>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</si>
  <si>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</si>
  <si>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</si>
  <si>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</si>
  <si>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</si>
  <si>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</si>
  <si>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</si>
  <si>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</si>
  <si>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</si>
  <si>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</si>
  <si>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</si>
  <si>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</si>
  <si>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</si>
  <si>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</si>
  <si>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</si>
  <si>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</si>
  <si>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</si>
  <si>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</si>
  <si>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</si>
  <si>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</si>
  <si>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</si>
  <si>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</si>
  <si>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</si>
  <si>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</si>
  <si>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</si>
  <si>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</si>
  <si>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</si>
  <si>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</si>
  <si>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</si>
  <si>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</si>
  <si>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</si>
  <si>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</si>
  <si>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</si>
  <si>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</si>
  <si>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</si>
  <si>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</si>
  <si>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</si>
  <si>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</si>
  <si>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</si>
  <si>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</si>
  <si>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</si>
  <si>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</si>
  <si>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</si>
  <si>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</si>
  <si>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</si>
  <si>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</si>
  <si>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</si>
  <si>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</si>
  <si>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</si>
  <si>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</si>
  <si>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</si>
  <si>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</si>
  <si>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</si>
  <si>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</si>
  <si>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</si>
  <si>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</si>
  <si>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</si>
  <si>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</si>
  <si>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</si>
  <si>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</si>
  <si>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</si>
  <si>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</si>
  <si>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</si>
  <si>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</si>
  <si>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</si>
  <si>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</si>
  <si>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</si>
  <si>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</si>
  <si>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</si>
  <si>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</si>
  <si>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</si>
  <si>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</si>
  <si>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</si>
  <si>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</si>
  <si>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</si>
  <si>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</si>
  <si>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</si>
  <si>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</si>
  <si>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</si>
  <si>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</si>
  <si>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</si>
  <si>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</si>
  <si>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</si>
  <si>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</si>
  <si>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</si>
  <si>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</si>
  <si>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</si>
  <si>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</si>
  <si>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</si>
  <si>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</si>
  <si>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</si>
  <si>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</si>
  <si>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</si>
  <si>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</si>
  <si>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</si>
  <si>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</si>
  <si>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</si>
  <si>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</si>
  <si>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</si>
  <si>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</si>
  <si>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</si>
  <si>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</si>
  <si>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</si>
  <si>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</si>
  <si>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</si>
  <si>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</si>
  <si>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</si>
  <si>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</si>
  <si>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</si>
  <si>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</si>
  <si>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</si>
  <si>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</si>
  <si>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</si>
  <si>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</si>
  <si>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</si>
  <si>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</si>
  <si>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</si>
  <si>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</si>
  <si>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</si>
  <si>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</si>
  <si>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</si>
  <si>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</si>
  <si>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</si>
  <si>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</si>
  <si>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</si>
  <si>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</si>
  <si>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</si>
  <si>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</si>
  <si>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</si>
  <si>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</si>
  <si>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</si>
  <si>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</si>
  <si>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</si>
  <si>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</si>
  <si>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</si>
  <si>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</si>
  <si>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</si>
  <si>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</si>
  <si>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</si>
  <si>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</si>
  <si>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</si>
  <si>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</si>
  <si>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</si>
  <si>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</si>
  <si>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</si>
  <si>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</si>
  <si>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</si>
  <si>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</si>
  <si>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</si>
  <si>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</si>
  <si>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</si>
  <si>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</si>
  <si>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</si>
  <si>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</si>
  <si>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</si>
  <si>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</si>
  <si>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</si>
  <si>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</si>
  <si>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</si>
  <si>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</si>
  <si>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</si>
  <si>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</si>
  <si>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</si>
  <si>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</si>
  <si>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</si>
  <si>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</si>
  <si>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</si>
  <si>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</si>
  <si>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</si>
  <si>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</si>
  <si>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</si>
  <si>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</si>
  <si>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</si>
  <si>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</si>
  <si>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</si>
  <si>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</si>
  <si>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</si>
  <si>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</si>
  <si>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</si>
  <si>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</si>
  <si>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</si>
  <si>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</si>
  <si>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</si>
  <si>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</si>
  <si>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</si>
  <si>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</si>
  <si>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</si>
  <si>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</si>
  <si>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</si>
  <si>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</si>
  <si>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</si>
  <si>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</si>
  <si>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</si>
  <si>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</si>
  <si>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</si>
  <si>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</si>
  <si>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</si>
  <si>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</si>
  <si>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</si>
  <si>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</si>
  <si>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</si>
  <si>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</si>
  <si>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</si>
  <si>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</si>
  <si>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</si>
  <si>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</si>
  <si>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</si>
  <si>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</si>
  <si>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</si>
  <si>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</si>
  <si>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</si>
  <si>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</si>
  <si>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</si>
  <si>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</si>
  <si>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</si>
  <si>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</si>
  <si>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</si>
  <si>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</si>
  <si>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</si>
  <si>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</si>
  <si>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</si>
  <si>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</si>
  <si>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</si>
  <si>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</si>
  <si>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</si>
  <si>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</si>
  <si>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</si>
  <si>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</si>
  <si>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</si>
  <si>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</si>
  <si>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</si>
  <si>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</si>
  <si>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</si>
  <si>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</si>
  <si>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</si>
  <si>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</si>
  <si>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</si>
  <si>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</si>
  <si>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</si>
  <si>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</si>
  <si>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</si>
  <si>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</si>
  <si>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</si>
  <si>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</si>
  <si>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</si>
  <si>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</si>
  <si>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</si>
  <si>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</si>
  <si>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</si>
  <si>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</si>
  <si>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</si>
  <si>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</si>
  <si>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</si>
  <si>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</si>
  <si>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</si>
  <si>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</si>
  <si>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</si>
  <si>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</si>
  <si>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</si>
  <si>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</si>
  <si>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</si>
  <si>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</si>
  <si>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</si>
  <si>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</si>
  <si>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</si>
  <si>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</si>
  <si>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</si>
  <si>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</si>
  <si>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</si>
  <si>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</si>
  <si>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</si>
  <si>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</si>
  <si>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</si>
  <si>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</si>
  <si>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</si>
  <si>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</si>
  <si>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</si>
  <si>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</si>
  <si>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</si>
  <si>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</si>
  <si>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</si>
  <si>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</si>
  <si>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</si>
  <si>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</si>
  <si>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</si>
  <si>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</si>
  <si>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</si>
  <si>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</si>
  <si>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</si>
  <si>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</si>
  <si>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</si>
  <si>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</si>
  <si>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</si>
  <si>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</si>
  <si>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</si>
  <si>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</si>
  <si>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</si>
  <si>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</si>
  <si>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</si>
  <si>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</si>
  <si>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</si>
  <si>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</si>
  <si>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</si>
  <si>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</si>
  <si>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</si>
  <si>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</si>
  <si>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</si>
  <si>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</si>
  <si>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</si>
  <si>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</si>
  <si>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</si>
  <si>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</si>
  <si>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</si>
  <si>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</si>
  <si>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</si>
  <si>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</si>
  <si>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</si>
  <si>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</si>
  <si>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</si>
  <si>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</si>
  <si>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</si>
  <si>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</si>
  <si>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</si>
  <si>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</si>
  <si>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</si>
  <si>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</si>
  <si>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</si>
  <si>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</si>
  <si>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</si>
  <si>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</si>
  <si>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</si>
  <si>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</si>
  <si>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</si>
  <si>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</si>
  <si>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</si>
  <si>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</si>
  <si>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</si>
  <si>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</si>
  <si>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</si>
  <si>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</si>
  <si>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</si>
  <si>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</si>
  <si>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</si>
  <si>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</si>
  <si>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</si>
  <si>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</si>
  <si>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</si>
  <si>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</si>
  <si>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</si>
  <si>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</si>
  <si>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</si>
  <si>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</si>
  <si>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</si>
  <si>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</si>
  <si>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</si>
  <si>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</si>
  <si>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</si>
  <si>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</si>
  <si>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</si>
  <si>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</si>
  <si>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</si>
  <si>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</si>
  <si>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</si>
  <si>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</si>
  <si>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</si>
  <si>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</si>
  <si>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</si>
  <si>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</si>
  <si>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</si>
  <si>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</si>
  <si>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</si>
  <si>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</si>
  <si>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</si>
  <si>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</si>
  <si>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</si>
  <si>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</si>
  <si>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</si>
  <si>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</si>
  <si>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</si>
  <si>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</si>
  <si>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</si>
  <si>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</si>
  <si>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</si>
  <si>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</si>
  <si>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</si>
  <si>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</si>
  <si>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</si>
  <si>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</si>
  <si>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</si>
  <si>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</si>
  <si>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</si>
  <si>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</si>
  <si>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</si>
  <si>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</si>
  <si>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</si>
  <si>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</si>
  <si>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</si>
  <si>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</si>
  <si>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</si>
  <si>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</si>
  <si>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</si>
  <si>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</si>
  <si>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</si>
  <si>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</si>
  <si>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</si>
  <si>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</si>
  <si>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</si>
  <si>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</si>
  <si>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</si>
  <si>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</si>
  <si>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</si>
  <si>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</si>
  <si>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</si>
  <si>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</si>
  <si>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</si>
  <si>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</si>
  <si>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</si>
  <si>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</si>
  <si>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</si>
  <si>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</si>
  <si>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</si>
  <si>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</si>
  <si>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</si>
  <si>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</si>
  <si>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</si>
  <si>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</si>
  <si>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</si>
  <si>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</si>
  <si>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</si>
  <si>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</si>
  <si>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</si>
  <si>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</si>
  <si>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</si>
  <si>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</si>
  <si>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</si>
  <si>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</si>
  <si>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</si>
  <si>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</si>
  <si>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</si>
  <si>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</si>
  <si>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</si>
  <si>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</si>
  <si>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</si>
  <si>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</si>
  <si>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</si>
  <si>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</si>
  <si>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</si>
  <si>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</si>
  <si>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</si>
  <si>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</si>
  <si>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</si>
  <si>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</si>
  <si>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</si>
  <si>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</si>
  <si>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</si>
  <si>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</si>
  <si>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</si>
  <si>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</si>
  <si>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</si>
  <si>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</si>
  <si>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</si>
  <si>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</si>
  <si>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</si>
  <si>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</si>
  <si>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</si>
  <si>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</si>
  <si>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</si>
  <si>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</si>
  <si>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</si>
  <si>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</si>
  <si>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</si>
  <si>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</si>
  <si>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</si>
  <si>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</si>
  <si>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</si>
  <si>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</si>
  <si>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</si>
  <si>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</si>
  <si>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</si>
  <si>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</si>
  <si>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</si>
  <si>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</si>
  <si>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</si>
  <si>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</si>
  <si>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</si>
  <si>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</si>
  <si>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</si>
  <si>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</si>
  <si>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</si>
  <si>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</si>
  <si>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</si>
  <si>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</si>
  <si>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</si>
  <si>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</si>
  <si>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</si>
  <si>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</si>
  <si>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</si>
  <si>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</si>
  <si>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</si>
  <si>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</si>
  <si>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</si>
  <si>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</si>
  <si>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</si>
  <si>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</si>
  <si>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</si>
  <si>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</si>
  <si>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</si>
  <si>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</si>
  <si>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</si>
  <si>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</si>
  <si>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</si>
  <si>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</si>
  <si>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</si>
  <si>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</si>
  <si>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</si>
  <si>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</si>
  <si>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</si>
  <si>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</si>
  <si>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</si>
  <si>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</si>
  <si>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</si>
  <si>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</si>
  <si>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</si>
  <si>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</si>
  <si>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</si>
  <si>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</si>
  <si>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</si>
  <si>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</si>
  <si>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</si>
  <si>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</si>
  <si>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</si>
  <si>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</si>
  <si>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</si>
  <si>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</si>
  <si>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</si>
  <si>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</si>
  <si>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</si>
  <si>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</si>
  <si>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</si>
  <si>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</si>
  <si>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</si>
  <si>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</si>
  <si>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</si>
  <si>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</si>
  <si>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</si>
  <si>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</si>
  <si>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</si>
  <si>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</si>
  <si>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</si>
  <si>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</si>
  <si>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</si>
  <si>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</si>
  <si>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</si>
  <si>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</si>
  <si>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</si>
  <si>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</si>
  <si>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</si>
  <si>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</si>
  <si>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</si>
  <si>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</si>
  <si>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</si>
  <si>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</si>
  <si>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</si>
  <si>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</si>
  <si>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</si>
  <si>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</si>
  <si>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</si>
  <si>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</si>
  <si>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</si>
  <si>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</si>
  <si>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</si>
  <si>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</si>
  <si>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</si>
  <si>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</si>
  <si>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</si>
  <si>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</si>
  <si>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</si>
  <si>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</si>
  <si>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</si>
  <si>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</si>
  <si>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</si>
  <si>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</si>
  <si>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</si>
  <si>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</si>
  <si>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</si>
  <si>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</si>
  <si>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</si>
  <si>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</si>
  <si>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</si>
  <si>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</si>
  <si>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</si>
  <si>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</si>
  <si>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</si>
  <si>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</si>
  <si>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</si>
  <si>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</si>
  <si>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</si>
  <si>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</si>
  <si>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</si>
  <si>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</si>
  <si>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</si>
  <si>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</si>
  <si>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</si>
  <si>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</si>
  <si>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</si>
  <si>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</si>
  <si>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</si>
  <si>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</si>
  <si>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</si>
  <si>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</si>
  <si>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</si>
  <si>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</si>
  <si>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</si>
  <si>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</si>
  <si>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</si>
  <si>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</si>
  <si>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</si>
  <si>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</si>
  <si>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</si>
  <si>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</si>
  <si>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</si>
  <si>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</si>
  <si>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</si>
  <si>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</si>
  <si>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</si>
  <si>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</si>
  <si>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</si>
  <si>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</si>
  <si>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</si>
  <si>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</si>
  <si>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</si>
  <si>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</si>
  <si>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</si>
  <si>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</si>
  <si>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</si>
  <si>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</si>
  <si>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</si>
  <si>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</si>
  <si>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</si>
  <si>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</si>
  <si>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</si>
  <si>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</si>
  <si>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</si>
  <si>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</si>
  <si>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</si>
  <si>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</si>
  <si>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</si>
  <si>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</si>
  <si>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</si>
  <si>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</si>
  <si>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</si>
  <si>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</si>
  <si>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</si>
  <si>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</si>
  <si>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</si>
  <si>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</si>
  <si>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</si>
  <si>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</si>
  <si>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</si>
  <si>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</si>
  <si>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</si>
  <si>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</si>
  <si>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</si>
  <si>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</si>
  <si>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</si>
  <si>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</si>
  <si>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</si>
  <si>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</si>
  <si>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</si>
  <si>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</si>
  <si>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</si>
  <si>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</si>
  <si>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</si>
  <si>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</si>
  <si>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</si>
  <si>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</si>
  <si>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</si>
  <si>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</si>
  <si>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</si>
  <si>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</si>
  <si>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</si>
  <si>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</si>
  <si>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</si>
  <si>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</si>
  <si>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</si>
  <si>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</si>
  <si>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</si>
  <si>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</si>
  <si>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</si>
  <si>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</si>
  <si>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</si>
  <si>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</si>
  <si>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</si>
  <si>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</si>
  <si>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</si>
  <si>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</si>
  <si>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</si>
  <si>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</si>
  <si>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</si>
  <si>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</si>
  <si>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</si>
  <si>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</si>
  <si>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</si>
  <si>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</si>
  <si>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</si>
  <si>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</si>
  <si>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</si>
  <si>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</si>
  <si>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</si>
  <si>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</si>
  <si>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</si>
  <si>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</si>
  <si>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</si>
  <si>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</si>
  <si>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</si>
  <si>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</si>
  <si>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</si>
  <si>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</si>
  <si>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</si>
  <si>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</si>
  <si>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</si>
  <si>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</si>
  <si>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</si>
  <si>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</si>
  <si>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</si>
  <si>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</si>
  <si>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</si>
  <si>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</si>
  <si>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</si>
  <si>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</si>
  <si>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</si>
  <si>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</si>
  <si>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</si>
  <si>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</si>
  <si>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</si>
  <si>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</si>
  <si>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</si>
  <si>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</si>
  <si>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</si>
  <si>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</si>
  <si>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</si>
  <si>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</si>
  <si>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</si>
  <si>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</si>
  <si>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</si>
  <si>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</si>
  <si>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</si>
  <si>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</si>
  <si>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</si>
  <si>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</si>
  <si>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</si>
  <si>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</si>
  <si>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</si>
  <si>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</si>
  <si>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</si>
  <si>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</si>
  <si>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</si>
  <si>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</si>
  <si>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</si>
  <si>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</si>
  <si>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</si>
  <si>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</si>
  <si>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</si>
  <si>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</si>
  <si>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</si>
  <si>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</si>
  <si>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</si>
  <si>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</si>
  <si>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 xml:space="preserve">Presentación de al menos dos (2) ponencias en eventos nacionales e internacionales sobre innovación educativa. </t>
  </si>
  <si>
    <t>Definir y adquirir  la infraestructura tecnológica necesaria para generar Recursos de Contenido y Recursos de Autoevaluación animados en la nueva tecnología HTML5</t>
  </si>
  <si>
    <t>Fortalecer el proceso de enseñanza- aprendizaje a través de la implementación del uso de recursos multimedia.</t>
  </si>
  <si>
    <t xml:space="preserve">Al menos 50   nuevos recursos producidos </t>
  </si>
  <si>
    <t>Docentes y estudiantes de la UNAH</t>
  </si>
  <si>
    <t xml:space="preserve">DIE y comunidad docente </t>
  </si>
  <si>
    <t>Docentes  de la UNAH</t>
  </si>
  <si>
    <t>DIE</t>
  </si>
  <si>
    <t xml:space="preserve"> Actualizar el repositorio educativo con los videos y recursos educativos innovadores que produzca la DIE</t>
  </si>
  <si>
    <t xml:space="preserve">Repositorio actualizado y funcionando </t>
  </si>
  <si>
    <t>Comunidad Universitaria y nacional.</t>
  </si>
  <si>
    <t xml:space="preserve">Docentes y estudiantes de la UNAH </t>
  </si>
  <si>
    <t>Consolidada  la estrategia integral de comunicación para promover la innovación educativa.</t>
  </si>
  <si>
    <t xml:space="preserve"> Implementada al menos el 80% de la estrategia integral de  comunicación efectiva para promover la innovación educativa. </t>
  </si>
  <si>
    <t xml:space="preserve"> Publicación trimestral de boletines informativos. Alimentación  de las redes sociales de la DIE. Actualización de la página web de la DIE. Socialización y divulgación de todos los proyectos de innovación educativa.  </t>
  </si>
  <si>
    <t xml:space="preserve">Fortalecimiento de la comunicación interna y externa para promover la cultura de la innovación educativa en la UNAH. </t>
  </si>
  <si>
    <t xml:space="preserve">Comunidad Universitaria  a nivel nacional. </t>
  </si>
  <si>
    <t xml:space="preserve">Organizar y desarrollar  la VIII Jornada de Innovación Educativa </t>
  </si>
  <si>
    <t>Generación de un espacio de reflexión e intercambio de experiencias para el fortalecimiento de la cultura de la innovación educativa</t>
  </si>
  <si>
    <t>Jornada de Innovación Educativa realizada</t>
  </si>
  <si>
    <t>Toda la comunidad universitaria y sector educativo público y privado del país</t>
  </si>
  <si>
    <t xml:space="preserve">DIE  </t>
  </si>
  <si>
    <t>Edición y publicación del 6to número de la Revista UNAH INNOV@</t>
  </si>
  <si>
    <t xml:space="preserve">Fortalecimiento de la gestión y divulgación del conocimiento en el campo de la innovación educativa. </t>
  </si>
  <si>
    <t>Revista publicada en versión digital e impresa.</t>
  </si>
  <si>
    <t>6to número de la revista publicado</t>
  </si>
  <si>
    <t xml:space="preserve">Fortalecimiento de las competencias docentes para la gestión de la innovación educativa.  </t>
  </si>
  <si>
    <t>Listado de diplomas y constancias entregados</t>
  </si>
  <si>
    <t>Comunidad académica de la UNAH.</t>
  </si>
  <si>
    <t xml:space="preserve">DIE, IPSD, Dirección de Docencia, Departamentos Académicos y Centros Regionales.  </t>
  </si>
  <si>
    <t xml:space="preserve">Dos (2) ponencias presentadas en eventos nacionales e internacionales. </t>
  </si>
  <si>
    <t xml:space="preserve">Fortalecimiento de la investigación científica en el campo de la innovación educativa. </t>
  </si>
  <si>
    <t xml:space="preserve">Docentes y Estudiantes universitarios. </t>
  </si>
  <si>
    <t xml:space="preserve">Docentes. </t>
  </si>
  <si>
    <t xml:space="preserve">Fortalecimientos de las competencias en los estudiantes para la era digital. </t>
  </si>
  <si>
    <t xml:space="preserve">Estudiantes de la UNAH. </t>
  </si>
  <si>
    <t>DIE y Centros Regionales</t>
  </si>
  <si>
    <t>DIE y Telecentros</t>
  </si>
  <si>
    <t>Fortalecimiento del intercambio educativo en el tema de la innovación educativa.</t>
  </si>
  <si>
    <t xml:space="preserve">Comunidad académica de la UNAH. </t>
  </si>
  <si>
    <t>Fortalecimiento de las competencias  para la gestión de la innovación tecnológica y social.</t>
  </si>
  <si>
    <t>Número de asignaturas de las nuevas carreras, asignaturas de grado y post grado, Diplomados, Talleres y Cursos que la UNAH priorice a través de sus distintas unidades.</t>
  </si>
  <si>
    <t xml:space="preserve">Estudiantes, docentes universitarios de la UNAH y población general. </t>
  </si>
  <si>
    <t>DIE, Departamentos y Unidades Académicas</t>
  </si>
  <si>
    <t xml:space="preserve">Fortalecimiento de las competencias para el aprendizaje en línea en los estudiantes de la UNAH.  </t>
  </si>
  <si>
    <t xml:space="preserve">Número de cursos desarrollados y número de estudiantes capacitados. </t>
  </si>
  <si>
    <t xml:space="preserve">Número de asignaturas virtualizadas. </t>
  </si>
  <si>
    <t>Dar seguimiento y apoyo a los telecentros en funcionamiento en conjunto con los Centros Regionales y las coordinaciones de los telecentros Universitarios, y a los futuros proyectos de telecentros que se desarrollen.</t>
  </si>
  <si>
    <t xml:space="preserve">Estudiantes de los Telecentros. </t>
  </si>
  <si>
    <t xml:space="preserve">DIE, Coordinadores Técnicos/Académicos de los Telecentros y Equipo Académico de las carreras en línea. </t>
  </si>
  <si>
    <t xml:space="preserve">Fortalecer y Consolidar el modelo de Telecentros y Educación Virtual.  </t>
  </si>
  <si>
    <t xml:space="preserve">Informes periódicos sobre el seguimiento.  </t>
  </si>
  <si>
    <t>Número de mejoras y herramientas producidas y en ejecución.</t>
  </si>
  <si>
    <t>Departamentos y Facultades</t>
  </si>
  <si>
    <t>DIE, DEGT</t>
  </si>
  <si>
    <t>Contar con equipo tecnológico educativo para realizar prácticas innovadoras</t>
  </si>
  <si>
    <t>Salas de la DIE equipadas</t>
  </si>
  <si>
    <t>DIE y Departamento de Ecoturismo CURLA</t>
  </si>
  <si>
    <t>Dirección y Departamentos de la DIE</t>
  </si>
  <si>
    <t>Docentes y Estudiantes de la UNAH</t>
  </si>
  <si>
    <t>DIE, CEETI</t>
  </si>
  <si>
    <t>1 infraestructura informática</t>
  </si>
  <si>
    <t xml:space="preserve">Automatizar los procesos administrativos y técnico-pedagógicos pertinentes a las actividades implicadas en el quehacer de la DIE de acuerdo al modelo de innovación. </t>
  </si>
  <si>
    <t>Actualización y dotación de equipo de hardware y  software en las salas actuales de capacitación de la DIE de acuerdo a nuevos procesos de innovación educativa.</t>
  </si>
  <si>
    <t>Un (1 ) Curso implementado en la plataforma educativa de la UNAH</t>
  </si>
  <si>
    <t>Comunidad académica de la UNAH</t>
  </si>
  <si>
    <t xml:space="preserve">El modelo de innovación educativa de la UNAH  desarrollado e implementado.                                                            </t>
  </si>
  <si>
    <t>Un (1) Catálogo</t>
  </si>
  <si>
    <t>Comunidad Universitaria</t>
  </si>
  <si>
    <t>Desarrollados proyectos de investigación relacionados con la innovación educativa.</t>
  </si>
  <si>
    <t>Integrado y fortalecido el grupo de investigación en el campo de innovación educativa.</t>
  </si>
  <si>
    <t>Revista de Innovación Educativa UNAH INNOV@ indexada</t>
  </si>
  <si>
    <t>Estudiantes, Departamentos académicos</t>
  </si>
  <si>
    <t>DIE, Departamentos</t>
  </si>
  <si>
    <t>Curso mejorado. Listado de diplomas y número de curso mejorado.</t>
  </si>
  <si>
    <t>ISPD, DIE, OEI</t>
  </si>
  <si>
    <t>Fortalecimiento e incentivo a la creatividad docente para la mejora de la calidad de la educación superior</t>
  </si>
  <si>
    <t>DIE, SEAF, Departamentos académicos</t>
  </si>
  <si>
    <t>Producidos recursos didácticos innovadores para apoyar el proceso de enseñanza-aprendizaje.</t>
  </si>
  <si>
    <t>Estructura organizativa pertinente al Modelo de Innovación educativa  de la UNAH.</t>
  </si>
  <si>
    <t>Desarrollado el Programa de incentivos a docentes innovadores</t>
  </si>
  <si>
    <t>Docentes</t>
  </si>
  <si>
    <t>DIE,  Docencia y el Departamento de Informática</t>
  </si>
  <si>
    <t>Aseguramiento de la Calidad en los proyectos de Innovación educativa</t>
  </si>
  <si>
    <t>Departamentos de la DIE</t>
  </si>
  <si>
    <t>Recopilación y análisis de estadísticas de la gestión de innovación educativa</t>
  </si>
  <si>
    <t>Comunidad universitaria</t>
  </si>
  <si>
    <t>Promoción de la gestión de la innovación educativa</t>
  </si>
  <si>
    <t xml:space="preserve">DIE </t>
  </si>
  <si>
    <t>Una (1) actualización en plataforma de datos de matrícula  por periodo académico</t>
  </si>
  <si>
    <t>Funcionando programa de movilidad académica en el campo de la innovaicón educativa</t>
  </si>
  <si>
    <t>Al 2018, la DIE dispone del espacio físico y la infraestructura tecnológica óptima para el desarrollo de la innovación educativa.</t>
  </si>
  <si>
    <t>8.a.1.1</t>
  </si>
  <si>
    <t>DIE,DICYP</t>
  </si>
  <si>
    <t xml:space="preserve">Comunidad Universitaria </t>
  </si>
  <si>
    <t>Docentes de la UNAH</t>
  </si>
  <si>
    <t>DIE, Departamentos académicos</t>
  </si>
  <si>
    <t>Académicos y docentes de le UNAH.</t>
  </si>
  <si>
    <t>1.a.1.1</t>
  </si>
  <si>
    <t>1.a.1.2</t>
  </si>
  <si>
    <t>1.a.1.3</t>
  </si>
  <si>
    <t>1.a.1.6</t>
  </si>
  <si>
    <t>1.a.1.9</t>
  </si>
  <si>
    <t>1.a.1.10</t>
  </si>
  <si>
    <t>17.a.1.1</t>
  </si>
  <si>
    <t>17.a.1.3</t>
  </si>
  <si>
    <t>17.a.1.4</t>
  </si>
  <si>
    <t>17.a.1.5</t>
  </si>
  <si>
    <t xml:space="preserve">Disponer  del espacio físico y la infraestructura tecnológica óptima para el desarrollo de la innovación educativa </t>
  </si>
  <si>
    <t>Desarrollar una administración financiera transparente y con rendición de cuentas.</t>
  </si>
  <si>
    <t>Mecanismo eficiente de seguimiento a gestiones académico administrativas.</t>
  </si>
  <si>
    <t>DIE,SEAPI</t>
  </si>
  <si>
    <t>Aseguramiento del uso eficiente de los recursos financieros otorgados por la institución</t>
  </si>
  <si>
    <t xml:space="preserve">Informe de ejecución presupuestaria conforme a normativa institucional de transparencia. </t>
  </si>
  <si>
    <t xml:space="preserve">Comunidad Universitaria de la UNAH. </t>
  </si>
  <si>
    <t>Aseguramiento del uso eficiente de los recursos financieros gestionados a proyectos de innovación</t>
  </si>
  <si>
    <t>Informes trimestrales de ejecución presupuestaria</t>
  </si>
  <si>
    <t xml:space="preserve">Comunidad Universitaria y Alcaldías Cooperantes. </t>
  </si>
  <si>
    <t>Fortalecer las competencias para la gestión de la innovación a nivel del  talento humano de la DIE.</t>
  </si>
  <si>
    <t>Todo el personal técnico y académico con formación a nivel de postgrado y con el dominio del inglés.</t>
  </si>
  <si>
    <t>Actualizar y ejecutar plan de desarrollo del Talento Humano y Clima Organizacional de la DIE</t>
  </si>
  <si>
    <t>Contar con un personal capacitado de acuerdo a las demandas del siglo XXI.</t>
  </si>
  <si>
    <t xml:space="preserve">Personal de la DIE </t>
  </si>
  <si>
    <t>Fortalecimiento del  Recurso Humano y  Clima organizacional de la DIE</t>
  </si>
  <si>
    <t>12.1.a.1</t>
  </si>
  <si>
    <t>12.1.a.2</t>
  </si>
  <si>
    <t>12.1.a.3</t>
  </si>
  <si>
    <t xml:space="preserve">Placas de Reconocimiento </t>
  </si>
  <si>
    <t xml:space="preserve">Go Animate </t>
  </si>
  <si>
    <t xml:space="preserve">Viaticos </t>
  </si>
  <si>
    <t>Servidor</t>
  </si>
  <si>
    <t xml:space="preserve">Alimentos y Bebidas para personas </t>
  </si>
  <si>
    <t xml:space="preserve">Pasajes Nacionales </t>
  </si>
  <si>
    <t>Revista</t>
  </si>
  <si>
    <t xml:space="preserve">Fortalecimiento del intercambio académico internacional y gestión de cooperación para apoyar proyectos de innovación. </t>
  </si>
  <si>
    <t>Comunidad universitaria nacional.</t>
  </si>
  <si>
    <t>DIE, VRI</t>
  </si>
  <si>
    <t>Coffee Break 1</t>
  </si>
  <si>
    <t>Coffee Break 2</t>
  </si>
  <si>
    <t>Coffee Break 3</t>
  </si>
  <si>
    <t>Coffee Break 4</t>
  </si>
  <si>
    <t xml:space="preserve">Afiches </t>
  </si>
  <si>
    <t xml:space="preserve">Bolsas </t>
  </si>
  <si>
    <t xml:space="preserve">Lapices </t>
  </si>
  <si>
    <t xml:space="preserve">Libretas </t>
  </si>
  <si>
    <t xml:space="preserve">Almuerzos Varios </t>
  </si>
  <si>
    <t xml:space="preserve">Sobres </t>
  </si>
  <si>
    <t xml:space="preserve">Hotel Conferencistas </t>
  </si>
  <si>
    <t xml:space="preserve">Pasaje Aereo </t>
  </si>
  <si>
    <t>Alimentación Conferencistas</t>
  </si>
  <si>
    <t xml:space="preserve">Varios utiles de escritorio </t>
  </si>
  <si>
    <t xml:space="preserve">Plantas </t>
  </si>
  <si>
    <t>Gafetes</t>
  </si>
  <si>
    <t xml:space="preserve">Coffee Break (4) para 25 personas </t>
  </si>
  <si>
    <t xml:space="preserve">Coffee Break (2) para 15 personas </t>
  </si>
  <si>
    <t xml:space="preserve">Coffee Break (2) para 20 personas </t>
  </si>
  <si>
    <t>Impresora 3D</t>
  </si>
  <si>
    <t xml:space="preserve">Equipo Mimio </t>
  </si>
  <si>
    <t xml:space="preserve">Coffee Break (3) para 20 personas </t>
  </si>
  <si>
    <t>11.a.2.1</t>
  </si>
  <si>
    <t>11.b.4.1</t>
  </si>
  <si>
    <t>11.b.4.2</t>
  </si>
  <si>
    <t>11.b.4.4</t>
  </si>
  <si>
    <t xml:space="preserve">Asistente de Soporte Tecnologico </t>
  </si>
  <si>
    <t>Enero</t>
  </si>
  <si>
    <t>Corrector de Estilo</t>
  </si>
  <si>
    <t xml:space="preserve">Financiamiento de proyectos de innovación </t>
  </si>
  <si>
    <t>14.a.1.1</t>
  </si>
  <si>
    <t>14.a.1.2</t>
  </si>
  <si>
    <t>14.a.1.3</t>
  </si>
  <si>
    <t>14.a.1.4</t>
  </si>
  <si>
    <t>14.a.1.6</t>
  </si>
  <si>
    <t>14.a.1.7</t>
  </si>
  <si>
    <t>6.b.1.1</t>
  </si>
  <si>
    <t>Dos (2) nuevos talleres relacionados con las tendencias educativas</t>
  </si>
  <si>
    <t xml:space="preserve">Estudiantes de  CU, UNAH-VS, CUROC Y CURLA </t>
  </si>
  <si>
    <t>Fortalecimientos de las competencias  tecnológicas para el uso educativo en los estudiantes para la era digital.</t>
  </si>
  <si>
    <t xml:space="preserve">DIE y Centros Regionales de CU, UNAH-VS, CUROC Y CURLA </t>
  </si>
  <si>
    <t>Organizar y coordinar Seis (6) talleres tecno pedagógicos para estudiantes de Telecentros para el uso de las TIC en el aprendizaje</t>
  </si>
  <si>
    <t xml:space="preserve">Mantener comunicación   con diferentes universidades, redes académicas, organismos cooperantes para establecer cooperación académica e intercambio </t>
  </si>
  <si>
    <t>Una (1) plataforma moodle actualizada con nuevos plugins</t>
  </si>
  <si>
    <t>Dos (2) salas equipadas</t>
  </si>
  <si>
    <t>Una (1) plataforma EDx actualizada</t>
  </si>
  <si>
    <t>Programa  de mejora continua para los proyectos de innovación educativa fortalecido.</t>
  </si>
  <si>
    <t>Recopilar y documentar la gestión de la innovación educativa en la UNAH</t>
  </si>
  <si>
    <t xml:space="preserve">II Edición de Serie publicada </t>
  </si>
  <si>
    <t>Acompañamiento a los Centros Regionales en la consolidación del  modelo de Telecentros de la UNAH</t>
  </si>
  <si>
    <t xml:space="preserve">Aportación Universidad Convocante </t>
  </si>
  <si>
    <t xml:space="preserve">Boleto  Aereo </t>
  </si>
  <si>
    <t>Una  memoria editada y publicada</t>
  </si>
  <si>
    <t xml:space="preserve">Documentar las tendencias de innovación  desde la mirada de especialistas y la participación y divulgación de los docentes </t>
  </si>
  <si>
    <t xml:space="preserve">Fortalecimiento de las competencias docentes nuevos ambientes de aprendizaje.  </t>
  </si>
  <si>
    <t xml:space="preserve">Coordinación de los cursos propedéuticos para modalidad virtual y jornadas de inducción para el aprendizaje en línea.  </t>
  </si>
  <si>
    <t>Seguimiento a carreras en proceso de virtualización y a nuevos proyectos de virtualización de oferta educativa.</t>
  </si>
  <si>
    <t>Editar  y publicar  la Memoria digital de la VII Jornada de Innovación.</t>
  </si>
  <si>
    <t>Implementar el Programa de Educación Continua y venta de servicios</t>
  </si>
  <si>
    <t>Asesorar y dar seguimiento a docentes capacitados TICS para aplicación de la innovación en el aula de clase</t>
  </si>
  <si>
    <t>Programa de formación para la gestión de la innovación funcionando</t>
  </si>
  <si>
    <t>Fortalecida la vinculación universidad-sociedad</t>
  </si>
  <si>
    <t>Dos (2) cursos sobre diseño y ejecución de proyectos de innovación.</t>
  </si>
  <si>
    <t>Atender demanda de graduados y sociedad en general en temas vinculados a la era y alfabetización digital.</t>
  </si>
  <si>
    <t>Egresados de la UNAH y población en general</t>
  </si>
  <si>
    <t xml:space="preserve">Fortalecimiento de las competencias tecnológicas en los docentes de la UNAH.  </t>
  </si>
  <si>
    <t>Seguimiento y asesoria al menos al 50% de los docentes capacitados.</t>
  </si>
  <si>
    <t>Registro de innovaciones docentes en catálogo de docentes innovadores de la DIE.</t>
  </si>
  <si>
    <t xml:space="preserve">Fotalecer competencias TIC en los docentes de la UNAH.  </t>
  </si>
  <si>
    <t>Programa de formación para la práctica de la innovación educativa funcionando.</t>
  </si>
  <si>
    <t xml:space="preserve">DIE, Dirección de Docencia y Departamentos Académicos.  </t>
  </si>
  <si>
    <t>Tres jornadas de intercambio de buenas prácticas</t>
  </si>
  <si>
    <t xml:space="preserve">Incentivo a la práctica docente innovadora y formación de comunidades de buenas prácticas. </t>
  </si>
  <si>
    <t xml:space="preserve">Lista de participantes. Informe de jornadas. </t>
  </si>
  <si>
    <t>Seguimiento y sistematización al proceso de innovación curricular de la Carrera de Informática Administrativa en el marco del proyecto CSUCA</t>
  </si>
  <si>
    <t>Innovación  y armonización curricular atendiendo el marco de cualificación regional.</t>
  </si>
  <si>
    <t>Documento de sistematización.</t>
  </si>
  <si>
    <t>Recurso humano DIE</t>
  </si>
  <si>
    <t>Programa para la gestión y práctica de la innovación educativa implementado</t>
  </si>
  <si>
    <t>Fortalecimiento integral de la innovación educativa.</t>
  </si>
  <si>
    <t>Comunidad universitaria y sociedad en general.</t>
  </si>
  <si>
    <t>Al menos veinte (20) gestores de innovación en diferentes facultades, centros regionales  y departamentos académicos.</t>
  </si>
  <si>
    <t xml:space="preserve">Fortalecimiento de la cultura de la innovación educativa.  </t>
  </si>
  <si>
    <t>Desarrollar  un taller sobre innovación social.</t>
  </si>
  <si>
    <t>Fortalecimiento de la innovación social.</t>
  </si>
  <si>
    <t>Comunidad universitaria.</t>
  </si>
  <si>
    <t>Dos (2) talleres de sistematización de experiencias de proyectos innovación educativa.</t>
  </si>
  <si>
    <t xml:space="preserve">Un (1) Diplomado o curso sobre innovación educativa diseñado. </t>
  </si>
  <si>
    <t xml:space="preserve">Fortalecimiento de competencias para la gestión de la innovación educativa. </t>
  </si>
  <si>
    <t>Listas de asistencia</t>
  </si>
  <si>
    <t>Lista de asistencia.</t>
  </si>
  <si>
    <t>Registro de participación. Constancia de participación.</t>
  </si>
  <si>
    <t>Un (1) taller sobre innovación social.</t>
  </si>
  <si>
    <t>Propuesta de proyecto, informe de resultados.</t>
  </si>
  <si>
    <t>Fortalecer la cultura de innovación en la UNAH.</t>
  </si>
  <si>
    <t>Registro de docentes aplicando recursos innovadores.</t>
  </si>
  <si>
    <t>Registro de docentes en el sistema de información</t>
  </si>
  <si>
    <t>Diploma de participación, informe.</t>
  </si>
  <si>
    <t>Acompañamiento pedagógico a carreras y asignaturas en proceso de virtualización y a nuevas  carreras y asignaturas,  Diplomados, Talleres y Cursos que la UNAH priorice como proyectos de innovación educativa través de sus distintas unidades.</t>
  </si>
  <si>
    <t>Dos (2) cursos para el Diseño y Desarrollo de Contenidos para Asignaturas en Línea</t>
  </si>
  <si>
    <t xml:space="preserve">Fortalecimiento de las competencias docentes para la docencia en línea. </t>
  </si>
  <si>
    <t>Tres (3) cursos propedéuticos y jornadas de inducción para el aprendizaje en línea a estudiantes.</t>
  </si>
  <si>
    <t>Asignaturas de Ecoturismo en línea activadas en campus virtual.</t>
  </si>
  <si>
    <t>Número de asignaturas de grado y post grado, Diplomados, Talleres y Cursos virtualizadas.</t>
  </si>
  <si>
    <t xml:space="preserve">Número de asignaturas de grado y post grado, Diplomados, Talleres y Cursos   activadas en el campus virtual. </t>
  </si>
  <si>
    <t>DIE,DEGT</t>
  </si>
  <si>
    <t xml:space="preserve">Numero de asignaturas y secciones implementadas en cada PAC . </t>
  </si>
  <si>
    <t>Actualización, seguimiento y monitoreo  del sistema de gestión de asignaturas en línea  para verificar y asegurar las matrículas y secciones creadas  a estudiantes de Telecentros y CU.</t>
  </si>
  <si>
    <t>Aseguramiento de la calidad en los procesos de matricula de las asignaturas en línea.</t>
  </si>
  <si>
    <t>Seguimiento, acompañamiento y monitoria en la virtualización  las nuevas asignaturas de Ecoturismo en Línea.</t>
  </si>
  <si>
    <t xml:space="preserve">Virtualización de asignaturas restantes del plan de estudio de Ecoturismo. </t>
  </si>
  <si>
    <t>Una (1) experiencia sistematizada de la innovación curricular la Carrera de Informática Administrativa</t>
  </si>
  <si>
    <t>Número de asignaturas automatizada</t>
  </si>
  <si>
    <t>Desarrollar talleres sobre tendencias para diseños e implementación de currículos innovadores.</t>
  </si>
  <si>
    <t xml:space="preserve">Número de docentes capacitados </t>
  </si>
  <si>
    <t>Fortalecimiento de las competencias para la innovación curricular.</t>
  </si>
  <si>
    <t>Solucionar  la alta demanda de asignaturas generales.</t>
  </si>
  <si>
    <t>Comunidad científica nacional e internacional.</t>
  </si>
  <si>
    <t>Edición y publicación de la II serie de innovación educativa</t>
  </si>
  <si>
    <t>Dos(2) talleres sobre estrategias innovadoras de evaluación de los aprendizajes.</t>
  </si>
  <si>
    <t>Número de docentes capacitados, listas de asistencia.</t>
  </si>
  <si>
    <t>Que las capacitaciones trasciendan al salón de clases para innovación del proceso formativo.</t>
  </si>
  <si>
    <t>Curso implementado en plataforma y matricula de participantes.</t>
  </si>
  <si>
    <t>Desarrollar jornadas de intercambio sobre prácticas docentes innovadoras</t>
  </si>
  <si>
    <t xml:space="preserve">Coordinar y desarrollar cursos para la docencia en ambientes de aprendizaje mediados por tecnología. </t>
  </si>
  <si>
    <t>Dos (2) Cursos para la  Asesoría en Línea</t>
  </si>
  <si>
    <t xml:space="preserve"> Un (1)  Sub Programa de Fortalecimiento de Competencias Estudiantiles para la Era Digital </t>
  </si>
  <si>
    <t>Formular el programa de Fortalecimiento de las Competencias Estudiantiles  para la Era Digital .</t>
  </si>
  <si>
    <t>Desarrollar seis (6) talleres tecno pedagógicos para estudiantes de CU y Centros Regionales  para el uso de las TIC en el aprendizaje como experiencias piloto</t>
  </si>
  <si>
    <t>5.a.1.2</t>
  </si>
  <si>
    <t>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</si>
  <si>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13.   Becas de Inclusión Social (Pueblos Indígenas y Afro descendientes)</t>
  </si>
  <si>
    <t>2. 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</si>
  <si>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 xml:space="preserve">Número de estudiantes capacitados </t>
  </si>
  <si>
    <t xml:space="preserve">Documento de sub programa. </t>
  </si>
  <si>
    <t>La DIE requiere de la aprobación de su Propuesta de Reorganización y Funcionamiento.</t>
  </si>
  <si>
    <t xml:space="preserve">Acuerdo de aprobación de nueva estructura. </t>
  </si>
  <si>
    <t>Documento de sub programa formulado.</t>
  </si>
  <si>
    <t>Formular el Catálogo de Tecnología Educativa.</t>
  </si>
  <si>
    <t>Asesoramiento y capacitación a la comunidad universitaria en el tema de tecnología educativa</t>
  </si>
  <si>
    <t>Lista de docentes gestores de innovación</t>
  </si>
  <si>
    <t>Desarrollar cinco (5) conversatorios, charlas o conferencias sobre innovación educativa.</t>
  </si>
  <si>
    <t>Diseñar un diplomado o curso sobre gestión de la innovación educativa</t>
  </si>
  <si>
    <t xml:space="preserve">Contrato y productos del contrato </t>
  </si>
  <si>
    <t xml:space="preserve">Número de participantes del taller </t>
  </si>
  <si>
    <t>Desarrollar tres ( 3) conversatorios innovación tecnológica y social</t>
  </si>
  <si>
    <t>Lanzar y ejecutar la tercera Convocatoria de Proyectos de innovación educativa.</t>
  </si>
  <si>
    <t>Asesorar y  dar acompañamiento tecno pedagógico a  los docentes desarrolladores  de proyectos de innovación educativa.</t>
  </si>
  <si>
    <t xml:space="preserve">Número de docentes asesorados. </t>
  </si>
  <si>
    <t xml:space="preserve">Docentes y Estudiantes </t>
  </si>
  <si>
    <t>DIE, IPSD</t>
  </si>
  <si>
    <t>Catálogo y guía metodológica actualizados</t>
  </si>
  <si>
    <t>Actualizar el catálogo y la guía metodológica para la producción de recursos educativos</t>
  </si>
  <si>
    <t>Fortalecimiento de las competencias docentes en la producción de recursos educativos innovadores.</t>
  </si>
  <si>
    <t>Taller diseñado</t>
  </si>
  <si>
    <t>Diseñar un taller de producción de recursos educativos innovadores</t>
  </si>
  <si>
    <t xml:space="preserve">Fortalecimiento en el desarrollo de competencias docentes para la producción de recursos educativos innovadores. </t>
  </si>
  <si>
    <t xml:space="preserve">Número de docentes  capacitados y número de recursos producidos </t>
  </si>
  <si>
    <t>Asesorar y acompañar a docentes capacitados en la producción de recursos educativos innovadores</t>
  </si>
  <si>
    <t xml:space="preserve">Informes trimestrales publicados. </t>
  </si>
  <si>
    <t xml:space="preserve">Campañas de divulgación desarrolladas </t>
  </si>
  <si>
    <t>Lanzar campaña de divulgación sobre el tema de  innovación educativa del año</t>
  </si>
  <si>
    <t>Alimentar las secciones del Observatorio de Innovación y buenas prácticas educativas</t>
  </si>
  <si>
    <t>DIE, SEDI, Vicerrectoría Académica, Rectoría, JDU y Consejo Universitario.</t>
  </si>
  <si>
    <t>Académicos y docentes de la UNAH.</t>
  </si>
  <si>
    <t>Fortalecimiento a las metodologías de enseñanza y aprendizaje</t>
  </si>
  <si>
    <t xml:space="preserve">Un (1) catálogo de recursos educativos innovadores y una (1) guía metodológica para la producción de recursos educativos. </t>
  </si>
  <si>
    <t>Cincuenta (50) docentes con competencias TIC y cincuenta (50) docentes con competencias pedagógicas aplicando innovaciones en sus aulas.</t>
  </si>
  <si>
    <t>Red de Innovación Educativa de la UNAH con su Observatorio de Innovación y Buenas Prácticas Educativas, Comunidades de Aprendizaje,  fortalecida.</t>
  </si>
  <si>
    <t xml:space="preserve">Fortalecimiento de la cultura de innovación educativa </t>
  </si>
  <si>
    <t>Evaluar proyectos de innovación educativa</t>
  </si>
  <si>
    <t>Aseguramiento de  la calidad de los proyectos de innovación educativa</t>
  </si>
  <si>
    <t>Documentar los procesos de diferentes departamentos de la DIE.</t>
  </si>
  <si>
    <t xml:space="preserve">Gestionar eficientemente  los recursos financieros de la DIE. </t>
  </si>
  <si>
    <t xml:space="preserve">Administrar y Liquidar  de los fondos destinados a los Telecentros de Roatán y Ocotepeque y de nuevos proyectos de Telecentros que se generen. </t>
  </si>
  <si>
    <t>Asegurar la calidad y confiabilidad del flujo de información en los diferentes procesos de la DIE</t>
  </si>
  <si>
    <t>1 sistema de  información automatizado</t>
  </si>
  <si>
    <t xml:space="preserve">Un (1) plan de desarrollo del talento humano de la DIE actualizado y ejecutado. </t>
  </si>
  <si>
    <t xml:space="preserve">Dar seguimiento y monitoria al personal de la DIE involucrados en proceso de formación de posgrado y dominio del idioma ingles </t>
  </si>
  <si>
    <t>Desarrollar un espacio físico  que cuente con la  infraestructura tecnológica  optima para el desarrollo de la innovación educativa</t>
  </si>
  <si>
    <t xml:space="preserve">Gestionar y  dar seguimiento en la habilitación de espacio físico necesario para el desarrollo de innovación educativa. </t>
  </si>
  <si>
    <t>Contar con un ambiente adecuado para el desarrollo de innovación educativa</t>
  </si>
  <si>
    <t>Espacios físicos habilitados</t>
  </si>
  <si>
    <t>Seguimiento y participación activa a las actividades de la red AULA CAVILA</t>
  </si>
  <si>
    <t>Informes de actividades, ayudas memoria, cursos dados en el portal cavila</t>
  </si>
  <si>
    <t>Implementar nuevos plugin para la plataforma Moodle según necesidades pedagógicas.</t>
  </si>
  <si>
    <t>Actualización  de la plataforma moodle 2.7 de acuerdo a las nuevas necesidades de los Departamentos y Facultades en sus exigencias educativas .</t>
  </si>
  <si>
    <t xml:space="preserve">Número de plugins implementados. </t>
  </si>
  <si>
    <t>Departamentos académicos y Facultades de la UNAH.</t>
  </si>
  <si>
    <t>Mejoras a la plataforma educativa Edx según las necesidades tecno pedagógicas demandadas específicamente por la UNAH.</t>
  </si>
  <si>
    <t>Actualización  de la plataforma Edx de acuerdo a las nuevas necesidades de los Departamentos y Facultades en sus exigencias educativas .</t>
  </si>
  <si>
    <t>Disponer de información institucional en soporte electrónico o de manera digital, con el fin de mejorar todas las gestiones tanto administrativas como académicas.  (Repositorios - REFERENCIA)</t>
  </si>
  <si>
    <t>Una (1) infraestructura informática con tecnología HTML5</t>
  </si>
  <si>
    <t>Ampliar la gama de recursos educativos producidos para las asignaturas en línea mediante el uso de las tecnologías emergentes</t>
  </si>
  <si>
    <t xml:space="preserve">Aseguramiento de la calidad en el modelo de educación virtual. </t>
  </si>
  <si>
    <t>Cinco (5) proyectos desarrollados</t>
  </si>
  <si>
    <t xml:space="preserve">Fortalecimiento de la cultura de la innovación educativa, tecnológica y social. </t>
  </si>
  <si>
    <t>Número de docentes capacitados y número de propuestas de proyectos  recibidas</t>
  </si>
  <si>
    <t>Propuesta de  proyectos,  contratos, informes de resultados, experiencias sistematizadas.</t>
  </si>
  <si>
    <t xml:space="preserve">Sección de tendencias,proyectos,buenas prácticas, comunidades de aprendizajes y catálogo de docentes innovadores actualizado. </t>
  </si>
  <si>
    <t>Al menos cinco (5) visitas de seguimiento a telecentros actuales  y cinco (5) videoreuniones por año.
Al menos dos (2) visitas a nuevos proyectos de telecentros.</t>
  </si>
  <si>
    <t>Fortalecimiento del intercambio educativo en el tema de la innovación educativa</t>
  </si>
  <si>
    <t xml:space="preserve">Constancias de presentación </t>
  </si>
  <si>
    <t>Gestionar con la cooperación internacional la participación  en  al menos un (1) evento internacional  sobre innovación educativa (pedagógica, tecnológica o social)</t>
  </si>
  <si>
    <t>En coordinación con la VRI participar en al menos dos (2) convocatorias de proyectos de cooperación internacional.</t>
  </si>
  <si>
    <t>Al menos (1) miembro del equipo técnico académico de la DIE  en pasantía internacional  en el tema de innovación educativa en una universidad iberoamericana</t>
  </si>
  <si>
    <t>12.1.a.4</t>
  </si>
  <si>
    <t>Constancias de participación.</t>
  </si>
  <si>
    <t>Equipo técnico de la DIE</t>
  </si>
  <si>
    <t>El equipo técnico de la DIE participando en un curso o especialidad de innovación educativa.</t>
  </si>
  <si>
    <t>Apoyar en la asesoría, actualización de software y dotación de equipo de hardware  para las salas de innovación y telecentros universitarios.</t>
  </si>
  <si>
    <t>Un(1) informe de requerimientos de software y hardware</t>
  </si>
  <si>
    <t>17.a.1.6</t>
  </si>
  <si>
    <t xml:space="preserve">Acompañamiento técno pedagógico a los equipos docentes designados por cada Departamento para la evaluación y mejora de las clases virtualizadas. </t>
  </si>
  <si>
    <t>1.a.1.11</t>
  </si>
  <si>
    <t>1.a.1.12</t>
  </si>
  <si>
    <t>2.a.1.1</t>
  </si>
  <si>
    <t>2.a.1.2</t>
  </si>
  <si>
    <t>2.b.1.1</t>
  </si>
  <si>
    <t>3.a.1.1</t>
  </si>
  <si>
    <t>4.a.1.1</t>
  </si>
  <si>
    <t>4.a.1.2</t>
  </si>
  <si>
    <t>4.a.1.3</t>
  </si>
  <si>
    <t>4.a.1.4</t>
  </si>
  <si>
    <t>4.a.1.5</t>
  </si>
  <si>
    <t>4.a.1.6</t>
  </si>
  <si>
    <t>4.a.1.7</t>
  </si>
  <si>
    <t>4.a.1.8</t>
  </si>
  <si>
    <t>4.a.1.9</t>
  </si>
  <si>
    <t>5.a.1.1</t>
  </si>
  <si>
    <t>5.a.1.3</t>
  </si>
  <si>
    <t>8.a.1.2</t>
  </si>
  <si>
    <t>8.a.1.3</t>
  </si>
  <si>
    <t>8.a.1.4</t>
  </si>
  <si>
    <t>8.a.1.5</t>
  </si>
  <si>
    <t>8.a.1.6</t>
  </si>
  <si>
    <t>8.a.1.7</t>
  </si>
  <si>
    <t>8.a.1.8</t>
  </si>
  <si>
    <t>8.a.1.9</t>
  </si>
  <si>
    <t>8.a.1.10</t>
  </si>
  <si>
    <t>8.a.1.11</t>
  </si>
  <si>
    <t>8.a.1.12</t>
  </si>
  <si>
    <t>8.a.1.13</t>
  </si>
  <si>
    <t>8.a.1.14</t>
  </si>
  <si>
    <t>8.a.1.15</t>
  </si>
  <si>
    <t>8.a.1.16</t>
  </si>
  <si>
    <t>8.a.1.17</t>
  </si>
  <si>
    <t>8.a.1.18</t>
  </si>
  <si>
    <t>8.a.1.19</t>
  </si>
  <si>
    <t>8.a.1.20</t>
  </si>
  <si>
    <t>8.a.1.21</t>
  </si>
  <si>
    <t>8.a.1.22</t>
  </si>
  <si>
    <t>8.a.1.23</t>
  </si>
  <si>
    <t>8.a.1.24</t>
  </si>
  <si>
    <t>8.a.1.25</t>
  </si>
  <si>
    <t>8.a.1.26</t>
  </si>
  <si>
    <t>8.a.1.28</t>
  </si>
  <si>
    <t>8.a.1.30</t>
  </si>
  <si>
    <t>9.b.1.4</t>
  </si>
  <si>
    <t>9.b.1.5</t>
  </si>
  <si>
    <t>9.b.1.6</t>
  </si>
  <si>
    <t>9.b.1.7</t>
  </si>
  <si>
    <t xml:space="preserve">Varios materiales impresos </t>
  </si>
  <si>
    <t xml:space="preserve">Coffee Break </t>
  </si>
  <si>
    <t>Gestionar la aprobación de estructura organizacional de la DIE para implementación al 100% del Modelo de Innovación educativa.</t>
  </si>
  <si>
    <t>Un (1) sub programa formulado de innovación tecnológica y social.</t>
  </si>
  <si>
    <t>Un (1) Catálogo de Tecnologías educativas de la UNAH.</t>
  </si>
  <si>
    <t>Seminario permanente para gestión y práctica de la innovación educativa.</t>
  </si>
  <si>
    <t xml:space="preserve"> Implementar Curso sobre diseño y ejecución de proyectos de innovación educativa.</t>
  </si>
  <si>
    <t>Talleres sobre sistematización de experiencias de innovación educativa en coordinación con la OEI y el IPSD.</t>
  </si>
  <si>
    <t>Diseñar, desarrollar e implementar al menos cinco  proyectos de innovación educativa.</t>
  </si>
  <si>
    <t>Cincuenta (50) recursos  educativos producidos   e insertos en el repositorio de recursos.</t>
  </si>
  <si>
    <t xml:space="preserve">Acompañar la producción recursos educativos innovadores para apoyar el proceso de enseñanza aprendizaje. </t>
  </si>
  <si>
    <t>Al menos el treinta por ciento (30%) de los docentes capacitados utilizando recursos innovadores en el aula.</t>
  </si>
  <si>
    <t>Aplicar el programa de incentivos a docentes innovadores.</t>
  </si>
  <si>
    <t>Capacitar a los docentes de Centros Regionales en la producción de recursos educativos innovadores</t>
  </si>
  <si>
    <t xml:space="preserve">Al menos diez (10) proyectos evaluados. </t>
  </si>
  <si>
    <t>DIE, docentes</t>
  </si>
  <si>
    <t xml:space="preserve">Impresión II Serie </t>
  </si>
  <si>
    <t xml:space="preserve">Contratación de Experto </t>
  </si>
  <si>
    <t>8.a.1.31</t>
  </si>
  <si>
    <t xml:space="preserve">Varios accesorios informaticos </t>
  </si>
  <si>
    <t>Programa / Proyecto 2018</t>
  </si>
  <si>
    <t>Programa / Proyecto 2019</t>
  </si>
  <si>
    <t>9.b.1.8</t>
  </si>
  <si>
    <t>Coordinar la actualización, seguimiento y monitoría del  Plan Estratégico de la DIE.</t>
  </si>
  <si>
    <t>9.b.1.9</t>
  </si>
  <si>
    <t>9.b.1.11</t>
  </si>
  <si>
    <t>Coordinar la formulación del Plan Operativo Anual 2018</t>
  </si>
  <si>
    <t>Número de asignaturas mejoradas e implementadas en el Campus Virtual.</t>
  </si>
  <si>
    <t>Cinco conversatorios, charlas o conferencias sobre innovación educativa.</t>
  </si>
  <si>
    <t>Tres (3) conversatorios sobre innovación tecnológica y social.</t>
  </si>
  <si>
    <t>6 proyectos de innovación educativa financiados por la UNAH.</t>
  </si>
  <si>
    <t>Un (1) proyecto de Aprendizaje por Indagación.</t>
  </si>
  <si>
    <t>Cinco (5) proyectos ejecutados.</t>
  </si>
  <si>
    <t>Un (1) taller formulado.</t>
  </si>
  <si>
    <t>Al menos tres (3) talleres desarrollados de producción de recursos educativos.</t>
  </si>
  <si>
    <t xml:space="preserve">Un (1) repositorio educativo funcionando y actualizado. </t>
  </si>
  <si>
    <t>Una (1) Jornada de Innovación educativa.</t>
  </si>
  <si>
    <t xml:space="preserve">Una (1) memoria de la VII  Jornada de Innovación.  </t>
  </si>
  <si>
    <t>Serie de innovación educativa publicada.</t>
  </si>
  <si>
    <t xml:space="preserve">Cinco (5) secciones del Observatorio actualizadas. </t>
  </si>
  <si>
    <t>Aprobada estructura organizativa.</t>
  </si>
  <si>
    <t>Un (1) informe estadístico periodico del quehacer de la DIE.</t>
  </si>
  <si>
    <t>Seguimiento, monitoria y evaluación del Plan Operativo Anual 2017</t>
  </si>
  <si>
    <t>Un (1) informe trimestral sobre cumpliento de actividades y logro de resultados.</t>
  </si>
  <si>
    <t>Un (1) documento con la planificación operativa anual.</t>
  </si>
  <si>
    <t>Informe de resultados de evaluación y planes de mejora</t>
  </si>
  <si>
    <t xml:space="preserve">Informes de proyectos evaluados </t>
  </si>
  <si>
    <t>Documento de Manual de Procesos</t>
  </si>
  <si>
    <t>Documentos de informes estadisticos</t>
  </si>
  <si>
    <t>Mejoradas aplicadas e implementadas en el Campus Virtual</t>
  </si>
  <si>
    <t>Documento de Plan Estratégico actualizado.</t>
  </si>
  <si>
    <t>Fortalecimiento de la planificación estratégica para logro de resultados institucionales.</t>
  </si>
  <si>
    <t>Aseguramiento de la calidad de los procesos en la DIE</t>
  </si>
  <si>
    <t>Informes de monitoria y evaluación trimestrales.</t>
  </si>
  <si>
    <t>Aseguramiento del cumplimiento de la Planificación Operativa.</t>
  </si>
  <si>
    <t>Aseguramiento del logro de resultados y objetivos estratégicos institucionales en el tema de innovación educativa.</t>
  </si>
  <si>
    <t>Documento del POA 2018.</t>
  </si>
  <si>
    <t>Desarrollar talleres sobre estrategias innovadoras para la evaluación de los aprendizajes.</t>
  </si>
  <si>
    <t>Desarrollar e implementar  talleres sobre herramientas tecnológicas según las tendencias en educación superior.</t>
  </si>
  <si>
    <t>Desarrollar  talleres sobre estratégicas metodológicas innovadoras para la enseñanza - aprendizaje.</t>
  </si>
  <si>
    <t>Dos (2) talleres sobre estrategias metodológicas innovadoras.</t>
  </si>
  <si>
    <t>Coordinar y desarrollar cursos de capacitación  para el Diseño y Desarrollo de  Asignaturas en Línea(CDDCAL).</t>
  </si>
  <si>
    <t>Implementación de catálogo de capacitación  sobre el uso educativo de las TICs para innovar en la práctica docente.</t>
  </si>
  <si>
    <t xml:space="preserve">Oferta de al menos (5) cursos de educación continua en el campo de innovación educativa, las TIC y su aplicación educativa. </t>
  </si>
  <si>
    <t>Diseño, desarrollo y ejecución de  investigaciones en el ámbito de la innovación educativa, las TIC y la educación superior.</t>
  </si>
  <si>
    <t>Registro de propuestas de invetsigación presentadas en la DICU e informe de investigación.</t>
  </si>
  <si>
    <t>Desarrollo de al menos un (1) proyecto de investigación relacionado con la innovación educativa.</t>
  </si>
  <si>
    <t>Desarrollar e implementar  el plan de trabajo del grupo de investigación en educación, TIC e innovación.</t>
  </si>
  <si>
    <t>Informes de ejecución del plan.</t>
  </si>
  <si>
    <t xml:space="preserve">Fortalecimiento del modelo de educación virtual y de la innovación educativa.  </t>
  </si>
  <si>
    <t>Acompañamiento técnico y activación en el campus virtual de nuevas  carreras y asignaturas,  Diplomados, Talleres y Cursos que la UNAH priorice como proyectos de innovación educativa través de sus distintas unidades.</t>
  </si>
  <si>
    <t>Planificar y ejecutar jornadas de planificación, trabajo en equipo, motivación y evaluación para asegurar el cumplimiento de las funciones de la DIE.</t>
  </si>
  <si>
    <t xml:space="preserve">Registro de formación y capacitación del personal de la DIE involucrado en programas de actualización profesional. </t>
  </si>
  <si>
    <t xml:space="preserve">Informes de jornadas de evaluación y fortalecimiento del talento humano. </t>
  </si>
  <si>
    <t>Fortalecimiento de cultura de evaluación por resultados.</t>
  </si>
  <si>
    <t>Gestionar e implementar un curso o especialidad en innovación educativa para el equipo técnico de la DIE</t>
  </si>
  <si>
    <t>Fortalecimiento de las competencias y formación en el campo de la innovación tecnológica y social.</t>
  </si>
  <si>
    <t>Documento actualizado.</t>
  </si>
  <si>
    <t xml:space="preserve">Documentos de proyectos presentados ante la cooperación internacional. </t>
  </si>
  <si>
    <t>Convenios firmados, cartas de entendimiento e informes de videoreuniones.</t>
  </si>
  <si>
    <t>Al menos un miembro del equipo de la DIE participando en evento de innovación internacional con apoyo de organismo internacional.</t>
  </si>
  <si>
    <t xml:space="preserve">Participación en un evento internacional vinculado con la Innovación Educativa y seguimiento como universidad organizadora del X Congreso Internacional de innovación Educativa </t>
  </si>
  <si>
    <t>Constancia de pasantía internacional.</t>
  </si>
  <si>
    <t>Productor y Editor  de Videos</t>
  </si>
  <si>
    <t xml:space="preserve">Licencia </t>
  </si>
  <si>
    <t>Televisor 50"</t>
  </si>
  <si>
    <t>NAS 16TB</t>
  </si>
  <si>
    <t>Licencias TICs</t>
  </si>
  <si>
    <t>Programa / Proyecto 2020</t>
  </si>
  <si>
    <t>Programa / Proyecto 2021</t>
  </si>
  <si>
    <t>Tableta Android</t>
  </si>
  <si>
    <t xml:space="preserve">Equipo General </t>
  </si>
  <si>
    <t xml:space="preserve">Tabletas Android </t>
  </si>
  <si>
    <t xml:space="preserve">Al menos dos (2) asignaturas haciendo uso de la realidad aumentada como recurso educativo </t>
  </si>
  <si>
    <t>8.a.2.21</t>
  </si>
  <si>
    <t xml:space="preserve">Implementar el recurso educativo realidad aumentada para la enseñanza </t>
  </si>
  <si>
    <t>Fortalecimiento de la enseñanza con la adoptación de nuevas tendencias educativas</t>
  </si>
  <si>
    <t xml:space="preserve">Dos asignaturas haciendo uso de realidad aumentada </t>
  </si>
  <si>
    <t>Comunidad Universitaria y Nacional</t>
  </si>
  <si>
    <t>Al menos doce (12) talleres sobre el uso educativo de las TIC</t>
  </si>
  <si>
    <t xml:space="preserve">Diseñar y automatizar asignaturas de formación general  versión sin tutor. </t>
  </si>
  <si>
    <t>Formular un sub programa  de innovación  tecnológica y social.</t>
  </si>
  <si>
    <t>8.a.1.32</t>
  </si>
  <si>
    <t xml:space="preserve">Giras de Socialización </t>
  </si>
  <si>
    <t xml:space="preserve">Experto </t>
  </si>
  <si>
    <t xml:space="preserve">Compra de Materiales Varios </t>
  </si>
  <si>
    <t xml:space="preserve">Publicidad </t>
  </si>
  <si>
    <t xml:space="preserve">Giras </t>
  </si>
  <si>
    <t>Programa / Proyecto 2016</t>
  </si>
  <si>
    <t>Coffee Break</t>
  </si>
  <si>
    <t xml:space="preserve">Pasajes Aereos </t>
  </si>
  <si>
    <t>Telecentros de UNAH-VS</t>
  </si>
  <si>
    <t>Motorista Telecentros de UNAH-VS</t>
  </si>
  <si>
    <t>Telecentros de CUROC</t>
  </si>
  <si>
    <t>Motorista Telecentro CUROC</t>
  </si>
  <si>
    <t>Telecentros de CURLA (Roatán)</t>
  </si>
  <si>
    <t xml:space="preserve">Visita a un futuro Proyecto de Telecentro </t>
  </si>
  <si>
    <t>Motorista Telecentro Nuevo</t>
  </si>
  <si>
    <t>Desarrollo de la propuesta de proyecto aprendizaje por indagación, como resultado del curso financiado por la OEA-CSUCA</t>
  </si>
  <si>
    <t xml:space="preserve">Pasaje </t>
  </si>
  <si>
    <t xml:space="preserve">Viáticos  para 4.5 dias </t>
  </si>
  <si>
    <t>Automatización de tres asignaturas</t>
  </si>
  <si>
    <t xml:space="preserve">Bonificación </t>
  </si>
  <si>
    <t xml:space="preserve">Fortalecimiento de las competencias tecnologicas de los docentes a través del acceso espacios educativos innovadores. </t>
  </si>
  <si>
    <t xml:space="preserve">Docentes </t>
  </si>
  <si>
    <t xml:space="preserve">Accesorios Menores </t>
  </si>
  <si>
    <t xml:space="preserve">Mobiliario </t>
  </si>
  <si>
    <t xml:space="preserve">Equipo de Comunicación </t>
  </si>
  <si>
    <t xml:space="preserve">Equipo de Computo </t>
  </si>
  <si>
    <t xml:space="preserve">Asistente de Comunicaciones </t>
  </si>
  <si>
    <t>Viáticos contratación de experto</t>
  </si>
  <si>
    <t>Viaticos Motorista</t>
  </si>
  <si>
    <t xml:space="preserve">Adaptadores varios </t>
  </si>
  <si>
    <t>Implementadas en plataforma de todas las virtualizaciones solicitadas</t>
  </si>
  <si>
    <t>Al menos tres (3) Asignaturas automatizadas</t>
  </si>
  <si>
    <t>Al menos un (1) taller sobre currículos innovadores</t>
  </si>
  <si>
    <t>Un (1) plan de trabajo del grupo de investigación implementado en el campo de la investigación educativa</t>
  </si>
  <si>
    <t>Matrícula de participantes. Oferta de cursos re-gistrados en campus virtual, propuestas</t>
  </si>
  <si>
    <t>Implementar al menos un curso de programación  para Docentes en modalidad B-Learning en articulación con el CEETI u otras unidades académicas.</t>
  </si>
  <si>
    <t>Seis (6) talleres como experiencias piloto para estudiantes de centros regionales</t>
  </si>
  <si>
    <t xml:space="preserve"> Seis (6) talleres como parte del programa de fortalecimiento de las competencias estudiantiles para la era digital para estudiantes de Telecentros </t>
  </si>
  <si>
    <t>Al menos diez (10) reconocimientos a igual número de docentes Innovadores.</t>
  </si>
  <si>
    <t>Al menos veinticinco  (25) docentes  registrando  sus experiencias de innovación en el observatorio de la UNAH.</t>
  </si>
  <si>
    <t xml:space="preserve">Monitoria y seguimiento a docentes para sistematización y registro de experiencias de innovación educativa en observatorio de innovación de la UNAH. </t>
  </si>
  <si>
    <t>Espacios académicos acondicionados para la innovación educativa y tecnológica.</t>
  </si>
  <si>
    <t>Un (1) Manual de procesos que comprenda  procesos de diferentes departamentos de la DIE.</t>
  </si>
  <si>
    <t>Una (1)reuniones de monitoria y actualización de planificación estrategica .</t>
  </si>
  <si>
    <t>Tres  (3) jornadas de planificación en el año.</t>
  </si>
  <si>
    <t xml:space="preserve">Presentación de propuesta  de proyecto especial: acondicionamiento fisico de infrestructura académica para la innovación educativa y tecnologica. </t>
  </si>
  <si>
    <t xml:space="preserve">seis  (6) espacios academicos acondicionados para la innovación educativa y tecnologica. </t>
  </si>
  <si>
    <t>seis( 6) salas de innovación y tecnología educativa  equipada con infraestructura tecnologica en seis (6) centros regionales</t>
  </si>
  <si>
    <t xml:space="preserve">Espacios académicos acondicionados para la innovación educativa en ciencias,matematicas,tecnolgia e igenieria </t>
  </si>
  <si>
    <t>8.a.1.33</t>
  </si>
  <si>
    <t>Presentación de propuesta de proyecto especial: acondicionamiento fisico de aulas inteligentes para el aprendizaje orientado a Ciencias,matematica, Tecnologia e Ingenieria (STEM)</t>
  </si>
  <si>
    <t xml:space="preserve">Proyectos diseñados y desarrollados por docentes  para  el aprendizaje utilizando la Gamificación </t>
  </si>
  <si>
    <t>Diez (10) espacios academicos especializados  para el aprendizaje en STEM</t>
  </si>
  <si>
    <t xml:space="preserve">Al menos (5)  propuestas de proyectos de enseñanza utilizando la gamificación </t>
  </si>
  <si>
    <t>8.a.1.34</t>
  </si>
  <si>
    <t xml:space="preserve">Presentación de propuesta de proyecto especial: Capacitar, asesorar y acompañar a docentes en la formulación de propuestas de proyectos de enseñanza utilizando la gamificación. </t>
  </si>
  <si>
    <t xml:space="preserve">Fortalecimiento de las competencias tecnologicas de los docentes y estudiantes para el aprendizaje de la Ciencias,Tecnología,Ingenieria y Matematicas. </t>
  </si>
  <si>
    <t>diez (10) aulas inteligentes STEM</t>
  </si>
  <si>
    <t xml:space="preserve">Docentes/Estudiantes </t>
  </si>
  <si>
    <t xml:space="preserve">DIE,Facultades y Centros Regionales,Rectoria </t>
  </si>
  <si>
    <t xml:space="preserve">DIE,Rectoria y Centros Regionales </t>
  </si>
  <si>
    <t xml:space="preserve">Fortalecimiento de las competencias  tecnologicas de docentes y estudiantes </t>
  </si>
  <si>
    <t xml:space="preserve">Traslado de Docentes </t>
  </si>
  <si>
    <t xml:space="preserve">Licencia Especializada </t>
  </si>
  <si>
    <t xml:space="preserve">Premio a Proyectos </t>
  </si>
  <si>
    <t>Programa / Proyecto 2022</t>
  </si>
  <si>
    <t xml:space="preserve">cincuenta (50) asignaturas virtualizadas </t>
  </si>
  <si>
    <t xml:space="preserve">Nuevas asignaturas virtualizadas de diferentes carreras de acuerdo al plan institucional de ampliación de la oferta de asignaturas en linea. </t>
  </si>
  <si>
    <t xml:space="preserve">Presentación de propuesta de proyecto especial: Acompañamiento en el  Diseño y Desarrollo de nuevas asignaturas en linea virtualizadas por los departamentos academicos </t>
  </si>
  <si>
    <t xml:space="preserve">Contratación de Diseñadores Instruccionales </t>
  </si>
  <si>
    <t xml:space="preserve">Contratación de Expertos en Contenido </t>
  </si>
  <si>
    <t xml:space="preserve">Cincuenta (50) asignaturas virtualizadas </t>
  </si>
  <si>
    <t xml:space="preserve">Docentes,Estudiantes </t>
  </si>
  <si>
    <t>1.a.1.7</t>
  </si>
  <si>
    <t xml:space="preserve">Mejoramiento de la calidad del modelo de Educación Virtual </t>
  </si>
  <si>
    <t>Realizar una jornada de reflexión para asegurar  la calidad  para la mejora continua del modelo de Educación virtual</t>
  </si>
  <si>
    <t xml:space="preserve">Una jornada de reflexión </t>
  </si>
  <si>
    <t>Presentación de propuesta de proyecto especial: I Encuentro de docentes de la modalidad virtual de la UNAH</t>
  </si>
  <si>
    <t>1.a.1.1.2</t>
  </si>
  <si>
    <t>1.a.1.1.3</t>
  </si>
  <si>
    <t>Un encuentro de docentes de la modalidad virtual</t>
  </si>
  <si>
    <t xml:space="preserve">Refrigerios </t>
  </si>
  <si>
    <t xml:space="preserve">Almuerzo </t>
  </si>
  <si>
    <t>Programa / Proyecto 2023</t>
  </si>
  <si>
    <t>Un Encuentro de 80 docentes asesores en linea</t>
  </si>
  <si>
    <t>DIE,CR</t>
  </si>
  <si>
    <t>Asegurar la calidad educativa de la modalidad virtual</t>
  </si>
  <si>
    <t>Procesos administrativos y tecno-pedagógicos definidos y automatizados.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</si>
</sst>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10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6"/>
      <color indexed="56"/>
      <name val="Calibri"/>
      <family val="2"/>
    </font>
    <font>
      <b/>
      <sz val="12"/>
      <color theme="1"/>
      <name val="Arial"/>
      <family val="2"/>
    </font>
    <font>
      <b/>
      <sz val="11"/>
      <color theme="0"/>
      <name val="Arial"/>
      <family val="2"/>
    </font>
    <font>
      <b/>
      <sz val="12"/>
      <color theme="0"/>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2"/>
      <color theme="3"/>
      <name val="Calibri"/>
      <family val="2"/>
    </font>
    <font>
      <sz val="10"/>
      <name val="Calibri"/>
      <family val="2"/>
    </font>
    <font>
      <sz val="10"/>
      <name val="Calibri"/>
      <family val="2"/>
      <scheme val="minor"/>
    </font>
    <font>
      <b/>
      <sz val="11"/>
      <color rgb="FF002060"/>
      <name val="Calibri"/>
      <family val="2"/>
      <scheme val="minor"/>
    </font>
    <font>
      <b/>
      <sz val="12"/>
      <color rgb="FF002060"/>
      <name val="Calibri"/>
      <family val="2"/>
      <scheme val="minor"/>
    </font>
    <font>
      <b/>
      <sz val="12"/>
      <color rgb="FF002060"/>
      <name val="Calibri"/>
      <family val="2"/>
    </font>
    <font>
      <sz val="12"/>
      <color rgb="FF002060"/>
      <name val="Calibri"/>
      <family val="2"/>
    </font>
    <font>
      <b/>
      <sz val="10"/>
      <color indexed="56"/>
      <name val="Arial"/>
      <family val="2"/>
    </font>
    <font>
      <b/>
      <sz val="10"/>
      <color theme="0"/>
      <name val="Arial"/>
      <family val="2"/>
    </font>
    <font>
      <sz val="10"/>
      <color indexed="8"/>
      <name val="Arial"/>
      <family val="2"/>
    </font>
    <font>
      <b/>
      <sz val="10"/>
      <color rgb="FF002060"/>
      <name val="Arial"/>
      <family val="2"/>
    </font>
    <font>
      <sz val="10"/>
      <color theme="1"/>
      <name val="Arial"/>
      <family val="2"/>
    </font>
    <font>
      <b/>
      <sz val="10"/>
      <name val="Arial"/>
      <family val="2"/>
    </font>
    <font>
      <sz val="10"/>
      <color rgb="FF000000"/>
      <name val="Arial"/>
      <family val="2"/>
    </font>
    <font>
      <b/>
      <sz val="10"/>
      <color theme="3" tint="-0.499984740745262"/>
      <name val="Arial"/>
      <family val="2"/>
    </font>
    <font>
      <sz val="10"/>
      <color indexed="56"/>
      <name val="Arial"/>
      <family val="2"/>
    </font>
    <font>
      <b/>
      <sz val="10"/>
      <color theme="1"/>
      <name val="Arial"/>
      <family val="2"/>
    </font>
    <font>
      <b/>
      <sz val="12"/>
      <color indexed="56"/>
      <name val="Calibri"/>
      <family val="2"/>
      <scheme val="minor"/>
    </font>
    <font>
      <u/>
      <sz val="11"/>
      <color theme="3" tint="-0.499984740745262"/>
      <name val="Calibri"/>
      <family val="2"/>
      <scheme val="minor"/>
    </font>
    <font>
      <sz val="11"/>
      <color rgb="FF002060"/>
      <name val="Calibri"/>
      <family val="2"/>
      <scheme val="minor"/>
    </font>
    <font>
      <b/>
      <sz val="11"/>
      <name val="Arial"/>
      <family val="2"/>
    </font>
    <font>
      <sz val="11"/>
      <name val="Arial"/>
      <family val="2"/>
    </font>
    <font>
      <sz val="12"/>
      <color theme="1"/>
      <name val="Calibri"/>
      <family val="2"/>
    </font>
    <font>
      <sz val="11"/>
      <color theme="1"/>
      <name val="Arial"/>
      <family val="2"/>
    </font>
  </fonts>
  <fills count="3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FFFF"/>
        <bgColor rgb="FF000000"/>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rgb="FF92D050"/>
        <bgColor indexed="64"/>
      </patternFill>
    </fill>
    <fill>
      <patternFill patternType="solid">
        <fgColor rgb="FFFFFF66"/>
        <bgColor indexed="64"/>
      </patternFill>
    </fill>
    <fill>
      <patternFill patternType="solid">
        <fgColor rgb="FFFFFF66"/>
        <bgColor indexed="22"/>
      </patternFill>
    </fill>
  </fills>
  <borders count="62">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s>
  <cellStyleXfs count="25">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43" fontId="20" fillId="0" borderId="0" applyFont="0" applyFill="0" applyBorder="0" applyAlignment="0" applyProtection="0"/>
  </cellStyleXfs>
  <cellXfs count="99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0" fillId="0" borderId="10" xfId="0" applyNumberFormat="1" applyFont="1" applyBorder="1" applyAlignment="1">
      <alignment horizontal="justify" vertical="top" wrapText="1"/>
    </xf>
    <xf numFmtId="41" fontId="30"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1" fillId="0" borderId="10" xfId="0" applyFont="1" applyBorder="1" applyAlignment="1">
      <alignment vertical="top" wrapText="1"/>
    </xf>
    <xf numFmtId="0" fontId="32"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1" fillId="2" borderId="10" xfId="0" applyFont="1" applyFill="1" applyBorder="1" applyAlignment="1">
      <alignment vertical="top" wrapText="1"/>
    </xf>
    <xf numFmtId="0" fontId="15" fillId="2" borderId="10" xfId="0" applyFont="1" applyFill="1" applyBorder="1" applyAlignment="1">
      <alignment vertical="top" wrapText="1"/>
    </xf>
    <xf numFmtId="0" fontId="30" fillId="0" borderId="10" xfId="0" applyFont="1" applyBorder="1" applyAlignment="1">
      <alignment horizontal="justify" vertical="top"/>
    </xf>
    <xf numFmtId="169" fontId="30" fillId="0" borderId="10" xfId="0" applyNumberFormat="1" applyFont="1" applyBorder="1" applyAlignment="1">
      <alignment horizontal="center" vertical="top"/>
    </xf>
    <xf numFmtId="169" fontId="30"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1" fillId="0" borderId="11" xfId="0" applyFont="1" applyBorder="1" applyAlignment="1">
      <alignment vertical="top" wrapText="1"/>
    </xf>
    <xf numFmtId="0" fontId="5" fillId="2" borderId="11" xfId="0" applyFont="1" applyFill="1" applyBorder="1" applyAlignment="1">
      <alignment vertical="top" wrapText="1"/>
    </xf>
    <xf numFmtId="0" fontId="30" fillId="0" borderId="11" xfId="0" applyFont="1" applyBorder="1" applyAlignment="1">
      <alignment vertical="top" wrapText="1"/>
    </xf>
    <xf numFmtId="0" fontId="30" fillId="0" borderId="11" xfId="0" applyFont="1" applyBorder="1" applyAlignment="1">
      <alignment horizontal="justify" vertical="top"/>
    </xf>
    <xf numFmtId="169" fontId="30"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2"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2" fillId="0" borderId="26" xfId="16" applyFont="1" applyBorder="1" applyAlignment="1">
      <alignment horizontal="center" vertical="center" wrapText="1"/>
    </xf>
    <xf numFmtId="0" fontId="37" fillId="0" borderId="26" xfId="16" applyFont="1" applyBorder="1" applyAlignment="1">
      <alignment horizontal="center" vertical="center" wrapText="1"/>
    </xf>
    <xf numFmtId="0" fontId="31" fillId="2" borderId="26" xfId="0" applyFont="1" applyFill="1" applyBorder="1" applyAlignment="1">
      <alignment horizontal="center" vertical="center" wrapText="1"/>
    </xf>
    <xf numFmtId="0" fontId="31" fillId="0" borderId="26" xfId="0" applyFont="1" applyBorder="1" applyAlignment="1">
      <alignment vertical="center" wrapText="1"/>
    </xf>
    <xf numFmtId="0" fontId="32"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2"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3" fillId="11"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0" fontId="23" fillId="11" borderId="32" xfId="0" applyFont="1" applyFill="1" applyBorder="1" applyAlignment="1">
      <alignment horizontal="center" vertical="center" wrapText="1"/>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1" borderId="26" xfId="0" applyFont="1" applyFill="1" applyBorder="1" applyAlignment="1">
      <alignment horizontal="center" vertical="center"/>
    </xf>
    <xf numFmtId="0" fontId="49" fillId="11" borderId="26" xfId="0" applyFont="1" applyFill="1" applyBorder="1" applyAlignment="1">
      <alignment vertical="center"/>
    </xf>
    <xf numFmtId="172" fontId="49" fillId="11" borderId="26" xfId="18" applyNumberFormat="1" applyFont="1" applyFill="1" applyBorder="1" applyAlignment="1">
      <alignment horizontal="center" vertical="center"/>
    </xf>
    <xf numFmtId="0" fontId="48"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8" applyNumberFormat="1" applyFont="1" applyAlignment="1">
      <alignment vertical="center"/>
    </xf>
    <xf numFmtId="0" fontId="52" fillId="11" borderId="0" xfId="0" applyFont="1" applyFill="1" applyAlignment="1">
      <alignment horizontal="left" vertical="center"/>
    </xf>
    <xf numFmtId="9" fontId="32" fillId="0" borderId="26" xfId="17" applyFont="1" applyBorder="1" applyAlignment="1">
      <alignment horizontal="center" vertical="center" wrapText="1"/>
    </xf>
    <xf numFmtId="0" fontId="32" fillId="10" borderId="26" xfId="16" applyFont="1" applyFill="1" applyBorder="1" applyAlignment="1">
      <alignment vertical="center" wrapText="1"/>
    </xf>
    <xf numFmtId="0" fontId="25" fillId="8" borderId="0" xfId="16" applyFont="1" applyFill="1" applyBorder="1" applyAlignment="1">
      <alignment vertical="center" wrapText="1"/>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2" fillId="0" borderId="26" xfId="18" applyFont="1" applyBorder="1" applyAlignment="1">
      <alignment horizontal="center" vertical="center" wrapText="1"/>
    </xf>
    <xf numFmtId="43" fontId="32" fillId="10" borderId="26" xfId="18" applyFont="1" applyFill="1" applyBorder="1" applyAlignment="1">
      <alignment vertical="center" wrapText="1"/>
    </xf>
    <xf numFmtId="43" fontId="32" fillId="10" borderId="26" xfId="18" applyFont="1" applyFill="1" applyBorder="1" applyAlignment="1">
      <alignment vertical="top" wrapText="1"/>
    </xf>
    <xf numFmtId="43" fontId="0" fillId="0" borderId="0" xfId="18" applyFont="1"/>
    <xf numFmtId="43" fontId="32" fillId="10" borderId="26" xfId="18" applyFont="1" applyFill="1" applyBorder="1" applyAlignment="1">
      <alignment horizontal="right" vertical="top" wrapText="1"/>
    </xf>
    <xf numFmtId="43" fontId="32" fillId="10" borderId="26" xfId="18" applyFont="1" applyFill="1" applyBorder="1" applyAlignment="1">
      <alignment horizontal="right" wrapText="1"/>
    </xf>
    <xf numFmtId="0" fontId="55" fillId="0" borderId="0" xfId="0" applyFont="1" applyAlignment="1">
      <alignment horizontal="center" vertical="center"/>
    </xf>
    <xf numFmtId="43" fontId="55" fillId="0" borderId="0" xfId="18" applyFont="1" applyAlignment="1">
      <alignment vertical="center"/>
    </xf>
    <xf numFmtId="172" fontId="55" fillId="0" borderId="0" xfId="18" applyNumberFormat="1" applyFont="1" applyAlignment="1">
      <alignment vertical="center"/>
    </xf>
    <xf numFmtId="172" fontId="55"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7" fillId="0" borderId="26" xfId="19" applyFont="1" applyBorder="1" applyAlignment="1">
      <alignment vertical="center" wrapText="1"/>
    </xf>
    <xf numFmtId="0" fontId="32" fillId="0" borderId="26" xfId="19" applyFont="1" applyBorder="1" applyAlignment="1">
      <alignment horizontal="center" vertical="center" wrapText="1"/>
    </xf>
    <xf numFmtId="9" fontId="32"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2" fillId="0" borderId="26" xfId="19" applyNumberFormat="1" applyFont="1" applyBorder="1" applyAlignment="1">
      <alignment horizontal="center" vertical="center" wrapText="1"/>
    </xf>
    <xf numFmtId="0" fontId="32" fillId="2" borderId="26" xfId="19" applyFont="1" applyFill="1" applyBorder="1" applyAlignment="1">
      <alignment horizontal="center" vertical="center" wrapText="1"/>
    </xf>
    <xf numFmtId="43" fontId="32" fillId="10" borderId="26" xfId="19" applyNumberFormat="1" applyFont="1" applyFill="1" applyBorder="1" applyAlignment="1">
      <alignment vertical="center" wrapText="1"/>
    </xf>
    <xf numFmtId="0" fontId="32" fillId="10" borderId="26" xfId="19" applyFont="1" applyFill="1" applyBorder="1" applyAlignment="1">
      <alignment vertical="center" wrapText="1"/>
    </xf>
    <xf numFmtId="0" fontId="32" fillId="0" borderId="0" xfId="19" applyFont="1" applyBorder="1" applyAlignment="1">
      <alignment vertical="top" wrapText="1"/>
    </xf>
    <xf numFmtId="0" fontId="32" fillId="0" borderId="0" xfId="19" applyFont="1" applyBorder="1" applyAlignment="1">
      <alignment vertical="center" wrapText="1"/>
    </xf>
    <xf numFmtId="0" fontId="32"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2" fillId="10" borderId="26" xfId="19" applyNumberFormat="1" applyFont="1" applyFill="1" applyBorder="1" applyAlignment="1">
      <alignment vertical="top" wrapText="1"/>
    </xf>
    <xf numFmtId="0" fontId="32" fillId="10" borderId="26" xfId="19" applyFont="1" applyFill="1" applyBorder="1" applyAlignment="1">
      <alignment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2" fillId="2" borderId="26" xfId="18" applyFont="1" applyFill="1" applyBorder="1" applyAlignment="1">
      <alignment horizontal="center" vertical="center" wrapText="1"/>
    </xf>
    <xf numFmtId="0" fontId="36" fillId="2" borderId="26" xfId="0" applyFont="1" applyFill="1" applyBorder="1" applyAlignment="1">
      <alignment horizontal="center" vertical="center" wrapText="1"/>
    </xf>
    <xf numFmtId="43" fontId="32" fillId="10" borderId="26" xfId="18" applyNumberFormat="1" applyFont="1" applyFill="1" applyBorder="1" applyAlignment="1">
      <alignment vertical="top" wrapText="1"/>
    </xf>
    <xf numFmtId="43" fontId="32" fillId="10" borderId="26" xfId="19" applyNumberFormat="1" applyFont="1" applyFill="1" applyBorder="1" applyAlignment="1">
      <alignment horizontal="right" vertical="top" wrapText="1"/>
    </xf>
    <xf numFmtId="43" fontId="32" fillId="10" borderId="26" xfId="18" applyNumberFormat="1" applyFont="1" applyFill="1" applyBorder="1" applyAlignment="1">
      <alignment horizontal="right" vertical="top" wrapText="1"/>
    </xf>
    <xf numFmtId="0" fontId="31" fillId="0" borderId="26" xfId="0"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32" fillId="0" borderId="26" xfId="19" applyFont="1" applyFill="1" applyBorder="1" applyAlignment="1">
      <alignment horizontal="center" vertical="center" wrapText="1"/>
    </xf>
    <xf numFmtId="43" fontId="32" fillId="10" borderId="26" xfId="19" applyNumberFormat="1" applyFont="1" applyFill="1" applyBorder="1" applyAlignment="1">
      <alignment horizontal="right" wrapText="1"/>
    </xf>
    <xf numFmtId="43" fontId="32"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2"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0" fontId="41" fillId="0" borderId="0" xfId="0" applyFont="1" applyAlignment="1">
      <alignment vertical="center" wrapText="1"/>
    </xf>
    <xf numFmtId="0" fontId="37" fillId="0" borderId="26" xfId="19" applyFont="1" applyBorder="1" applyAlignment="1">
      <alignment horizontal="center"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57" fillId="0" borderId="0" xfId="0" applyFont="1"/>
    <xf numFmtId="0" fontId="21" fillId="0" borderId="0" xfId="0" applyFont="1"/>
    <xf numFmtId="0" fontId="58" fillId="0" borderId="0" xfId="19" applyFont="1" applyAlignment="1">
      <alignment vertical="top"/>
    </xf>
    <xf numFmtId="0" fontId="58" fillId="0" borderId="0" xfId="0" applyFont="1"/>
    <xf numFmtId="0" fontId="58" fillId="0" borderId="0" xfId="19" applyFont="1"/>
    <xf numFmtId="0" fontId="49" fillId="13" borderId="40" xfId="0" applyFont="1" applyFill="1" applyBorder="1" applyAlignment="1">
      <alignment horizontal="center" vertical="center" wrapText="1"/>
    </xf>
    <xf numFmtId="0" fontId="31"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56" fillId="0" borderId="26" xfId="19" applyFont="1" applyBorder="1" applyAlignment="1">
      <alignment horizontal="center" vertical="center" wrapText="1"/>
    </xf>
    <xf numFmtId="0" fontId="38" fillId="0" borderId="26" xfId="19" applyFont="1" applyBorder="1" applyAlignment="1">
      <alignment horizontal="center" vertical="center" wrapText="1"/>
    </xf>
    <xf numFmtId="0" fontId="31" fillId="0" borderId="26" xfId="0" applyFont="1" applyBorder="1" applyAlignment="1">
      <alignment horizontal="center" vertical="center"/>
    </xf>
    <xf numFmtId="43" fontId="35"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1" fillId="0" borderId="26" xfId="18" applyFont="1" applyBorder="1" applyAlignment="1">
      <alignment horizontal="center" vertical="center"/>
    </xf>
    <xf numFmtId="9" fontId="31" fillId="0" borderId="26" xfId="0" applyNumberFormat="1" applyFont="1" applyBorder="1" applyAlignment="1">
      <alignment horizontal="center" vertical="center" wrapText="1"/>
    </xf>
    <xf numFmtId="43" fontId="31" fillId="0" borderId="26" xfId="18" applyFont="1" applyBorder="1" applyAlignment="1">
      <alignment horizontal="center" vertical="center" wrapText="1"/>
    </xf>
    <xf numFmtId="9" fontId="31" fillId="0" borderId="26" xfId="0" applyNumberFormat="1" applyFont="1" applyBorder="1" applyAlignment="1">
      <alignment horizontal="center" vertical="center"/>
    </xf>
    <xf numFmtId="43" fontId="32" fillId="0" borderId="26" xfId="18" applyFont="1" applyFill="1" applyBorder="1" applyAlignment="1">
      <alignment horizontal="center" vertical="center" wrapText="1"/>
    </xf>
    <xf numFmtId="0" fontId="37" fillId="0" borderId="26" xfId="19" applyFont="1" applyFill="1" applyBorder="1" applyAlignment="1">
      <alignment horizontal="center" vertical="center" wrapText="1"/>
    </xf>
    <xf numFmtId="10" fontId="32" fillId="0" borderId="26" xfId="19" applyNumberFormat="1" applyFont="1" applyFill="1" applyBorder="1" applyAlignment="1">
      <alignment horizontal="center" vertical="center" wrapText="1"/>
    </xf>
    <xf numFmtId="0" fontId="36" fillId="0" borderId="26" xfId="0" applyFont="1" applyFill="1" applyBorder="1" applyAlignment="1">
      <alignment horizontal="center" vertical="center" wrapText="1"/>
    </xf>
    <xf numFmtId="0" fontId="0" fillId="0" borderId="0" xfId="0"/>
    <xf numFmtId="0" fontId="39" fillId="0" borderId="26" xfId="16" applyFont="1" applyBorder="1" applyAlignment="1">
      <alignment horizontal="center" vertical="center" wrapText="1"/>
    </xf>
    <xf numFmtId="0" fontId="52"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5"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7" fillId="9" borderId="0" xfId="19" applyFont="1" applyFill="1" applyBorder="1" applyAlignment="1" applyProtection="1">
      <alignment horizontal="left" vertical="top"/>
      <protection locked="0"/>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2" fillId="0" borderId="26" xfId="19"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2" fillId="0" borderId="26" xfId="17" applyNumberFormat="1" applyFont="1" applyBorder="1" applyAlignment="1">
      <alignment horizontal="center" vertical="center" wrapText="1"/>
    </xf>
    <xf numFmtId="43" fontId="32"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2" fillId="2" borderId="26" xfId="19" applyNumberFormat="1" applyFont="1" applyFill="1" applyBorder="1" applyAlignment="1">
      <alignment horizontal="center" vertical="center" wrapText="1"/>
    </xf>
    <xf numFmtId="43" fontId="32"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5"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8" fillId="0" borderId="26" xfId="19" applyNumberFormat="1" applyFont="1" applyFill="1" applyBorder="1" applyAlignment="1">
      <alignment horizontal="center" vertical="center"/>
    </xf>
    <xf numFmtId="43" fontId="38" fillId="0" borderId="26" xfId="18" applyNumberFormat="1" applyFont="1" applyFill="1" applyBorder="1" applyAlignment="1">
      <alignment horizontal="center" vertical="center"/>
    </xf>
    <xf numFmtId="43" fontId="31" fillId="0" borderId="26" xfId="0" applyNumberFormat="1" applyFont="1" applyBorder="1" applyAlignment="1">
      <alignment horizontal="center" vertical="center" wrapText="1"/>
    </xf>
    <xf numFmtId="43" fontId="31" fillId="0" borderId="26" xfId="18" applyNumberFormat="1" applyFont="1" applyBorder="1" applyAlignment="1">
      <alignment horizontal="center" vertical="center" wrapText="1"/>
    </xf>
    <xf numFmtId="43" fontId="32" fillId="0" borderId="26" xfId="19" applyNumberFormat="1" applyFont="1" applyFill="1" applyBorder="1" applyAlignment="1">
      <alignment horizontal="center" vertical="center" wrapText="1"/>
    </xf>
    <xf numFmtId="43" fontId="32" fillId="0" borderId="26" xfId="18" applyNumberFormat="1" applyFont="1" applyFill="1" applyBorder="1" applyAlignment="1">
      <alignment horizontal="center" vertical="center" wrapText="1"/>
    </xf>
    <xf numFmtId="43" fontId="32" fillId="0" borderId="26" xfId="17" applyNumberFormat="1" applyFont="1" applyFill="1" applyBorder="1" applyAlignment="1">
      <alignment horizontal="center" vertical="center" wrapText="1"/>
    </xf>
    <xf numFmtId="43" fontId="32" fillId="0" borderId="26" xfId="16" applyNumberFormat="1" applyFont="1" applyFill="1" applyBorder="1" applyAlignment="1">
      <alignment horizontal="center" vertical="center" wrapText="1"/>
    </xf>
    <xf numFmtId="43" fontId="36" fillId="0" borderId="26" xfId="16" applyNumberFormat="1" applyFont="1" applyFill="1" applyBorder="1" applyAlignment="1">
      <alignment horizontal="center" vertical="center" wrapText="1"/>
    </xf>
    <xf numFmtId="43" fontId="36" fillId="0" borderId="26" xfId="18"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8"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1" fillId="16" borderId="6" xfId="0" applyFont="1" applyFill="1" applyBorder="1" applyAlignment="1">
      <alignment vertical="center"/>
    </xf>
    <xf numFmtId="44" fontId="61" fillId="16" borderId="3" xfId="0" applyNumberFormat="1" applyFont="1" applyFill="1" applyBorder="1" applyAlignment="1">
      <alignment vertical="center"/>
    </xf>
    <xf numFmtId="172" fontId="42"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7" fillId="0" borderId="53" xfId="0" applyFont="1" applyBorder="1" applyAlignment="1">
      <alignment horizontal="left" vertical="center"/>
    </xf>
    <xf numFmtId="44" fontId="0" fillId="0" borderId="54" xfId="0" applyNumberFormat="1" applyFill="1" applyBorder="1" applyAlignment="1">
      <alignment vertical="center"/>
    </xf>
    <xf numFmtId="0" fontId="69" fillId="18" borderId="26" xfId="0" applyFont="1" applyFill="1" applyBorder="1" applyAlignment="1" applyProtection="1">
      <alignment horizontal="center" vertical="center" wrapText="1"/>
      <protection locked="0"/>
    </xf>
    <xf numFmtId="0" fontId="27" fillId="19" borderId="44" xfId="0" applyFont="1" applyFill="1" applyBorder="1" applyAlignment="1">
      <alignment horizontal="center" vertical="center" wrapText="1"/>
    </xf>
    <xf numFmtId="0" fontId="27" fillId="19" borderId="28" xfId="0" applyFont="1" applyFill="1" applyBorder="1" applyAlignment="1">
      <alignment horizontal="center" vertical="center" wrapText="1"/>
    </xf>
    <xf numFmtId="0" fontId="29" fillId="20" borderId="27" xfId="0" applyFont="1" applyFill="1" applyBorder="1" applyAlignment="1" applyProtection="1">
      <alignment horizontal="center" vertical="center" wrapText="1"/>
      <protection locked="0"/>
    </xf>
    <xf numFmtId="0" fontId="62" fillId="20" borderId="27" xfId="0" applyFont="1" applyFill="1" applyBorder="1" applyAlignment="1" applyProtection="1">
      <alignment horizontal="center" vertical="center" wrapText="1"/>
      <protection locked="0"/>
    </xf>
    <xf numFmtId="0" fontId="28" fillId="20" borderId="26" xfId="0" applyFont="1" applyFill="1" applyBorder="1" applyAlignment="1" applyProtection="1">
      <alignment horizontal="center" vertical="center" wrapText="1"/>
      <protection locked="0"/>
    </xf>
    <xf numFmtId="0" fontId="27" fillId="19" borderId="27" xfId="0" applyFont="1" applyFill="1" applyBorder="1" applyAlignment="1">
      <alignment horizontal="center" vertical="center" wrapText="1"/>
    </xf>
    <xf numFmtId="0" fontId="28" fillId="20"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1" borderId="0" xfId="0" applyFont="1" applyFill="1" applyAlignment="1">
      <alignment vertical="center"/>
    </xf>
    <xf numFmtId="173" fontId="23" fillId="21" borderId="0" xfId="0" applyNumberFormat="1" applyFont="1" applyFill="1" applyAlignment="1">
      <alignment vertical="center"/>
    </xf>
    <xf numFmtId="0" fontId="14" fillId="21"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6" fillId="0" borderId="26" xfId="0" applyFont="1" applyBorder="1" applyAlignment="1">
      <alignment horizontal="center" vertical="center" wrapText="1"/>
    </xf>
    <xf numFmtId="9" fontId="36" fillId="0" borderId="26" xfId="0" applyNumberFormat="1" applyFont="1" applyFill="1" applyBorder="1" applyAlignment="1">
      <alignment horizontal="center" vertical="center" wrapText="1"/>
    </xf>
    <xf numFmtId="43" fontId="36" fillId="0" borderId="26" xfId="18" applyFont="1" applyFill="1" applyBorder="1" applyAlignment="1">
      <alignment horizontal="center" vertical="center" wrapText="1"/>
    </xf>
    <xf numFmtId="0" fontId="32" fillId="0" borderId="26" xfId="16"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2" borderId="27" xfId="0" applyFont="1" applyFill="1" applyBorder="1" applyAlignment="1" applyProtection="1">
      <alignment horizontal="center" vertical="center" wrapText="1"/>
      <protection locked="0"/>
    </xf>
    <xf numFmtId="0" fontId="62" fillId="22" borderId="27" xfId="0" applyFont="1" applyFill="1" applyBorder="1" applyAlignment="1" applyProtection="1">
      <alignment horizontal="center" vertical="center" wrapText="1"/>
      <protection locked="0"/>
    </xf>
    <xf numFmtId="0" fontId="28" fillId="22"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2" borderId="27" xfId="0" applyFont="1" applyFill="1" applyBorder="1" applyAlignment="1" applyProtection="1">
      <alignment horizontal="center" vertical="center" wrapText="1"/>
      <protection locked="0"/>
    </xf>
    <xf numFmtId="0" fontId="0" fillId="2" borderId="0" xfId="0" applyFill="1"/>
    <xf numFmtId="0" fontId="27" fillId="19" borderId="36" xfId="0" applyFont="1" applyFill="1" applyBorder="1" applyAlignment="1">
      <alignment horizontal="center" vertical="center" wrapText="1"/>
    </xf>
    <xf numFmtId="0" fontId="27" fillId="19" borderId="26" xfId="0" applyFont="1" applyFill="1" applyBorder="1" applyAlignment="1">
      <alignment horizontal="center" vertical="center" wrapText="1"/>
    </xf>
    <xf numFmtId="0" fontId="56" fillId="0" borderId="0" xfId="19" applyFont="1" applyBorder="1" applyAlignment="1">
      <alignment horizontal="left" vertical="center"/>
    </xf>
    <xf numFmtId="0" fontId="48" fillId="2" borderId="0" xfId="0" applyFont="1" applyFill="1" applyBorder="1" applyAlignment="1">
      <alignment vertical="center"/>
    </xf>
    <xf numFmtId="0" fontId="71" fillId="2" borderId="0" xfId="19" applyFont="1" applyFill="1" applyBorder="1" applyAlignment="1">
      <alignment horizontal="left" vertical="center"/>
    </xf>
    <xf numFmtId="0" fontId="38" fillId="0" borderId="0" xfId="19" applyFont="1" applyBorder="1" applyAlignment="1">
      <alignment vertical="center" wrapText="1"/>
    </xf>
    <xf numFmtId="0" fontId="72" fillId="2" borderId="0" xfId="19" applyFont="1" applyFill="1" applyBorder="1" applyAlignment="1">
      <alignment vertical="center"/>
    </xf>
    <xf numFmtId="0" fontId="73" fillId="0" borderId="0" xfId="19" applyFont="1" applyAlignment="1">
      <alignment vertical="top"/>
    </xf>
    <xf numFmtId="0" fontId="74" fillId="8" borderId="0" xfId="19" applyFont="1" applyFill="1" applyBorder="1" applyAlignment="1">
      <alignment vertical="top"/>
    </xf>
    <xf numFmtId="0" fontId="75" fillId="8" borderId="0" xfId="19" applyFont="1" applyFill="1" applyBorder="1" applyAlignment="1">
      <alignment vertical="top"/>
    </xf>
    <xf numFmtId="0" fontId="48" fillId="0" borderId="0" xfId="0" applyFont="1"/>
    <xf numFmtId="0" fontId="0" fillId="0" borderId="0" xfId="0" applyAlignment="1"/>
    <xf numFmtId="0" fontId="48" fillId="0" borderId="0" xfId="0" applyFont="1" applyAlignment="1"/>
    <xf numFmtId="0" fontId="48" fillId="0" borderId="0" xfId="0" applyFont="1" applyFill="1"/>
    <xf numFmtId="43" fontId="0" fillId="0" borderId="26" xfId="18" applyFont="1" applyBorder="1"/>
    <xf numFmtId="0" fontId="78" fillId="0" borderId="26" xfId="19" applyFont="1" applyBorder="1" applyAlignment="1">
      <alignment horizontal="center" vertical="center" wrapText="1"/>
    </xf>
    <xf numFmtId="0" fontId="77" fillId="0" borderId="26" xfId="19" applyFont="1" applyFill="1" applyBorder="1" applyAlignment="1">
      <alignment horizontal="center" vertical="center" wrapText="1"/>
    </xf>
    <xf numFmtId="0" fontId="0" fillId="0" borderId="26" xfId="0" applyBorder="1" applyAlignment="1">
      <alignment horizontal="left" vertical="center" wrapText="1"/>
    </xf>
    <xf numFmtId="9" fontId="31" fillId="2" borderId="26" xfId="0" applyNumberFormat="1" applyFont="1" applyFill="1" applyBorder="1" applyAlignment="1">
      <alignment horizontal="center" vertical="center" wrapText="1"/>
    </xf>
    <xf numFmtId="9" fontId="31" fillId="0" borderId="26" xfId="17" applyFont="1" applyBorder="1" applyAlignment="1">
      <alignment horizontal="center" vertical="center"/>
    </xf>
    <xf numFmtId="0" fontId="32" fillId="0" borderId="26" xfId="19" applyFont="1" applyBorder="1" applyAlignment="1">
      <alignment horizontal="center" vertical="center" wrapText="1"/>
    </xf>
    <xf numFmtId="0" fontId="31" fillId="0" borderId="26" xfId="0" applyFont="1" applyBorder="1" applyAlignment="1">
      <alignment horizontal="center" vertical="center" wrapText="1"/>
    </xf>
    <xf numFmtId="0" fontId="38" fillId="0" borderId="26" xfId="19" applyFont="1" applyBorder="1" applyAlignment="1">
      <alignment horizontal="center" vertical="center" wrapText="1"/>
    </xf>
    <xf numFmtId="9" fontId="31" fillId="0" borderId="26" xfId="0" applyNumberFormat="1" applyFont="1" applyBorder="1" applyAlignment="1">
      <alignment horizontal="center" vertical="center"/>
    </xf>
    <xf numFmtId="43" fontId="38" fillId="0" borderId="26" xfId="19" applyNumberFormat="1" applyFont="1" applyFill="1" applyBorder="1" applyAlignment="1">
      <alignment horizontal="center" vertical="center"/>
    </xf>
    <xf numFmtId="43" fontId="38" fillId="0" borderId="26" xfId="18" applyNumberFormat="1" applyFont="1" applyFill="1" applyBorder="1" applyAlignment="1">
      <alignment horizontal="center" vertical="center"/>
    </xf>
    <xf numFmtId="0" fontId="32" fillId="0" borderId="30" xfId="19" applyFont="1" applyFill="1" applyBorder="1" applyAlignment="1">
      <alignment horizontal="center" vertical="center" wrapText="1"/>
    </xf>
    <xf numFmtId="43" fontId="0" fillId="0" borderId="26" xfId="18" applyFont="1" applyBorder="1" applyAlignment="1">
      <alignment horizontal="center" vertical="center" wrapText="1"/>
    </xf>
    <xf numFmtId="43" fontId="0" fillId="0" borderId="26" xfId="18" applyFont="1" applyBorder="1" applyAlignment="1">
      <alignment horizontal="center" vertical="center"/>
    </xf>
    <xf numFmtId="0" fontId="0" fillId="0" borderId="26" xfId="0" applyFill="1" applyBorder="1" applyAlignment="1">
      <alignment horizontal="left" vertical="center" wrapText="1"/>
    </xf>
    <xf numFmtId="0" fontId="29" fillId="20" borderId="28" xfId="0" applyFont="1" applyFill="1" applyBorder="1" applyAlignment="1" applyProtection="1">
      <alignment horizontal="center" vertical="center" wrapText="1"/>
      <protection locked="0"/>
    </xf>
    <xf numFmtId="0" fontId="33" fillId="0" borderId="26" xfId="19" applyFont="1" applyFill="1" applyBorder="1" applyAlignment="1">
      <alignment horizontal="center" vertical="center" wrapText="1"/>
    </xf>
    <xf numFmtId="0" fontId="32" fillId="0" borderId="36" xfId="19" applyFont="1" applyFill="1" applyBorder="1" applyAlignment="1">
      <alignment horizontal="center" vertical="center" wrapText="1"/>
    </xf>
    <xf numFmtId="43" fontId="32" fillId="0" borderId="30" xfId="18" applyFont="1" applyFill="1" applyBorder="1" applyAlignment="1">
      <alignment horizontal="center" vertical="center" wrapText="1"/>
    </xf>
    <xf numFmtId="43" fontId="32" fillId="0" borderId="27" xfId="18" applyFont="1" applyFill="1" applyBorder="1" applyAlignment="1">
      <alignment horizontal="center" vertical="center" wrapText="1"/>
    </xf>
    <xf numFmtId="0" fontId="0" fillId="0" borderId="27" xfId="0" applyBorder="1" applyAlignment="1">
      <alignment wrapText="1"/>
    </xf>
    <xf numFmtId="0" fontId="0" fillId="0" borderId="0" xfId="0" applyAlignment="1">
      <alignment horizontal="center"/>
    </xf>
    <xf numFmtId="0" fontId="22" fillId="5" borderId="1" xfId="0" applyFont="1" applyFill="1" applyBorder="1" applyAlignment="1">
      <alignment horizontal="center" vertical="center"/>
    </xf>
    <xf numFmtId="0" fontId="25" fillId="8" borderId="0" xfId="19" applyFont="1" applyFill="1" applyBorder="1" applyAlignment="1">
      <alignment horizontal="center" vertical="top"/>
    </xf>
    <xf numFmtId="9" fontId="25" fillId="8" borderId="0" xfId="17" applyFont="1" applyFill="1" applyBorder="1" applyAlignment="1">
      <alignment vertical="top"/>
    </xf>
    <xf numFmtId="9" fontId="69" fillId="18" borderId="26" xfId="17" applyFont="1" applyFill="1" applyBorder="1" applyAlignment="1" applyProtection="1">
      <alignment horizontal="center" vertical="center" wrapText="1"/>
      <protection locked="0"/>
    </xf>
    <xf numFmtId="9" fontId="28" fillId="20" borderId="26" xfId="17" applyFont="1" applyFill="1" applyBorder="1" applyAlignment="1" applyProtection="1">
      <alignment horizontal="center" vertical="center" wrapText="1"/>
      <protection locked="0"/>
    </xf>
    <xf numFmtId="9" fontId="0" fillId="0" borderId="26" xfId="17" applyFont="1" applyBorder="1" applyAlignment="1">
      <alignment horizontal="center" vertical="center"/>
    </xf>
    <xf numFmtId="9" fontId="32" fillId="0" borderId="26" xfId="17" applyFont="1" applyFill="1" applyBorder="1" applyAlignment="1">
      <alignment horizontal="center" vertical="center" wrapText="1"/>
    </xf>
    <xf numFmtId="9" fontId="32" fillId="0" borderId="27" xfId="17" applyFont="1" applyFill="1" applyBorder="1" applyAlignment="1">
      <alignment horizontal="center" vertical="center" wrapText="1"/>
    </xf>
    <xf numFmtId="9" fontId="0" fillId="0" borderId="0" xfId="17" applyFont="1"/>
    <xf numFmtId="9" fontId="32" fillId="10" borderId="26" xfId="17" applyFont="1" applyFill="1" applyBorder="1" applyAlignment="1">
      <alignment horizontal="right" wrapText="1"/>
    </xf>
    <xf numFmtId="43" fontId="25" fillId="8" borderId="0" xfId="18" applyFont="1" applyFill="1" applyBorder="1" applyAlignment="1">
      <alignment vertical="top"/>
    </xf>
    <xf numFmtId="43" fontId="69" fillId="18" borderId="26" xfId="18" applyFont="1" applyFill="1" applyBorder="1" applyAlignment="1" applyProtection="1">
      <alignment horizontal="center" vertical="center" wrapText="1"/>
      <protection locked="0"/>
    </xf>
    <xf numFmtId="43" fontId="28" fillId="20" borderId="26" xfId="18" applyFont="1" applyFill="1" applyBorder="1" applyAlignment="1" applyProtection="1">
      <alignment horizontal="center" vertical="center" wrapText="1"/>
      <protection locked="0"/>
    </xf>
    <xf numFmtId="0" fontId="0" fillId="0" borderId="26" xfId="0" applyFill="1" applyBorder="1" applyAlignment="1">
      <alignment vertical="center" wrapText="1"/>
    </xf>
    <xf numFmtId="0" fontId="22" fillId="2" borderId="4" xfId="0" applyFont="1" applyFill="1" applyBorder="1" applyAlignment="1">
      <alignment horizontal="center" vertical="center"/>
    </xf>
    <xf numFmtId="0" fontId="4" fillId="0" borderId="26" xfId="0" applyFont="1" applyFill="1" applyBorder="1" applyAlignment="1">
      <alignment horizontal="center" vertical="center" wrapText="1"/>
    </xf>
    <xf numFmtId="0" fontId="22" fillId="5" borderId="1" xfId="0" applyFont="1" applyFill="1" applyBorder="1" applyAlignment="1">
      <alignment horizontal="center" vertical="center"/>
    </xf>
    <xf numFmtId="0" fontId="22" fillId="5" borderId="1" xfId="0" applyFont="1" applyFill="1" applyBorder="1" applyAlignment="1">
      <alignment vertical="center"/>
    </xf>
    <xf numFmtId="0" fontId="22" fillId="5" borderId="9" xfId="0" applyFont="1" applyFill="1" applyBorder="1" applyAlignment="1">
      <alignment horizontal="center" vertical="center"/>
    </xf>
    <xf numFmtId="0" fontId="22" fillId="2" borderId="45" xfId="0" applyNumberFormat="1" applyFont="1" applyFill="1" applyBorder="1" applyAlignment="1">
      <alignment horizontal="center" vertical="center"/>
    </xf>
    <xf numFmtId="0" fontId="23" fillId="11" borderId="32" xfId="0" applyFont="1" applyFill="1" applyBorder="1" applyAlignment="1">
      <alignment vertical="center" wrapText="1"/>
    </xf>
    <xf numFmtId="0" fontId="22" fillId="5" borderId="20" xfId="0" applyNumberFormat="1" applyFont="1" applyFill="1" applyBorder="1" applyAlignment="1">
      <alignment horizontal="center" vertical="center"/>
    </xf>
    <xf numFmtId="0" fontId="22" fillId="5" borderId="21" xfId="0" applyNumberFormat="1" applyFont="1" applyFill="1" applyBorder="1" applyAlignment="1">
      <alignment vertical="center"/>
    </xf>
    <xf numFmtId="41" fontId="22" fillId="5" borderId="22" xfId="0" applyNumberFormat="1" applyFont="1" applyFill="1" applyBorder="1" applyAlignment="1">
      <alignment vertical="center"/>
    </xf>
    <xf numFmtId="0" fontId="22" fillId="6" borderId="32" xfId="0" applyFont="1" applyFill="1" applyBorder="1" applyAlignment="1">
      <alignment horizontal="center" vertical="center"/>
    </xf>
    <xf numFmtId="0" fontId="22" fillId="2" borderId="26" xfId="0" applyFont="1" applyFill="1" applyBorder="1" applyAlignment="1">
      <alignment horizontal="center" vertical="center"/>
    </xf>
    <xf numFmtId="0" fontId="22" fillId="2" borderId="26" xfId="0" applyFont="1" applyFill="1" applyBorder="1" applyAlignment="1">
      <alignment vertical="center"/>
    </xf>
    <xf numFmtId="41" fontId="22" fillId="2" borderId="26" xfId="0" applyNumberFormat="1" applyFont="1" applyFill="1" applyBorder="1" applyAlignment="1">
      <alignment vertical="center"/>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32" fillId="0" borderId="30" xfId="19" applyFont="1" applyFill="1" applyBorder="1" applyAlignment="1">
      <alignment horizontal="center" vertical="center" wrapText="1"/>
    </xf>
    <xf numFmtId="0" fontId="77" fillId="2" borderId="27" xfId="19" applyFont="1" applyFill="1" applyBorder="1" applyAlignment="1">
      <alignment horizontal="center" vertical="center" wrapText="1"/>
    </xf>
    <xf numFmtId="0" fontId="32" fillId="0" borderId="30" xfId="19" applyFont="1" applyFill="1" applyBorder="1" applyAlignment="1">
      <alignment vertical="center" wrapText="1"/>
    </xf>
    <xf numFmtId="0" fontId="81" fillId="0" borderId="26" xfId="19" applyFont="1" applyFill="1" applyBorder="1" applyAlignment="1">
      <alignment horizontal="center" vertical="center" wrapText="1"/>
    </xf>
    <xf numFmtId="0" fontId="62" fillId="20" borderId="28" xfId="0" applyFont="1" applyFill="1" applyBorder="1" applyAlignment="1" applyProtection="1">
      <alignment horizontal="center" vertical="center" wrapText="1"/>
      <protection locked="0"/>
    </xf>
    <xf numFmtId="0" fontId="29" fillId="0" borderId="26" xfId="19" applyFont="1" applyFill="1" applyBorder="1" applyAlignment="1">
      <alignment vertical="center" wrapText="1"/>
    </xf>
    <xf numFmtId="0" fontId="29" fillId="10" borderId="26" xfId="19" applyFont="1" applyFill="1" applyBorder="1" applyAlignment="1">
      <alignment vertical="center"/>
    </xf>
    <xf numFmtId="0" fontId="29" fillId="10" borderId="26" xfId="19" applyFont="1" applyFill="1" applyBorder="1" applyAlignment="1">
      <alignment horizontal="center" vertical="center"/>
    </xf>
    <xf numFmtId="0" fontId="29" fillId="0" borderId="28" xfId="19" applyFont="1" applyFill="1" applyBorder="1" applyAlignment="1">
      <alignment vertical="center" wrapText="1"/>
    </xf>
    <xf numFmtId="0" fontId="0" fillId="0" borderId="30" xfId="0" applyFill="1" applyBorder="1" applyAlignment="1">
      <alignment vertical="center" wrapText="1"/>
    </xf>
    <xf numFmtId="0" fontId="32" fillId="0" borderId="26" xfId="19" applyFont="1" applyFill="1" applyBorder="1" applyAlignment="1">
      <alignment vertical="center" wrapText="1"/>
    </xf>
    <xf numFmtId="0" fontId="32" fillId="0" borderId="27" xfId="19" applyFont="1" applyFill="1" applyBorder="1" applyAlignment="1">
      <alignment horizontal="center" vertical="center" wrapText="1"/>
    </xf>
    <xf numFmtId="0" fontId="32" fillId="0" borderId="0" xfId="19" applyFont="1" applyFill="1" applyBorder="1" applyAlignment="1">
      <alignment horizontal="center" vertical="center" wrapText="1"/>
    </xf>
    <xf numFmtId="43" fontId="4" fillId="0" borderId="26" xfId="18" applyFont="1" applyBorder="1"/>
    <xf numFmtId="0" fontId="32" fillId="0" borderId="31" xfId="19" applyFont="1" applyFill="1" applyBorder="1" applyAlignment="1">
      <alignment horizontal="center" vertical="center" wrapText="1"/>
    </xf>
    <xf numFmtId="0" fontId="36" fillId="0" borderId="26" xfId="0" applyFont="1" applyBorder="1" applyAlignment="1">
      <alignment horizontal="left" vertical="center" wrapText="1"/>
    </xf>
    <xf numFmtId="9" fontId="4" fillId="0" borderId="26" xfId="17" applyFont="1" applyBorder="1" applyAlignment="1">
      <alignment horizontal="center" vertical="center"/>
    </xf>
    <xf numFmtId="43" fontId="4" fillId="0" borderId="26" xfId="18" applyFont="1" applyBorder="1" applyAlignment="1">
      <alignment horizontal="center" vertical="center"/>
    </xf>
    <xf numFmtId="0" fontId="4" fillId="0" borderId="26" xfId="0" applyFont="1" applyBorder="1" applyAlignment="1">
      <alignment horizontal="left" vertical="center" wrapText="1"/>
    </xf>
    <xf numFmtId="0" fontId="4" fillId="0" borderId="26" xfId="0" applyFont="1" applyFill="1" applyBorder="1" applyAlignment="1">
      <alignment wrapText="1"/>
    </xf>
    <xf numFmtId="0" fontId="8" fillId="0" borderId="0" xfId="19" applyFont="1" applyAlignment="1">
      <alignment vertical="top"/>
    </xf>
    <xf numFmtId="0" fontId="83" fillId="8" borderId="13" xfId="19" applyFont="1" applyFill="1" applyBorder="1" applyAlignment="1">
      <alignment vertical="top"/>
    </xf>
    <xf numFmtId="0" fontId="84" fillId="18" borderId="26" xfId="0" applyFont="1" applyFill="1" applyBorder="1" applyAlignment="1" applyProtection="1">
      <alignment horizontal="center" vertical="center" wrapText="1"/>
      <protection locked="0"/>
    </xf>
    <xf numFmtId="0" fontId="83" fillId="20" borderId="26" xfId="0" applyFont="1" applyFill="1" applyBorder="1" applyAlignment="1" applyProtection="1">
      <alignment horizontal="center" vertical="center" wrapText="1"/>
      <protection locked="0"/>
    </xf>
    <xf numFmtId="0" fontId="83" fillId="20" borderId="27" xfId="0" applyFont="1" applyFill="1" applyBorder="1" applyAlignment="1" applyProtection="1">
      <alignment horizontal="center" vertical="center" wrapText="1"/>
      <protection locked="0"/>
    </xf>
    <xf numFmtId="0" fontId="83" fillId="8" borderId="0" xfId="19" applyFont="1" applyFill="1" applyBorder="1" applyAlignment="1">
      <alignment vertical="center"/>
    </xf>
    <xf numFmtId="0" fontId="83" fillId="8" borderId="0" xfId="19" applyFont="1" applyFill="1" applyBorder="1" applyAlignment="1">
      <alignment vertical="top"/>
    </xf>
    <xf numFmtId="0" fontId="83" fillId="8" borderId="13" xfId="19" applyFont="1" applyFill="1" applyBorder="1" applyAlignment="1">
      <alignment horizontal="center" vertical="center" wrapText="1"/>
    </xf>
    <xf numFmtId="0" fontId="84" fillId="20" borderId="27" xfId="0" applyFont="1" applyFill="1" applyBorder="1" applyAlignment="1" applyProtection="1">
      <alignment horizontal="center" vertical="center" wrapText="1"/>
      <protection locked="0"/>
    </xf>
    <xf numFmtId="0" fontId="83" fillId="19" borderId="27" xfId="0" applyFont="1" applyFill="1" applyBorder="1" applyAlignment="1">
      <alignment horizontal="center" vertical="center" wrapText="1"/>
    </xf>
    <xf numFmtId="0" fontId="85" fillId="0" borderId="26" xfId="19" applyFont="1" applyBorder="1" applyAlignment="1">
      <alignment horizontal="center" vertical="center" wrapText="1"/>
    </xf>
    <xf numFmtId="0" fontId="8" fillId="0" borderId="0" xfId="19" applyFont="1" applyBorder="1" applyAlignment="1">
      <alignment horizontal="center" vertical="center" wrapText="1"/>
    </xf>
    <xf numFmtId="0" fontId="8" fillId="0" borderId="0" xfId="19" applyFont="1" applyBorder="1" applyAlignment="1">
      <alignment vertical="top" wrapText="1"/>
    </xf>
    <xf numFmtId="0" fontId="8" fillId="0" borderId="26" xfId="19" applyFont="1" applyBorder="1" applyAlignment="1">
      <alignment horizontal="center" vertical="center" wrapText="1"/>
    </xf>
    <xf numFmtId="9" fontId="8" fillId="0" borderId="26" xfId="19" applyNumberFormat="1" applyFont="1" applyBorder="1" applyAlignment="1">
      <alignment horizontal="center" vertical="center" wrapText="1"/>
    </xf>
    <xf numFmtId="43" fontId="8" fillId="0" borderId="26" xfId="19" applyNumberFormat="1" applyFont="1" applyBorder="1" applyAlignment="1">
      <alignment horizontal="center" vertical="center" wrapText="1"/>
    </xf>
    <xf numFmtId="43" fontId="8" fillId="0" borderId="26" xfId="18" applyNumberFormat="1" applyFont="1" applyBorder="1" applyAlignment="1">
      <alignment horizontal="center" vertical="center" wrapText="1"/>
    </xf>
    <xf numFmtId="3" fontId="8" fillId="0" borderId="26" xfId="19" applyNumberFormat="1" applyFont="1" applyBorder="1" applyAlignment="1">
      <alignment horizontal="center" vertical="center" wrapText="1"/>
    </xf>
    <xf numFmtId="43" fontId="8" fillId="0" borderId="26" xfId="18" applyNumberFormat="1" applyFont="1" applyFill="1" applyBorder="1" applyAlignment="1">
      <alignment horizontal="center" vertical="center" wrapText="1"/>
    </xf>
    <xf numFmtId="0" fontId="8" fillId="0" borderId="26" xfId="19" applyFont="1" applyBorder="1" applyAlignment="1" applyProtection="1">
      <alignment horizontal="center" vertical="center" wrapText="1"/>
      <protection locked="0"/>
    </xf>
    <xf numFmtId="0" fontId="87" fillId="0" borderId="26" xfId="0" applyFont="1" applyFill="1" applyBorder="1" applyAlignment="1">
      <alignment vertical="center" wrapText="1"/>
    </xf>
    <xf numFmtId="0" fontId="8" fillId="0" borderId="26" xfId="19" applyFont="1" applyFill="1" applyBorder="1" applyAlignment="1">
      <alignment horizontal="center" vertical="center" wrapText="1"/>
    </xf>
    <xf numFmtId="0" fontId="83" fillId="10" borderId="37" xfId="19" applyFont="1" applyFill="1" applyBorder="1" applyAlignment="1">
      <alignment vertical="center"/>
    </xf>
    <xf numFmtId="0" fontId="83" fillId="10" borderId="16" xfId="19" applyFont="1" applyFill="1" applyBorder="1" applyAlignment="1">
      <alignment vertical="center"/>
    </xf>
    <xf numFmtId="0" fontId="83" fillId="10" borderId="36" xfId="19" applyFont="1" applyFill="1" applyBorder="1" applyAlignment="1">
      <alignment vertical="center"/>
    </xf>
    <xf numFmtId="43" fontId="8" fillId="10" borderId="26" xfId="19" applyNumberFormat="1" applyFont="1" applyFill="1" applyBorder="1" applyAlignment="1">
      <alignment vertical="top" wrapText="1"/>
    </xf>
    <xf numFmtId="0" fontId="8" fillId="10" borderId="26" xfId="19" applyFont="1" applyFill="1" applyBorder="1" applyAlignment="1">
      <alignment vertical="top" wrapText="1"/>
    </xf>
    <xf numFmtId="0" fontId="8" fillId="2" borderId="0" xfId="19" applyFont="1" applyFill="1" applyBorder="1" applyAlignment="1">
      <alignment vertical="top" wrapText="1"/>
    </xf>
    <xf numFmtId="0" fontId="85" fillId="0" borderId="0" xfId="19" applyFont="1" applyAlignment="1">
      <alignment horizontal="left" vertical="top" wrapText="1"/>
    </xf>
    <xf numFmtId="0" fontId="88" fillId="2" borderId="0" xfId="19" applyFont="1" applyFill="1" applyBorder="1" applyAlignment="1">
      <alignment horizontal="center" vertical="top" wrapText="1"/>
    </xf>
    <xf numFmtId="0" fontId="8" fillId="0" borderId="0" xfId="19" applyFont="1" applyBorder="1" applyAlignment="1">
      <alignment vertical="center" wrapText="1"/>
    </xf>
    <xf numFmtId="9" fontId="32" fillId="0" borderId="28" xfId="17" applyFont="1" applyFill="1" applyBorder="1" applyAlignment="1">
      <alignment horizontal="center" vertical="center" wrapText="1"/>
    </xf>
    <xf numFmtId="0" fontId="22" fillId="2" borderId="14" xfId="0" applyFont="1" applyFill="1" applyBorder="1" applyAlignment="1">
      <alignment vertical="center"/>
    </xf>
    <xf numFmtId="0" fontId="22" fillId="5" borderId="26" xfId="0" applyFont="1" applyFill="1" applyBorder="1" applyAlignment="1">
      <alignment horizontal="center" vertical="center"/>
    </xf>
    <xf numFmtId="9" fontId="84" fillId="18" borderId="26" xfId="17" applyFont="1" applyFill="1" applyBorder="1" applyAlignment="1" applyProtection="1">
      <alignment horizontal="center" vertical="center" wrapText="1"/>
      <protection locked="0"/>
    </xf>
    <xf numFmtId="9" fontId="83" fillId="20" borderId="26" xfId="17" applyFont="1" applyFill="1" applyBorder="1" applyAlignment="1" applyProtection="1">
      <alignment horizontal="center" vertical="center" wrapText="1"/>
      <protection locked="0"/>
    </xf>
    <xf numFmtId="0" fontId="87" fillId="0" borderId="26" xfId="0" applyFont="1" applyFill="1" applyBorder="1" applyAlignment="1">
      <alignment horizontal="center" vertical="center" wrapText="1"/>
    </xf>
    <xf numFmtId="0" fontId="8" fillId="0" borderId="0" xfId="19" applyFont="1" applyAlignment="1">
      <alignment wrapText="1"/>
    </xf>
    <xf numFmtId="0" fontId="83" fillId="8" borderId="0" xfId="19" applyFont="1" applyFill="1" applyBorder="1" applyAlignment="1"/>
    <xf numFmtId="9" fontId="8" fillId="0" borderId="0" xfId="17" applyFont="1" applyAlignment="1">
      <alignment wrapText="1"/>
    </xf>
    <xf numFmtId="9" fontId="83" fillId="8" borderId="0" xfId="17" applyFont="1" applyFill="1" applyBorder="1" applyAlignment="1"/>
    <xf numFmtId="9" fontId="73" fillId="0" borderId="0" xfId="17" applyFont="1"/>
    <xf numFmtId="0" fontId="73" fillId="0" borderId="0" xfId="0" applyFont="1"/>
    <xf numFmtId="0" fontId="90" fillId="0" borderId="0" xfId="19" applyFont="1" applyAlignment="1">
      <alignment wrapText="1"/>
    </xf>
    <xf numFmtId="0" fontId="8" fillId="0" borderId="0" xfId="0" applyFont="1" applyAlignment="1">
      <alignment vertical="top" wrapText="1"/>
    </xf>
    <xf numFmtId="0" fontId="8" fillId="0" borderId="0" xfId="0" applyFont="1" applyAlignment="1">
      <alignment vertical="center" wrapText="1"/>
    </xf>
    <xf numFmtId="0" fontId="83" fillId="19" borderId="44" xfId="0" applyFont="1" applyFill="1" applyBorder="1" applyAlignment="1">
      <alignment horizontal="center" vertical="center" wrapText="1"/>
    </xf>
    <xf numFmtId="0" fontId="83" fillId="19" borderId="28" xfId="0" applyFont="1" applyFill="1" applyBorder="1" applyAlignment="1">
      <alignment horizontal="center" vertical="center" wrapText="1"/>
    </xf>
    <xf numFmtId="0" fontId="87" fillId="0" borderId="26" xfId="0" applyFont="1" applyFill="1" applyBorder="1" applyAlignment="1">
      <alignment horizontal="center" vertical="center"/>
    </xf>
    <xf numFmtId="9" fontId="87" fillId="0" borderId="26" xfId="0" applyNumberFormat="1" applyFont="1" applyFill="1" applyBorder="1" applyAlignment="1">
      <alignment horizontal="center" vertical="center" wrapText="1"/>
    </xf>
    <xf numFmtId="43" fontId="87" fillId="0" borderId="26" xfId="18" applyFont="1" applyFill="1" applyBorder="1" applyAlignment="1">
      <alignment horizontal="center" vertical="center" wrapText="1"/>
    </xf>
    <xf numFmtId="9" fontId="87" fillId="0" borderId="26" xfId="17" applyFont="1" applyFill="1" applyBorder="1" applyAlignment="1">
      <alignment horizontal="center" vertical="center" wrapText="1"/>
    </xf>
    <xf numFmtId="9" fontId="8" fillId="0" borderId="26" xfId="17" applyFont="1" applyFill="1" applyBorder="1" applyAlignment="1">
      <alignment horizontal="center" vertical="center" wrapText="1"/>
    </xf>
    <xf numFmtId="0" fontId="87" fillId="0" borderId="0" xfId="0" applyFont="1"/>
    <xf numFmtId="43" fontId="8" fillId="0" borderId="26" xfId="18" applyFont="1" applyFill="1" applyBorder="1" applyAlignment="1">
      <alignment horizontal="center" vertical="center" wrapText="1"/>
    </xf>
    <xf numFmtId="0" fontId="83" fillId="10" borderId="37" xfId="19" applyFont="1" applyFill="1" applyBorder="1" applyAlignment="1">
      <alignment vertical="top"/>
    </xf>
    <xf numFmtId="0" fontId="83" fillId="10" borderId="16" xfId="19" applyFont="1" applyFill="1" applyBorder="1" applyAlignment="1">
      <alignment vertical="top"/>
    </xf>
    <xf numFmtId="0" fontId="83" fillId="10" borderId="36" xfId="19" applyFont="1" applyFill="1" applyBorder="1" applyAlignment="1">
      <alignment vertical="top"/>
    </xf>
    <xf numFmtId="43" fontId="8" fillId="10" borderId="26" xfId="18" applyFont="1" applyFill="1" applyBorder="1" applyAlignment="1">
      <alignment vertical="top" wrapText="1"/>
    </xf>
    <xf numFmtId="9" fontId="8" fillId="10" borderId="26" xfId="17" applyFont="1" applyFill="1" applyBorder="1" applyAlignment="1">
      <alignment vertical="top" wrapText="1"/>
    </xf>
    <xf numFmtId="0" fontId="83" fillId="10" borderId="26" xfId="19" applyFont="1" applyFill="1" applyBorder="1" applyAlignment="1">
      <alignment vertical="top" wrapText="1"/>
    </xf>
    <xf numFmtId="9" fontId="87" fillId="0" borderId="0" xfId="17" applyFont="1"/>
    <xf numFmtId="9" fontId="8" fillId="0" borderId="0" xfId="17" applyFont="1" applyBorder="1" applyAlignment="1">
      <alignment vertical="top" wrapText="1"/>
    </xf>
    <xf numFmtId="9" fontId="27" fillId="9" borderId="13" xfId="17" applyFont="1" applyFill="1" applyBorder="1" applyAlignment="1" applyProtection="1">
      <alignment vertical="top"/>
      <protection locked="0"/>
    </xf>
    <xf numFmtId="0" fontId="83" fillId="8" borderId="0" xfId="19" applyFont="1" applyFill="1" applyBorder="1" applyAlignment="1">
      <alignment horizontal="left" vertical="top"/>
    </xf>
    <xf numFmtId="0" fontId="83" fillId="8" borderId="0" xfId="19" applyFont="1" applyFill="1" applyBorder="1" applyAlignment="1">
      <alignment horizontal="center" vertical="top"/>
    </xf>
    <xf numFmtId="0" fontId="73" fillId="2" borderId="0" xfId="0" applyFont="1" applyFill="1"/>
    <xf numFmtId="0" fontId="87" fillId="0" borderId="26" xfId="0" applyFont="1" applyFill="1" applyBorder="1" applyAlignment="1">
      <alignment wrapText="1"/>
    </xf>
    <xf numFmtId="0" fontId="87" fillId="0" borderId="26" xfId="0" applyFont="1" applyFill="1" applyBorder="1" applyAlignment="1">
      <alignment vertical="center"/>
    </xf>
    <xf numFmtId="0" fontId="87" fillId="0" borderId="0" xfId="0" applyFont="1" applyFill="1"/>
    <xf numFmtId="0" fontId="87" fillId="0" borderId="26" xfId="0" applyFont="1" applyBorder="1" applyAlignment="1">
      <alignment horizontal="center" vertical="center" wrapText="1"/>
    </xf>
    <xf numFmtId="0" fontId="87" fillId="0" borderId="26" xfId="19" applyFont="1" applyFill="1" applyBorder="1" applyAlignment="1">
      <alignment horizontal="center" vertical="center" wrapText="1"/>
    </xf>
    <xf numFmtId="43" fontId="87" fillId="0" borderId="26" xfId="18" applyNumberFormat="1" applyFont="1" applyFill="1" applyBorder="1" applyAlignment="1">
      <alignment horizontal="center" vertical="center" wrapText="1"/>
    </xf>
    <xf numFmtId="43" fontId="87" fillId="10" borderId="26" xfId="18" applyFont="1" applyFill="1" applyBorder="1" applyAlignment="1">
      <alignment vertical="top" wrapText="1"/>
    </xf>
    <xf numFmtId="0" fontId="87" fillId="10" borderId="26" xfId="19" applyFont="1" applyFill="1" applyBorder="1" applyAlignment="1">
      <alignment vertical="top" wrapText="1"/>
    </xf>
    <xf numFmtId="0" fontId="92" fillId="0" borderId="26" xfId="0" applyFont="1" applyFill="1" applyBorder="1" applyAlignment="1">
      <alignment horizontal="center" vertical="center" wrapText="1"/>
    </xf>
    <xf numFmtId="0" fontId="92" fillId="0" borderId="0" xfId="0" applyFont="1"/>
    <xf numFmtId="0" fontId="78" fillId="23" borderId="26" xfId="0" applyFont="1" applyFill="1" applyBorder="1" applyAlignment="1">
      <alignment horizontal="center" vertical="center" wrapText="1"/>
    </xf>
    <xf numFmtId="0" fontId="29" fillId="0" borderId="26" xfId="19" applyFont="1" applyFill="1" applyBorder="1" applyAlignment="1">
      <alignment horizontal="center" vertical="center" wrapText="1"/>
    </xf>
    <xf numFmtId="9" fontId="32" fillId="10" borderId="26" xfId="17" applyFont="1" applyFill="1" applyBorder="1" applyAlignment="1">
      <alignment vertical="center" wrapText="1"/>
    </xf>
    <xf numFmtId="9" fontId="0" fillId="0" borderId="0" xfId="17" applyFont="1" applyAlignment="1">
      <alignment vertical="center"/>
    </xf>
    <xf numFmtId="9" fontId="25" fillId="8" borderId="0" xfId="17" applyNumberFormat="1" applyFont="1" applyFill="1" applyBorder="1" applyAlignment="1">
      <alignment vertical="center"/>
    </xf>
    <xf numFmtId="9" fontId="69" fillId="18" borderId="26" xfId="17" applyNumberFormat="1" applyFont="1" applyFill="1" applyBorder="1" applyAlignment="1" applyProtection="1">
      <alignment horizontal="center" vertical="center" wrapText="1"/>
      <protection locked="0"/>
    </xf>
    <xf numFmtId="9" fontId="28" fillId="20" borderId="26" xfId="17" applyNumberFormat="1" applyFont="1" applyFill="1" applyBorder="1" applyAlignment="1" applyProtection="1">
      <alignment horizontal="center" vertical="center" wrapText="1"/>
      <protection locked="0"/>
    </xf>
    <xf numFmtId="9" fontId="32" fillId="10" borderId="26" xfId="17" applyNumberFormat="1" applyFont="1" applyFill="1" applyBorder="1" applyAlignment="1">
      <alignment vertical="center" wrapText="1"/>
    </xf>
    <xf numFmtId="9" fontId="0" fillId="0" borderId="0" xfId="17" applyNumberFormat="1" applyFont="1" applyAlignment="1">
      <alignment vertical="center"/>
    </xf>
    <xf numFmtId="9" fontId="25" fillId="8" borderId="0" xfId="17" applyFont="1" applyFill="1" applyBorder="1" applyAlignment="1">
      <alignment vertical="center" wrapText="1"/>
    </xf>
    <xf numFmtId="9" fontId="0" fillId="0" borderId="26" xfId="17" applyFont="1" applyBorder="1" applyAlignment="1">
      <alignment horizontal="center" vertical="center" wrapText="1"/>
    </xf>
    <xf numFmtId="43" fontId="25" fillId="8" borderId="0" xfId="18" applyFont="1" applyFill="1" applyBorder="1" applyAlignment="1">
      <alignment vertical="center" wrapText="1"/>
    </xf>
    <xf numFmtId="0" fontId="93" fillId="0" borderId="43" xfId="19" applyFont="1" applyFill="1" applyBorder="1" applyAlignment="1">
      <alignment horizontal="center" vertical="center" wrapText="1"/>
    </xf>
    <xf numFmtId="0" fontId="93" fillId="0" borderId="26" xfId="19" applyFont="1" applyFill="1" applyBorder="1" applyAlignment="1">
      <alignment horizontal="center" vertical="center" wrapText="1"/>
    </xf>
    <xf numFmtId="0" fontId="36" fillId="0" borderId="26" xfId="19" applyFont="1" applyFill="1" applyBorder="1" applyAlignment="1">
      <alignment horizontal="center" vertical="center" wrapText="1"/>
    </xf>
    <xf numFmtId="9" fontId="36" fillId="0" borderId="27" xfId="17" applyFont="1" applyFill="1" applyBorder="1" applyAlignment="1">
      <alignment horizontal="center" vertical="center" wrapText="1"/>
    </xf>
    <xf numFmtId="43" fontId="36" fillId="0" borderId="27" xfId="18" applyFont="1" applyFill="1" applyBorder="1" applyAlignment="1">
      <alignment horizontal="center" vertical="center" wrapText="1"/>
    </xf>
    <xf numFmtId="43" fontId="36" fillId="2" borderId="27" xfId="18" applyFont="1" applyFill="1" applyBorder="1" applyAlignment="1">
      <alignment horizontal="center" vertical="center" wrapText="1"/>
    </xf>
    <xf numFmtId="43" fontId="36" fillId="0" borderId="27" xfId="18" applyNumberFormat="1" applyFont="1" applyFill="1" applyBorder="1" applyAlignment="1">
      <alignment horizontal="center" vertical="center" wrapText="1"/>
    </xf>
    <xf numFmtId="0" fontId="93" fillId="0" borderId="36" xfId="19" applyFont="1" applyFill="1" applyBorder="1" applyAlignment="1">
      <alignment horizontal="center" vertical="center" wrapText="1"/>
    </xf>
    <xf numFmtId="0" fontId="93" fillId="0" borderId="27" xfId="19" applyFont="1" applyFill="1" applyBorder="1" applyAlignment="1">
      <alignment horizontal="center" vertical="center" wrapText="1"/>
    </xf>
    <xf numFmtId="9" fontId="36" fillId="0" borderId="26" xfId="17" applyFont="1" applyFill="1" applyBorder="1" applyAlignment="1">
      <alignment horizontal="center" vertical="center" wrapText="1"/>
    </xf>
    <xf numFmtId="0" fontId="39" fillId="0" borderId="26" xfId="19" applyFont="1" applyBorder="1" applyAlignment="1">
      <alignment horizontal="center" vertical="center" wrapText="1"/>
    </xf>
    <xf numFmtId="0" fontId="36" fillId="0" borderId="26" xfId="19" applyFont="1" applyBorder="1" applyAlignment="1">
      <alignment horizontal="center" vertical="center" wrapText="1"/>
    </xf>
    <xf numFmtId="9" fontId="36" fillId="0" borderId="26" xfId="19" applyNumberFormat="1" applyFont="1" applyBorder="1" applyAlignment="1">
      <alignment horizontal="center" vertical="center" wrapText="1"/>
    </xf>
    <xf numFmtId="43" fontId="36" fillId="0" borderId="26" xfId="18" applyFont="1" applyBorder="1" applyAlignment="1">
      <alignment horizontal="center" vertical="center" wrapText="1"/>
    </xf>
    <xf numFmtId="43" fontId="36" fillId="0" borderId="26" xfId="19" applyNumberFormat="1" applyFont="1" applyBorder="1" applyAlignment="1">
      <alignment horizontal="center" vertical="center" wrapText="1"/>
    </xf>
    <xf numFmtId="43" fontId="36" fillId="0" borderId="26" xfId="18" applyNumberFormat="1" applyFont="1" applyBorder="1" applyAlignment="1">
      <alignment horizontal="center" vertical="center" wrapText="1"/>
    </xf>
    <xf numFmtId="0" fontId="36" fillId="2" borderId="26" xfId="19" applyFont="1" applyFill="1" applyBorder="1" applyAlignment="1">
      <alignment horizontal="center" vertical="center" wrapText="1"/>
    </xf>
    <xf numFmtId="3" fontId="36" fillId="0" borderId="26" xfId="19" applyNumberFormat="1" applyFont="1" applyBorder="1" applyAlignment="1">
      <alignment horizontal="center" vertical="center" wrapText="1"/>
    </xf>
    <xf numFmtId="0" fontId="36" fillId="2" borderId="27" xfId="19" applyFont="1" applyFill="1" applyBorder="1" applyAlignment="1">
      <alignment horizontal="center" vertical="center" wrapText="1"/>
    </xf>
    <xf numFmtId="0" fontId="36" fillId="0" borderId="0" xfId="19" applyFont="1" applyBorder="1" applyAlignment="1">
      <alignment vertical="center" wrapText="1"/>
    </xf>
    <xf numFmtId="0" fontId="31" fillId="0" borderId="26" xfId="0" applyFont="1" applyBorder="1" applyAlignment="1">
      <alignment horizontal="left" vertical="center" wrapText="1"/>
    </xf>
    <xf numFmtId="0" fontId="36" fillId="2" borderId="26" xfId="19" applyFont="1" applyFill="1" applyBorder="1" applyAlignment="1">
      <alignment vertical="center" wrapText="1"/>
    </xf>
    <xf numFmtId="0" fontId="31" fillId="0" borderId="26" xfId="0" applyFont="1" applyFill="1" applyBorder="1" applyAlignment="1">
      <alignment vertical="center" wrapText="1"/>
    </xf>
    <xf numFmtId="43" fontId="31" fillId="0" borderId="26" xfId="18" applyFont="1" applyFill="1" applyBorder="1"/>
    <xf numFmtId="0" fontId="36" fillId="0" borderId="28" xfId="19" applyFont="1" applyFill="1" applyBorder="1" applyAlignment="1">
      <alignment vertical="center" wrapText="1"/>
    </xf>
    <xf numFmtId="0" fontId="36" fillId="0" borderId="36" xfId="19" applyFont="1" applyFill="1" applyBorder="1" applyAlignment="1">
      <alignment horizontal="center" vertical="center" wrapText="1"/>
    </xf>
    <xf numFmtId="9" fontId="32" fillId="10" borderId="26" xfId="17" applyFont="1" applyFill="1" applyBorder="1" applyAlignment="1">
      <alignment vertical="top" wrapText="1"/>
    </xf>
    <xf numFmtId="0" fontId="80" fillId="0" borderId="26" xfId="19" applyFont="1" applyFill="1" applyBorder="1" applyAlignment="1">
      <alignment horizontal="center" vertical="center" wrapText="1"/>
    </xf>
    <xf numFmtId="0" fontId="36" fillId="0" borderId="26" xfId="19" applyFont="1" applyFill="1" applyBorder="1" applyAlignment="1">
      <alignment vertical="center" wrapText="1"/>
    </xf>
    <xf numFmtId="43" fontId="36" fillId="0" borderId="26" xfId="18" applyFont="1" applyBorder="1"/>
    <xf numFmtId="0" fontId="36" fillId="0" borderId="37" xfId="19" applyFont="1" applyBorder="1" applyAlignment="1">
      <alignment horizontal="center" vertical="center" wrapText="1"/>
    </xf>
    <xf numFmtId="0" fontId="36" fillId="0" borderId="36" xfId="19" applyFont="1" applyBorder="1" applyAlignment="1">
      <alignment horizontal="center" vertical="center" wrapText="1"/>
    </xf>
    <xf numFmtId="43" fontId="31" fillId="0" borderId="26" xfId="18" applyFont="1" applyBorder="1"/>
    <xf numFmtId="43" fontId="76" fillId="0" borderId="26" xfId="19" applyNumberFormat="1" applyFont="1" applyFill="1" applyBorder="1" applyAlignment="1">
      <alignment horizontal="center" vertical="center" wrapText="1"/>
    </xf>
    <xf numFmtId="0" fontId="36" fillId="0" borderId="30" xfId="19" applyFont="1" applyFill="1" applyBorder="1" applyAlignment="1">
      <alignment horizontal="center" vertical="center" wrapText="1"/>
    </xf>
    <xf numFmtId="0" fontId="36" fillId="0" borderId="30" xfId="19" applyFont="1" applyFill="1" applyBorder="1" applyAlignment="1">
      <alignment vertical="center" wrapText="1"/>
    </xf>
    <xf numFmtId="0" fontId="36" fillId="0" borderId="37" xfId="19" applyFont="1" applyFill="1" applyBorder="1" applyAlignment="1">
      <alignment horizontal="center" vertical="center" wrapText="1"/>
    </xf>
    <xf numFmtId="1" fontId="36" fillId="0" borderId="26" xfId="17" applyNumberFormat="1" applyFont="1" applyFill="1" applyBorder="1" applyAlignment="1">
      <alignment horizontal="center" vertical="center" wrapText="1"/>
    </xf>
    <xf numFmtId="0" fontId="36" fillId="0" borderId="27" xfId="19" applyFont="1" applyFill="1" applyBorder="1" applyAlignment="1">
      <alignment vertical="center" wrapText="1"/>
    </xf>
    <xf numFmtId="0" fontId="36" fillId="0" borderId="27" xfId="19" applyFont="1" applyFill="1" applyBorder="1" applyAlignment="1">
      <alignment horizontal="center" vertical="center" wrapText="1"/>
    </xf>
    <xf numFmtId="9" fontId="36" fillId="0" borderId="30" xfId="17" applyFont="1" applyFill="1" applyBorder="1" applyAlignment="1">
      <alignment horizontal="center" vertical="center" wrapText="1"/>
    </xf>
    <xf numFmtId="43" fontId="36" fillId="0" borderId="30" xfId="18" applyFont="1" applyFill="1" applyBorder="1" applyAlignment="1">
      <alignment horizontal="center" vertical="center" wrapText="1"/>
    </xf>
    <xf numFmtId="43" fontId="36" fillId="0" borderId="28" xfId="18" applyFont="1" applyFill="1" applyBorder="1" applyAlignment="1">
      <alignment horizontal="center" vertical="center" wrapText="1"/>
    </xf>
    <xf numFmtId="9" fontId="36" fillId="0" borderId="28" xfId="17" applyFont="1" applyFill="1" applyBorder="1" applyAlignment="1">
      <alignment horizontal="center" vertical="center" wrapText="1"/>
    </xf>
    <xf numFmtId="0" fontId="36" fillId="0" borderId="26" xfId="0" applyFont="1" applyBorder="1" applyAlignment="1">
      <alignment wrapText="1"/>
    </xf>
    <xf numFmtId="9" fontId="36" fillId="0" borderId="26" xfId="17" applyFont="1" applyBorder="1" applyAlignment="1">
      <alignment horizontal="center" vertical="center"/>
    </xf>
    <xf numFmtId="43" fontId="36" fillId="0" borderId="26" xfId="18" applyFont="1" applyBorder="1" applyAlignment="1">
      <alignment horizontal="center" vertical="center"/>
    </xf>
    <xf numFmtId="0" fontId="36" fillId="0" borderId="26" xfId="0" applyFont="1" applyBorder="1" applyAlignment="1">
      <alignment vertical="center" wrapText="1"/>
    </xf>
    <xf numFmtId="0" fontId="36" fillId="0" borderId="26" xfId="0" applyFont="1" applyBorder="1" applyAlignment="1">
      <alignment horizontal="center" vertical="center"/>
    </xf>
    <xf numFmtId="9" fontId="36" fillId="0" borderId="26" xfId="17" applyFont="1" applyFill="1" applyBorder="1" applyAlignment="1">
      <alignment horizontal="center" vertical="center"/>
    </xf>
    <xf numFmtId="0" fontId="36" fillId="0" borderId="26" xfId="0" applyFont="1" applyFill="1" applyBorder="1" applyAlignment="1">
      <alignment horizontal="center" vertical="center"/>
    </xf>
    <xf numFmtId="43" fontId="36" fillId="0" borderId="26" xfId="18" applyFont="1" applyFill="1" applyBorder="1" applyAlignment="1">
      <alignment horizontal="center" vertical="center"/>
    </xf>
    <xf numFmtId="0" fontId="36" fillId="0" borderId="26" xfId="0" applyFont="1" applyFill="1" applyBorder="1" applyAlignment="1">
      <alignment horizontal="left" vertical="center" wrapText="1"/>
    </xf>
    <xf numFmtId="1" fontId="36" fillId="0" borderId="26" xfId="18" applyNumberFormat="1" applyFont="1" applyFill="1" applyBorder="1" applyAlignment="1">
      <alignment horizontal="center" vertical="center"/>
    </xf>
    <xf numFmtId="0" fontId="36" fillId="0" borderId="26" xfId="0" applyFont="1" applyBorder="1" applyAlignment="1">
      <alignment vertical="center"/>
    </xf>
    <xf numFmtId="0" fontId="36" fillId="2" borderId="30" xfId="19" applyFont="1" applyFill="1" applyBorder="1" applyAlignment="1">
      <alignment vertical="center" wrapText="1"/>
    </xf>
    <xf numFmtId="0" fontId="36" fillId="2" borderId="30" xfId="0" applyFont="1" applyFill="1" applyBorder="1" applyAlignment="1">
      <alignment vertical="center" wrapText="1"/>
    </xf>
    <xf numFmtId="0" fontId="36" fillId="0" borderId="30" xfId="19" applyFont="1" applyBorder="1" applyAlignment="1">
      <alignment horizontal="center" vertical="center" wrapText="1"/>
    </xf>
    <xf numFmtId="0" fontId="76" fillId="0" borderId="26" xfId="19" applyFont="1" applyFill="1" applyBorder="1" applyAlignment="1">
      <alignment horizontal="center" vertical="center" wrapText="1"/>
    </xf>
    <xf numFmtId="0" fontId="76" fillId="0" borderId="28" xfId="19" applyFont="1" applyFill="1" applyBorder="1" applyAlignment="1">
      <alignment horizontal="center" vertical="center" wrapText="1"/>
    </xf>
    <xf numFmtId="0" fontId="4" fillId="0" borderId="0" xfId="0" applyFont="1"/>
    <xf numFmtId="43" fontId="48" fillId="0" borderId="0" xfId="18" applyFont="1"/>
    <xf numFmtId="43" fontId="27" fillId="9" borderId="0" xfId="18" applyFont="1" applyFill="1" applyBorder="1" applyAlignment="1" applyProtection="1">
      <alignment horizontal="left" vertical="top" wrapText="1"/>
      <protection locked="0"/>
    </xf>
    <xf numFmtId="43" fontId="27" fillId="9" borderId="13" xfId="18" applyFont="1" applyFill="1" applyBorder="1" applyAlignment="1" applyProtection="1">
      <alignment vertical="top"/>
      <protection locked="0"/>
    </xf>
    <xf numFmtId="43" fontId="77" fillId="0" borderId="26" xfId="18" applyFont="1" applyFill="1" applyBorder="1" applyAlignment="1">
      <alignment horizontal="center" vertical="center" wrapText="1"/>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23" fillId="11" borderId="26" xfId="0" applyFont="1" applyFill="1" applyBorder="1" applyAlignment="1">
      <alignment horizontal="center" vertical="center"/>
    </xf>
    <xf numFmtId="41" fontId="23" fillId="11" borderId="26" xfId="0" applyNumberFormat="1" applyFont="1" applyFill="1" applyBorder="1" applyAlignment="1">
      <alignment horizontal="center" vertical="center"/>
    </xf>
    <xf numFmtId="0" fontId="22" fillId="2" borderId="26" xfId="0" applyNumberFormat="1" applyFont="1" applyFill="1" applyBorder="1" applyAlignment="1">
      <alignment horizontal="center" vertical="center"/>
    </xf>
    <xf numFmtId="0" fontId="29" fillId="0" borderId="26" xfId="19" applyFont="1" applyFill="1" applyBorder="1" applyAlignment="1">
      <alignment horizontal="center" vertical="center" wrapText="1"/>
    </xf>
    <xf numFmtId="0" fontId="29" fillId="0" borderId="27" xfId="19" applyFont="1" applyFill="1" applyBorder="1" applyAlignment="1">
      <alignment vertical="center" wrapText="1"/>
    </xf>
    <xf numFmtId="0" fontId="36" fillId="0" borderId="26" xfId="0" applyFont="1" applyFill="1" applyBorder="1" applyAlignment="1">
      <alignment vertical="center"/>
    </xf>
    <xf numFmtId="43" fontId="76" fillId="0" borderId="30" xfId="19" applyNumberFormat="1" applyFont="1" applyFill="1" applyBorder="1" applyAlignment="1">
      <alignment horizontal="center" vertical="center" wrapText="1"/>
    </xf>
    <xf numFmtId="0" fontId="36" fillId="2" borderId="30" xfId="0" applyFont="1" applyFill="1" applyBorder="1" applyAlignment="1">
      <alignment wrapText="1"/>
    </xf>
    <xf numFmtId="0" fontId="36" fillId="2" borderId="30" xfId="0" applyFont="1" applyFill="1" applyBorder="1" applyAlignment="1">
      <alignment vertical="center"/>
    </xf>
    <xf numFmtId="43" fontId="76" fillId="0" borderId="27" xfId="19" applyNumberFormat="1" applyFont="1" applyFill="1" applyBorder="1" applyAlignment="1">
      <alignment horizontal="center" vertical="center" wrapText="1"/>
    </xf>
    <xf numFmtId="0" fontId="36" fillId="0" borderId="42" xfId="19" applyFont="1" applyFill="1" applyBorder="1" applyAlignment="1">
      <alignment horizontal="center" vertical="center" wrapText="1"/>
    </xf>
    <xf numFmtId="0" fontId="36" fillId="0" borderId="43" xfId="19" applyFont="1" applyFill="1" applyBorder="1" applyAlignment="1">
      <alignment horizontal="center" vertical="center" wrapText="1"/>
    </xf>
    <xf numFmtId="0" fontId="36" fillId="0" borderId="26" xfId="0" applyFont="1" applyFill="1" applyBorder="1" applyAlignment="1">
      <alignment wrapText="1"/>
    </xf>
    <xf numFmtId="0" fontId="36" fillId="0" borderId="26" xfId="0" applyFont="1" applyFill="1" applyBorder="1" applyAlignment="1">
      <alignment vertical="center" wrapText="1"/>
    </xf>
    <xf numFmtId="0" fontId="0" fillId="0" borderId="26" xfId="0" applyFill="1" applyBorder="1"/>
    <xf numFmtId="0" fontId="4" fillId="0" borderId="26" xfId="0" applyFont="1" applyBorder="1"/>
    <xf numFmtId="0" fontId="0" fillId="0" borderId="26" xfId="0" applyBorder="1"/>
    <xf numFmtId="0" fontId="36" fillId="23" borderId="26" xfId="0" applyFont="1" applyFill="1" applyBorder="1" applyAlignment="1">
      <alignment horizontal="center" vertical="center" wrapText="1"/>
    </xf>
    <xf numFmtId="9" fontId="32" fillId="0" borderId="26" xfId="19" applyNumberFormat="1" applyFont="1" applyFill="1" applyBorder="1" applyAlignment="1">
      <alignment horizontal="center" vertical="center" wrapText="1"/>
    </xf>
    <xf numFmtId="0" fontId="34" fillId="0" borderId="26" xfId="19" applyFont="1" applyFill="1" applyBorder="1" applyAlignment="1">
      <alignment horizontal="center" vertical="center" wrapText="1"/>
    </xf>
    <xf numFmtId="0" fontId="22" fillId="5" borderId="1" xfId="0" applyFont="1" applyFill="1" applyBorder="1" applyAlignment="1">
      <alignment horizontal="center" vertical="center"/>
    </xf>
    <xf numFmtId="0" fontId="22" fillId="5" borderId="1" xfId="0" applyFont="1" applyFill="1" applyBorder="1" applyAlignment="1">
      <alignment horizontal="center" vertical="center"/>
    </xf>
    <xf numFmtId="0" fontId="22" fillId="24" borderId="0" xfId="0" applyFont="1" applyFill="1" applyAlignment="1">
      <alignment vertical="center"/>
    </xf>
    <xf numFmtId="0" fontId="94" fillId="2" borderId="0" xfId="0" applyFont="1" applyFill="1" applyAlignment="1">
      <alignment vertical="center"/>
    </xf>
    <xf numFmtId="0" fontId="22" fillId="25" borderId="0" xfId="0" applyFont="1" applyFill="1" applyAlignment="1">
      <alignment vertical="center"/>
    </xf>
    <xf numFmtId="0" fontId="0" fillId="25" borderId="0" xfId="0" applyFill="1" applyAlignment="1">
      <alignment vertical="center"/>
    </xf>
    <xf numFmtId="41" fontId="22" fillId="25" borderId="26" xfId="0" applyNumberFormat="1" applyFont="1" applyFill="1" applyBorder="1" applyAlignment="1">
      <alignment vertical="center"/>
    </xf>
    <xf numFmtId="0" fontId="23" fillId="11" borderId="8" xfId="0" applyFont="1" applyFill="1" applyBorder="1" applyAlignment="1">
      <alignment horizontal="center" vertical="center"/>
    </xf>
    <xf numFmtId="0" fontId="23" fillId="11" borderId="32" xfId="0" applyFont="1" applyFill="1" applyBorder="1" applyAlignment="1">
      <alignment horizontal="center" vertical="center"/>
    </xf>
    <xf numFmtId="41" fontId="23" fillId="11" borderId="8" xfId="0" applyNumberFormat="1" applyFont="1" applyFill="1" applyBorder="1" applyAlignment="1">
      <alignment horizontal="center" vertical="center"/>
    </xf>
    <xf numFmtId="41" fontId="23" fillId="11" borderId="32" xfId="0" applyNumberFormat="1" applyFont="1" applyFill="1" applyBorder="1" applyAlignment="1">
      <alignment horizontal="center" vertical="center" wrapText="1"/>
    </xf>
    <xf numFmtId="0" fontId="22" fillId="14" borderId="26" xfId="0" applyFont="1" applyFill="1" applyBorder="1" applyAlignment="1">
      <alignment horizontal="center" vertical="center"/>
    </xf>
    <xf numFmtId="9" fontId="83" fillId="8" borderId="0" xfId="17" applyFont="1" applyFill="1" applyBorder="1" applyAlignment="1">
      <alignment horizontal="center" vertical="top"/>
    </xf>
    <xf numFmtId="9" fontId="87" fillId="10" borderId="26" xfId="17" applyFont="1" applyFill="1" applyBorder="1" applyAlignment="1">
      <alignment vertical="top" wrapText="1"/>
    </xf>
    <xf numFmtId="9" fontId="73" fillId="2" borderId="0" xfId="17" applyFont="1" applyFill="1"/>
    <xf numFmtId="41" fontId="21" fillId="6" borderId="5" xfId="0" applyNumberFormat="1" applyFont="1" applyFill="1" applyBorder="1" applyAlignment="1">
      <alignment horizontal="center" vertical="center"/>
    </xf>
    <xf numFmtId="0" fontId="22" fillId="2" borderId="30" xfId="0" applyFont="1" applyFill="1" applyBorder="1" applyAlignment="1">
      <alignment horizontal="center" vertical="center"/>
    </xf>
    <xf numFmtId="0" fontId="22" fillId="5" borderId="1" xfId="0" applyNumberFormat="1" applyFont="1" applyFill="1" applyBorder="1" applyAlignment="1">
      <alignment horizontal="center" vertical="center"/>
    </xf>
    <xf numFmtId="0" fontId="22" fillId="5" borderId="4" xfId="0" applyNumberFormat="1" applyFont="1" applyFill="1" applyBorder="1" applyAlignment="1">
      <alignment vertical="center"/>
    </xf>
    <xf numFmtId="41" fontId="22" fillId="5" borderId="59" xfId="0" applyNumberFormat="1" applyFont="1" applyFill="1" applyBorder="1" applyAlignment="1">
      <alignment vertical="center"/>
    </xf>
    <xf numFmtId="0" fontId="22" fillId="6" borderId="4" xfId="0" applyFont="1" applyFill="1" applyBorder="1" applyAlignment="1">
      <alignment horizontal="center" vertical="center"/>
    </xf>
    <xf numFmtId="0" fontId="21" fillId="6" borderId="30" xfId="0" applyFont="1" applyFill="1" applyBorder="1" applyAlignment="1">
      <alignment vertical="center"/>
    </xf>
    <xf numFmtId="0" fontId="21" fillId="6" borderId="28" xfId="0" applyFont="1" applyFill="1" applyBorder="1" applyAlignment="1">
      <alignment vertical="center"/>
    </xf>
    <xf numFmtId="41" fontId="21" fillId="6" borderId="0" xfId="0" applyNumberFormat="1" applyFont="1" applyFill="1" applyBorder="1" applyAlignment="1">
      <alignment horizontal="center" vertical="center"/>
    </xf>
    <xf numFmtId="0" fontId="22" fillId="2" borderId="28" xfId="0" applyFont="1" applyFill="1" applyBorder="1" applyAlignment="1">
      <alignment horizontal="center" vertical="center"/>
    </xf>
    <xf numFmtId="41" fontId="22" fillId="26" borderId="26" xfId="0" applyNumberFormat="1" applyFont="1" applyFill="1" applyBorder="1" applyAlignment="1">
      <alignment vertical="center"/>
    </xf>
    <xf numFmtId="41" fontId="21" fillId="26" borderId="5" xfId="0" applyNumberFormat="1" applyFont="1" applyFill="1" applyBorder="1" applyAlignment="1">
      <alignment vertical="center"/>
    </xf>
    <xf numFmtId="41" fontId="21" fillId="26" borderId="0" xfId="0" applyNumberFormat="1" applyFont="1" applyFill="1" applyBorder="1" applyAlignment="1">
      <alignment vertical="center"/>
    </xf>
    <xf numFmtId="41" fontId="23" fillId="11" borderId="8" xfId="0" applyNumberFormat="1" applyFont="1" applyFill="1" applyBorder="1" applyAlignment="1">
      <alignment horizontal="center" vertical="center" wrapText="1"/>
    </xf>
    <xf numFmtId="0" fontId="22" fillId="5"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5" borderId="26" xfId="0" applyNumberFormat="1" applyFont="1" applyFill="1" applyBorder="1" applyAlignment="1">
      <alignment vertical="center"/>
    </xf>
    <xf numFmtId="0" fontId="0" fillId="27" borderId="0" xfId="0" applyFill="1" applyAlignment="1">
      <alignment vertical="center"/>
    </xf>
    <xf numFmtId="0" fontId="22" fillId="28" borderId="0" xfId="0" applyFont="1" applyFill="1" applyAlignment="1">
      <alignment vertical="center"/>
    </xf>
    <xf numFmtId="0" fontId="0" fillId="28" borderId="0" xfId="0" applyFill="1" applyAlignment="1">
      <alignment vertical="center"/>
    </xf>
    <xf numFmtId="41" fontId="22" fillId="2" borderId="0" xfId="0" applyNumberFormat="1" applyFont="1" applyFill="1" applyAlignment="1">
      <alignment vertical="center"/>
    </xf>
    <xf numFmtId="9" fontId="31" fillId="0" borderId="26" xfId="17" applyFont="1" applyFill="1" applyBorder="1" applyAlignment="1">
      <alignment horizontal="center" vertical="center"/>
    </xf>
    <xf numFmtId="43" fontId="31" fillId="0" borderId="26" xfId="18" applyFont="1" applyFill="1" applyBorder="1" applyAlignment="1">
      <alignment horizontal="center" vertical="center"/>
    </xf>
    <xf numFmtId="0" fontId="22" fillId="5" borderId="1" xfId="0" applyFont="1" applyFill="1" applyBorder="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81" fillId="0" borderId="30"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6" xfId="16" applyFont="1" applyBorder="1" applyAlignment="1">
      <alignment horizontal="center" vertical="center" wrapText="1"/>
    </xf>
    <xf numFmtId="43" fontId="4" fillId="0" borderId="0" xfId="18" applyFont="1"/>
    <xf numFmtId="0" fontId="32" fillId="0" borderId="27" xfId="16" applyFont="1" applyBorder="1" applyAlignment="1">
      <alignment horizontal="center" vertical="center" wrapText="1"/>
    </xf>
    <xf numFmtId="0" fontId="32" fillId="0" borderId="30" xfId="16" applyFont="1" applyBorder="1" applyAlignment="1">
      <alignment horizontal="center" vertical="center" wrapText="1"/>
    </xf>
    <xf numFmtId="0" fontId="56" fillId="0" borderId="30" xfId="19" applyFont="1" applyBorder="1" applyAlignment="1">
      <alignment horizontal="center" vertical="center" wrapText="1"/>
    </xf>
    <xf numFmtId="9" fontId="32" fillId="0" borderId="30" xfId="17" applyNumberFormat="1" applyFont="1" applyBorder="1" applyAlignment="1">
      <alignment horizontal="center" vertical="center" wrapText="1"/>
    </xf>
    <xf numFmtId="4" fontId="32" fillId="0" borderId="30" xfId="16" applyNumberFormat="1" applyFont="1" applyBorder="1" applyAlignment="1">
      <alignment horizontal="center" vertical="center" wrapText="1"/>
    </xf>
    <xf numFmtId="9" fontId="32" fillId="0" borderId="30" xfId="17" applyFont="1" applyBorder="1" applyAlignment="1">
      <alignment horizontal="center" vertical="center" wrapText="1"/>
    </xf>
    <xf numFmtId="43" fontId="32" fillId="0" borderId="30" xfId="18" applyFont="1" applyBorder="1" applyAlignment="1">
      <alignment horizontal="center" vertical="center" wrapText="1"/>
    </xf>
    <xf numFmtId="9" fontId="32" fillId="0" borderId="27" xfId="17" applyNumberFormat="1" applyFont="1" applyBorder="1" applyAlignment="1">
      <alignment horizontal="center" vertical="center" wrapText="1"/>
    </xf>
    <xf numFmtId="3" fontId="32" fillId="0" borderId="27" xfId="16" applyNumberFormat="1" applyFont="1" applyBorder="1" applyAlignment="1">
      <alignment horizontal="center" vertical="center" wrapText="1"/>
    </xf>
    <xf numFmtId="9" fontId="32" fillId="0" borderId="27" xfId="17" applyFont="1" applyBorder="1" applyAlignment="1">
      <alignment horizontal="center" vertical="center" wrapText="1"/>
    </xf>
    <xf numFmtId="43" fontId="32" fillId="0" borderId="27" xfId="18" applyFont="1" applyBorder="1" applyAlignment="1">
      <alignment horizontal="center" vertical="center" wrapText="1"/>
    </xf>
    <xf numFmtId="0" fontId="76" fillId="0" borderId="60" xfId="19" applyFont="1" applyFill="1" applyBorder="1" applyAlignment="1">
      <alignment horizontal="center" vertical="center" wrapText="1"/>
    </xf>
    <xf numFmtId="0" fontId="4" fillId="0" borderId="60" xfId="0" applyFont="1" applyFill="1" applyBorder="1" applyAlignment="1">
      <alignment vertical="center" wrapText="1"/>
    </xf>
    <xf numFmtId="9" fontId="32" fillId="0" borderId="60" xfId="17" applyFont="1" applyFill="1" applyBorder="1" applyAlignment="1">
      <alignment horizontal="center" vertical="center" wrapText="1"/>
    </xf>
    <xf numFmtId="43" fontId="32" fillId="0" borderId="60" xfId="18" applyFont="1" applyFill="1" applyBorder="1" applyAlignment="1">
      <alignment horizontal="center" vertical="center" wrapText="1"/>
    </xf>
    <xf numFmtId="0" fontId="32" fillId="0" borderId="60" xfId="19" applyFont="1" applyFill="1" applyBorder="1" applyAlignment="1">
      <alignment horizontal="center" vertical="center" wrapText="1"/>
    </xf>
    <xf numFmtId="0" fontId="77" fillId="2" borderId="60" xfId="19" applyFont="1" applyFill="1" applyBorder="1" applyAlignment="1">
      <alignment horizontal="center" vertical="center" wrapText="1"/>
    </xf>
    <xf numFmtId="0" fontId="0" fillId="0" borderId="60" xfId="0" applyBorder="1" applyAlignment="1">
      <alignment vertical="center" wrapText="1"/>
    </xf>
    <xf numFmtId="0" fontId="29" fillId="0" borderId="60" xfId="19" applyFont="1" applyFill="1" applyBorder="1" applyAlignment="1">
      <alignment horizontal="center" vertical="center" wrapText="1"/>
    </xf>
    <xf numFmtId="0" fontId="0" fillId="0" borderId="60" xfId="0" applyBorder="1" applyAlignment="1">
      <alignment wrapText="1"/>
    </xf>
    <xf numFmtId="0" fontId="56" fillId="0" borderId="60" xfId="19" applyFont="1" applyBorder="1" applyAlignment="1">
      <alignment horizontal="center" vertical="center" wrapText="1"/>
    </xf>
    <xf numFmtId="0" fontId="78" fillId="0" borderId="60" xfId="19" applyFont="1" applyBorder="1" applyAlignment="1">
      <alignment horizontal="center" vertical="center" wrapText="1"/>
    </xf>
    <xf numFmtId="0" fontId="32" fillId="0" borderId="60" xfId="16" applyFont="1" applyBorder="1" applyAlignment="1">
      <alignment horizontal="center" vertical="center" wrapText="1"/>
    </xf>
    <xf numFmtId="9" fontId="32" fillId="0" borderId="60" xfId="17" applyNumberFormat="1" applyFont="1" applyFill="1" applyBorder="1" applyAlignment="1">
      <alignment horizontal="center" vertical="center" wrapText="1"/>
    </xf>
    <xf numFmtId="9" fontId="0" fillId="0" borderId="60" xfId="17" applyNumberFormat="1" applyFont="1" applyBorder="1" applyAlignment="1">
      <alignment horizontal="center" vertical="center"/>
    </xf>
    <xf numFmtId="0" fontId="0" fillId="0" borderId="60" xfId="0" applyBorder="1" applyAlignment="1">
      <alignment horizontal="center" vertical="center"/>
    </xf>
    <xf numFmtId="9" fontId="0" fillId="0" borderId="60" xfId="17" applyFont="1" applyBorder="1" applyAlignment="1">
      <alignment horizontal="center" vertical="center"/>
    </xf>
    <xf numFmtId="43" fontId="0" fillId="0" borderId="60" xfId="18" applyFont="1" applyBorder="1" applyAlignment="1">
      <alignment horizontal="center" vertical="center"/>
    </xf>
    <xf numFmtId="9" fontId="0" fillId="0" borderId="60" xfId="17" applyFont="1" applyBorder="1" applyAlignment="1">
      <alignment horizontal="center" vertical="center" wrapText="1"/>
    </xf>
    <xf numFmtId="0" fontId="77" fillId="0" borderId="60" xfId="19" applyFont="1" applyBorder="1" applyAlignment="1">
      <alignment horizontal="center" vertical="center" wrapText="1"/>
    </xf>
    <xf numFmtId="0" fontId="77" fillId="0" borderId="60" xfId="19" applyFont="1" applyFill="1" applyBorder="1" applyAlignment="1">
      <alignment horizontal="center" vertical="center" wrapText="1"/>
    </xf>
    <xf numFmtId="0" fontId="0" fillId="0" borderId="60" xfId="0" applyFill="1" applyBorder="1" applyAlignment="1">
      <alignment horizontal="left" vertical="center" wrapText="1"/>
    </xf>
    <xf numFmtId="0" fontId="32" fillId="0" borderId="60" xfId="16" applyFont="1" applyFill="1" applyBorder="1" applyAlignment="1">
      <alignment horizontal="center" vertical="center" wrapText="1"/>
    </xf>
    <xf numFmtId="0" fontId="36" fillId="0" borderId="60" xfId="0" applyFont="1" applyBorder="1" applyAlignment="1">
      <alignment horizontal="left" vertical="center" wrapText="1"/>
    </xf>
    <xf numFmtId="9" fontId="4" fillId="0" borderId="60" xfId="17" applyNumberFormat="1" applyFont="1" applyBorder="1" applyAlignment="1">
      <alignment horizontal="center" vertical="center"/>
    </xf>
    <xf numFmtId="43" fontId="4" fillId="0" borderId="60" xfId="18" applyFont="1" applyBorder="1" applyAlignment="1">
      <alignment horizontal="center" vertical="center"/>
    </xf>
    <xf numFmtId="9" fontId="4" fillId="0" borderId="60" xfId="17" applyFont="1" applyBorder="1" applyAlignment="1">
      <alignment horizontal="center" vertical="center"/>
    </xf>
    <xf numFmtId="0" fontId="32" fillId="0" borderId="60" xfId="19" applyFont="1" applyFill="1" applyBorder="1" applyAlignment="1">
      <alignment vertical="center" wrapText="1"/>
    </xf>
    <xf numFmtId="0" fontId="4" fillId="0" borderId="60" xfId="0" applyFont="1" applyFill="1" applyBorder="1" applyAlignment="1">
      <alignment horizontal="left" vertical="center" wrapText="1"/>
    </xf>
    <xf numFmtId="0" fontId="4" fillId="0" borderId="60" xfId="0" applyFont="1" applyBorder="1" applyAlignment="1">
      <alignment horizontal="center" vertical="center"/>
    </xf>
    <xf numFmtId="0" fontId="29" fillId="0" borderId="26" xfId="19" applyFont="1" applyFill="1" applyBorder="1" applyAlignment="1">
      <alignment horizontal="center" vertical="center" wrapText="1"/>
    </xf>
    <xf numFmtId="0" fontId="83" fillId="0" borderId="30" xfId="19" applyFont="1" applyBorder="1" applyAlignment="1">
      <alignment horizontal="center" vertical="center" wrapText="1"/>
    </xf>
    <xf numFmtId="0" fontId="87" fillId="0" borderId="30" xfId="19" applyFont="1" applyBorder="1" applyAlignment="1">
      <alignment horizontal="center" vertical="center" wrapText="1"/>
    </xf>
    <xf numFmtId="0" fontId="34" fillId="0" borderId="43" xfId="19" applyFont="1" applyBorder="1" applyAlignment="1">
      <alignment horizontal="center" vertical="center" wrapText="1"/>
    </xf>
    <xf numFmtId="0" fontId="96" fillId="8" borderId="0" xfId="16" applyFont="1" applyFill="1" applyBorder="1" applyAlignment="1">
      <alignment vertical="center" wrapText="1"/>
    </xf>
    <xf numFmtId="0" fontId="95" fillId="3" borderId="26" xfId="0" applyFont="1" applyFill="1" applyBorder="1" applyAlignment="1">
      <alignment horizontal="center" vertical="center" wrapText="1"/>
    </xf>
    <xf numFmtId="0" fontId="29" fillId="3" borderId="26" xfId="19" applyFont="1" applyFill="1" applyBorder="1" applyAlignment="1">
      <alignment horizontal="center" vertical="center" wrapText="1"/>
    </xf>
    <xf numFmtId="0" fontId="81" fillId="3" borderId="27" xfId="19" applyFont="1" applyFill="1" applyBorder="1" applyAlignment="1">
      <alignment horizontal="center" vertical="center" wrapText="1"/>
    </xf>
    <xf numFmtId="0" fontId="81" fillId="3" borderId="26" xfId="19" applyFont="1" applyFill="1" applyBorder="1" applyAlignment="1">
      <alignment horizontal="center" vertical="center" wrapText="1"/>
    </xf>
    <xf numFmtId="0" fontId="81" fillId="3" borderId="0" xfId="19" applyFont="1" applyFill="1" applyBorder="1" applyAlignment="1">
      <alignment horizontal="center" vertical="center" wrapText="1"/>
    </xf>
    <xf numFmtId="0" fontId="76" fillId="3" borderId="26" xfId="19" applyFont="1" applyFill="1" applyBorder="1" applyAlignment="1">
      <alignment horizontal="center" vertical="center" wrapText="1"/>
    </xf>
    <xf numFmtId="0" fontId="81" fillId="3" borderId="30" xfId="19" applyFont="1" applyFill="1" applyBorder="1" applyAlignment="1">
      <alignment horizontal="center" vertical="center" wrapText="1"/>
    </xf>
    <xf numFmtId="0" fontId="29" fillId="3" borderId="30" xfId="19" applyFont="1" applyFill="1" applyBorder="1" applyAlignment="1">
      <alignment horizontal="center" vertical="center" wrapText="1"/>
    </xf>
    <xf numFmtId="0" fontId="29" fillId="3" borderId="31" xfId="19" applyFont="1" applyFill="1" applyBorder="1" applyAlignment="1">
      <alignment horizontal="center" vertical="center" wrapText="1"/>
    </xf>
    <xf numFmtId="0" fontId="93" fillId="3" borderId="36" xfId="19" applyFont="1" applyFill="1" applyBorder="1" applyAlignment="1">
      <alignment horizontal="center" vertical="center" wrapText="1"/>
    </xf>
    <xf numFmtId="0" fontId="31" fillId="0" borderId="26" xfId="0" applyFont="1" applyBorder="1" applyAlignment="1">
      <alignment horizontal="center"/>
    </xf>
    <xf numFmtId="9" fontId="98" fillId="0" borderId="26" xfId="17" applyFont="1" applyFill="1" applyBorder="1" applyAlignment="1">
      <alignment horizontal="center" vertical="center" wrapText="1"/>
    </xf>
    <xf numFmtId="43" fontId="98" fillId="0" borderId="26" xfId="18" applyNumberFormat="1" applyFont="1" applyFill="1" applyBorder="1" applyAlignment="1">
      <alignment horizontal="center" vertical="center" wrapText="1"/>
    </xf>
    <xf numFmtId="0" fontId="31" fillId="0" borderId="26" xfId="0" applyFont="1" applyFill="1" applyBorder="1" applyAlignment="1">
      <alignment horizontal="left" vertical="center" wrapText="1"/>
    </xf>
    <xf numFmtId="0" fontId="31" fillId="3" borderId="26" xfId="0" applyFont="1" applyFill="1" applyBorder="1" applyAlignment="1">
      <alignment horizontal="center" vertical="center" wrapText="1"/>
    </xf>
    <xf numFmtId="0" fontId="97" fillId="29" borderId="31" xfId="19" applyFont="1" applyFill="1" applyBorder="1" applyAlignment="1">
      <alignment horizontal="center" vertical="center" wrapText="1"/>
    </xf>
    <xf numFmtId="0" fontId="97" fillId="29" borderId="30" xfId="19" applyFont="1" applyFill="1" applyBorder="1" applyAlignment="1">
      <alignment horizontal="center" vertical="center" wrapText="1"/>
    </xf>
    <xf numFmtId="0" fontId="97" fillId="29" borderId="61" xfId="0" applyFont="1" applyFill="1" applyBorder="1" applyAlignment="1">
      <alignment vertical="center"/>
    </xf>
    <xf numFmtId="0" fontId="97" fillId="29" borderId="61" xfId="0" applyFont="1" applyFill="1" applyBorder="1" applyAlignment="1">
      <alignment vertical="center" wrapText="1"/>
    </xf>
    <xf numFmtId="0" fontId="97" fillId="29" borderId="61" xfId="0" applyFont="1" applyFill="1" applyBorder="1" applyAlignment="1">
      <alignment horizontal="center" vertical="center" wrapText="1"/>
    </xf>
    <xf numFmtId="0" fontId="97" fillId="29" borderId="61" xfId="19" applyFont="1" applyFill="1" applyBorder="1" applyAlignment="1">
      <alignment horizontal="center" vertical="center" wrapText="1"/>
    </xf>
    <xf numFmtId="0" fontId="89" fillId="29" borderId="0" xfId="0" applyFont="1" applyFill="1" applyAlignment="1">
      <alignment vertical="top" wrapText="1"/>
    </xf>
    <xf numFmtId="0" fontId="89" fillId="29" borderId="26" xfId="0" applyFont="1" applyFill="1" applyBorder="1" applyAlignment="1">
      <alignment horizontal="center" vertical="center" wrapText="1"/>
    </xf>
    <xf numFmtId="0" fontId="99" fillId="0" borderId="26" xfId="19" applyFont="1" applyFill="1" applyBorder="1" applyAlignment="1">
      <alignment horizontal="center" vertical="center" wrapText="1"/>
    </xf>
    <xf numFmtId="0" fontId="99" fillId="0" borderId="26" xfId="0" applyFont="1" applyFill="1" applyBorder="1" applyAlignment="1">
      <alignment horizontal="center" vertical="center" wrapText="1"/>
    </xf>
    <xf numFmtId="0" fontId="99" fillId="29" borderId="26" xfId="19" applyFont="1" applyFill="1" applyBorder="1" applyAlignment="1">
      <alignment horizontal="center" vertical="center" wrapText="1"/>
    </xf>
    <xf numFmtId="0" fontId="99" fillId="29" borderId="26" xfId="0" applyFont="1" applyFill="1" applyBorder="1" applyAlignment="1">
      <alignment horizontal="center" vertical="center" wrapText="1"/>
    </xf>
    <xf numFmtId="0" fontId="29" fillId="29" borderId="30" xfId="19" applyFont="1" applyFill="1" applyBorder="1" applyAlignment="1">
      <alignment horizontal="center" vertical="center" wrapText="1"/>
    </xf>
    <xf numFmtId="0" fontId="29" fillId="29" borderId="26" xfId="19" applyFont="1" applyFill="1" applyBorder="1" applyAlignment="1">
      <alignment horizontal="center" vertical="center" wrapText="1"/>
    </xf>
    <xf numFmtId="0" fontId="81" fillId="29" borderId="26" xfId="19" applyFont="1" applyFill="1" applyBorder="1" applyAlignment="1">
      <alignment vertical="center" wrapText="1"/>
    </xf>
    <xf numFmtId="0" fontId="80" fillId="29" borderId="43" xfId="0" applyFont="1" applyFill="1" applyBorder="1" applyAlignment="1">
      <alignment vertical="center" wrapText="1"/>
    </xf>
    <xf numFmtId="0" fontId="80" fillId="29" borderId="36" xfId="0" applyFont="1" applyFill="1" applyBorder="1" applyAlignment="1">
      <alignment vertical="center" wrapText="1"/>
    </xf>
    <xf numFmtId="0" fontId="85" fillId="3" borderId="26" xfId="19" applyFont="1" applyFill="1" applyBorder="1" applyAlignment="1">
      <alignment horizontal="center" vertical="center" wrapText="1"/>
    </xf>
    <xf numFmtId="0" fontId="86" fillId="3" borderId="26" xfId="0" applyFont="1" applyFill="1" applyBorder="1" applyAlignment="1">
      <alignment horizontal="center" vertical="center" wrapText="1"/>
    </xf>
    <xf numFmtId="0" fontId="31" fillId="3" borderId="26" xfId="0" applyFont="1" applyFill="1" applyBorder="1" applyAlignment="1">
      <alignment horizontal="center" vertical="center"/>
    </xf>
    <xf numFmtId="0" fontId="29" fillId="3" borderId="36" xfId="19" applyFont="1" applyFill="1" applyBorder="1" applyAlignment="1">
      <alignment horizontal="center" vertical="center" wrapText="1"/>
    </xf>
    <xf numFmtId="0" fontId="80" fillId="3" borderId="30" xfId="0" applyFont="1" applyFill="1" applyBorder="1" applyAlignment="1">
      <alignment vertical="center" wrapText="1"/>
    </xf>
    <xf numFmtId="0" fontId="80" fillId="3" borderId="28" xfId="0" applyFont="1" applyFill="1" applyBorder="1" applyAlignment="1">
      <alignment vertical="center" wrapText="1"/>
    </xf>
    <xf numFmtId="0" fontId="29" fillId="3" borderId="30" xfId="19" applyFont="1" applyFill="1" applyBorder="1" applyAlignment="1">
      <alignment vertical="center" wrapText="1"/>
    </xf>
    <xf numFmtId="0" fontId="29" fillId="3" borderId="28" xfId="19" applyFont="1" applyFill="1" applyBorder="1" applyAlignment="1">
      <alignment vertical="center" wrapText="1"/>
    </xf>
    <xf numFmtId="0" fontId="29" fillId="3" borderId="27" xfId="19" applyFont="1" applyFill="1" applyBorder="1" applyAlignment="1">
      <alignment vertical="center" wrapText="1"/>
    </xf>
    <xf numFmtId="0" fontId="80" fillId="3" borderId="26" xfId="0" applyFont="1" applyFill="1" applyBorder="1" applyAlignment="1">
      <alignment horizontal="center" vertical="center" wrapText="1"/>
    </xf>
    <xf numFmtId="0" fontId="80" fillId="3" borderId="43" xfId="0" applyFont="1" applyFill="1" applyBorder="1" applyAlignment="1">
      <alignment horizontal="center" vertical="center" wrapText="1"/>
    </xf>
    <xf numFmtId="0" fontId="95" fillId="3" borderId="43" xfId="0" applyFont="1" applyFill="1" applyBorder="1" applyAlignment="1">
      <alignment horizontal="center" vertical="center" wrapText="1"/>
    </xf>
    <xf numFmtId="0" fontId="80" fillId="3" borderId="26" xfId="0" applyFont="1" applyFill="1" applyBorder="1" applyAlignment="1">
      <alignment vertical="center" wrapText="1"/>
    </xf>
    <xf numFmtId="0" fontId="98" fillId="3" borderId="26" xfId="0" applyFont="1" applyFill="1" applyBorder="1" applyAlignment="1">
      <alignment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6" fillId="11" borderId="48" xfId="18" applyFont="1" applyFill="1" applyBorder="1" applyAlignment="1">
      <alignment horizontal="center" vertical="center"/>
    </xf>
    <xf numFmtId="0" fontId="22" fillId="5" borderId="1" xfId="0" applyFont="1" applyFill="1" applyBorder="1" applyAlignment="1">
      <alignment horizontal="center" vertical="center"/>
    </xf>
    <xf numFmtId="0" fontId="69" fillId="18" borderId="30" xfId="0" applyFont="1" applyFill="1" applyBorder="1" applyAlignment="1" applyProtection="1">
      <alignment horizontal="center" vertical="center" wrapText="1"/>
      <protection locked="0"/>
    </xf>
    <xf numFmtId="0" fontId="69" fillId="18" borderId="28" xfId="0" applyFont="1" applyFill="1" applyBorder="1" applyAlignment="1" applyProtection="1">
      <alignment horizontal="center" vertical="center" wrapText="1"/>
      <protection locked="0"/>
    </xf>
    <xf numFmtId="0" fontId="69" fillId="18" borderId="27" xfId="0" applyFont="1" applyFill="1" applyBorder="1" applyAlignment="1" applyProtection="1">
      <alignment horizontal="center" vertical="center" wrapText="1"/>
      <protection locked="0"/>
    </xf>
    <xf numFmtId="0" fontId="68" fillId="17" borderId="30" xfId="0" applyFont="1" applyFill="1" applyBorder="1" applyAlignment="1">
      <alignment horizontal="center" vertical="center" wrapText="1"/>
    </xf>
    <xf numFmtId="0" fontId="68" fillId="17" borderId="28" xfId="0" applyFont="1" applyFill="1" applyBorder="1" applyAlignment="1">
      <alignment horizontal="center" vertical="center" wrapText="1"/>
    </xf>
    <xf numFmtId="0" fontId="68" fillId="17" borderId="27" xfId="0" applyFont="1" applyFill="1" applyBorder="1" applyAlignment="1">
      <alignment horizontal="center" vertical="center" wrapText="1"/>
    </xf>
    <xf numFmtId="0" fontId="62" fillId="18" borderId="30" xfId="0" applyFont="1" applyFill="1" applyBorder="1" applyAlignment="1" applyProtection="1">
      <alignment horizontal="center" vertical="center" wrapText="1"/>
      <protection locked="0"/>
    </xf>
    <xf numFmtId="0" fontId="62" fillId="18" borderId="28" xfId="0" applyFont="1" applyFill="1" applyBorder="1" applyAlignment="1" applyProtection="1">
      <alignment horizontal="center" vertical="center" wrapText="1"/>
      <protection locked="0"/>
    </xf>
    <xf numFmtId="0" fontId="62" fillId="18" borderId="27" xfId="0" applyFont="1" applyFill="1" applyBorder="1" applyAlignment="1" applyProtection="1">
      <alignment horizontal="center" vertical="center" wrapText="1"/>
      <protection locked="0"/>
    </xf>
    <xf numFmtId="0" fontId="68" fillId="17" borderId="37" xfId="0" applyFont="1" applyFill="1" applyBorder="1" applyAlignment="1">
      <alignment horizontal="center" vertical="center" wrapText="1"/>
    </xf>
    <xf numFmtId="0" fontId="68" fillId="17" borderId="36" xfId="0" applyFont="1" applyFill="1" applyBorder="1" applyAlignment="1">
      <alignment horizontal="center" vertical="center" wrapText="1"/>
    </xf>
    <xf numFmtId="0" fontId="68" fillId="18" borderId="29" xfId="0" applyFont="1" applyFill="1" applyBorder="1" applyAlignment="1" applyProtection="1">
      <alignment horizontal="center" vertical="center" wrapText="1"/>
      <protection locked="0"/>
    </xf>
    <xf numFmtId="0" fontId="68" fillId="18" borderId="31" xfId="0" applyFont="1" applyFill="1" applyBorder="1" applyAlignment="1" applyProtection="1">
      <alignment horizontal="center" vertical="center" wrapText="1"/>
      <protection locked="0"/>
    </xf>
    <xf numFmtId="0" fontId="68" fillId="18" borderId="42" xfId="0" applyFont="1" applyFill="1" applyBorder="1" applyAlignment="1" applyProtection="1">
      <alignment horizontal="center" vertical="center" wrapText="1"/>
      <protection locked="0"/>
    </xf>
    <xf numFmtId="0" fontId="68" fillId="18" borderId="43" xfId="0" applyFont="1" applyFill="1" applyBorder="1" applyAlignment="1" applyProtection="1">
      <alignment horizontal="center" vertical="center" wrapText="1"/>
      <protection locked="0"/>
    </xf>
    <xf numFmtId="0" fontId="68" fillId="17"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97" fillId="29" borderId="30" xfId="0" applyFont="1" applyFill="1" applyBorder="1" applyAlignment="1">
      <alignment horizontal="center" vertical="center" wrapText="1"/>
    </xf>
    <xf numFmtId="0" fontId="97" fillId="29" borderId="27" xfId="0" applyFont="1" applyFill="1" applyBorder="1" applyAlignment="1">
      <alignment horizontal="center" vertical="center" wrapText="1"/>
    </xf>
    <xf numFmtId="0" fontId="97" fillId="29" borderId="30" xfId="19" applyFont="1" applyFill="1" applyBorder="1" applyAlignment="1">
      <alignment horizontal="center" vertical="center" wrapText="1"/>
    </xf>
    <xf numFmtId="0" fontId="97" fillId="29" borderId="28" xfId="19" applyFont="1" applyFill="1" applyBorder="1" applyAlignment="1">
      <alignment horizontal="center" vertical="center" wrapText="1"/>
    </xf>
    <xf numFmtId="0" fontId="97" fillId="29" borderId="27" xfId="19" applyFont="1" applyFill="1" applyBorder="1" applyAlignment="1">
      <alignment horizontal="center" vertical="center" wrapText="1"/>
    </xf>
    <xf numFmtId="0" fontId="29" fillId="0" borderId="26" xfId="19" applyFont="1" applyBorder="1" applyAlignment="1">
      <alignment horizontal="center" vertical="center" wrapText="1"/>
    </xf>
    <xf numFmtId="0" fontId="63" fillId="0" borderId="30" xfId="19" applyFont="1" applyFill="1" applyBorder="1" applyAlignment="1">
      <alignment horizontal="center" vertical="center" wrapText="1"/>
    </xf>
    <xf numFmtId="0" fontId="63" fillId="0" borderId="28" xfId="19" applyFont="1" applyFill="1" applyBorder="1" applyAlignment="1">
      <alignment horizontal="center" vertical="center" wrapText="1"/>
    </xf>
    <xf numFmtId="0" fontId="63" fillId="0" borderId="27" xfId="19" applyFont="1" applyFill="1" applyBorder="1" applyAlignment="1">
      <alignment horizontal="center" vertical="center" wrapText="1"/>
    </xf>
    <xf numFmtId="0" fontId="84" fillId="17" borderId="37" xfId="0" applyFont="1" applyFill="1" applyBorder="1" applyAlignment="1">
      <alignment horizontal="center" vertical="center" wrapText="1"/>
    </xf>
    <xf numFmtId="0" fontId="84" fillId="17" borderId="36" xfId="0" applyFont="1" applyFill="1" applyBorder="1" applyAlignment="1">
      <alignment horizontal="center" vertical="center" wrapText="1"/>
    </xf>
    <xf numFmtId="0" fontId="64" fillId="0" borderId="26" xfId="0" applyFont="1" applyBorder="1" applyAlignment="1">
      <alignment horizontal="center" vertical="center" wrapText="1"/>
    </xf>
    <xf numFmtId="0" fontId="64" fillId="0" borderId="30" xfId="0" applyFont="1" applyBorder="1" applyAlignment="1">
      <alignment horizontal="center" vertical="center" wrapText="1"/>
    </xf>
    <xf numFmtId="0" fontId="64" fillId="0" borderId="28" xfId="0" applyFont="1" applyBorder="1" applyAlignment="1">
      <alignment horizontal="center" vertical="center" wrapText="1"/>
    </xf>
    <xf numFmtId="0" fontId="64" fillId="0" borderId="27" xfId="0" applyFont="1" applyBorder="1" applyAlignment="1">
      <alignment horizontal="center" vertical="center" wrapText="1"/>
    </xf>
    <xf numFmtId="0" fontId="84" fillId="18" borderId="30" xfId="0" applyFont="1" applyFill="1" applyBorder="1" applyAlignment="1" applyProtection="1">
      <alignment horizontal="center" vertical="center" wrapText="1"/>
      <protection locked="0"/>
    </xf>
    <xf numFmtId="0" fontId="84" fillId="18" borderId="28" xfId="0" applyFont="1" applyFill="1" applyBorder="1" applyAlignment="1" applyProtection="1">
      <alignment horizontal="center" vertical="center" wrapText="1"/>
      <protection locked="0"/>
    </xf>
    <xf numFmtId="0" fontId="84" fillId="18" borderId="27" xfId="0" applyFont="1" applyFill="1" applyBorder="1" applyAlignment="1" applyProtection="1">
      <alignment horizontal="center" vertical="center" wrapText="1"/>
      <protection locked="0"/>
    </xf>
    <xf numFmtId="0" fontId="84" fillId="18" borderId="29" xfId="0" applyFont="1" applyFill="1" applyBorder="1" applyAlignment="1" applyProtection="1">
      <alignment horizontal="center" vertical="center" wrapText="1"/>
      <protection locked="0"/>
    </xf>
    <xf numFmtId="0" fontId="84" fillId="18" borderId="31" xfId="0" applyFont="1" applyFill="1" applyBorder="1" applyAlignment="1" applyProtection="1">
      <alignment horizontal="center" vertical="center" wrapText="1"/>
      <protection locked="0"/>
    </xf>
    <xf numFmtId="0" fontId="84" fillId="18" borderId="42" xfId="0" applyFont="1" applyFill="1" applyBorder="1" applyAlignment="1" applyProtection="1">
      <alignment horizontal="center" vertical="center" wrapText="1"/>
      <protection locked="0"/>
    </xf>
    <xf numFmtId="0" fontId="84" fillId="18" borderId="43" xfId="0" applyFont="1" applyFill="1" applyBorder="1" applyAlignment="1" applyProtection="1">
      <alignment horizontal="center" vertical="center" wrapText="1"/>
      <protection locked="0"/>
    </xf>
    <xf numFmtId="0" fontId="84" fillId="17" borderId="30" xfId="0" applyFont="1" applyFill="1" applyBorder="1" applyAlignment="1">
      <alignment horizontal="center" vertical="center" wrapText="1"/>
    </xf>
    <xf numFmtId="0" fontId="84" fillId="17" borderId="28" xfId="0" applyFont="1" applyFill="1" applyBorder="1" applyAlignment="1">
      <alignment horizontal="center" vertical="center" wrapText="1"/>
    </xf>
    <xf numFmtId="0" fontId="84" fillId="17" borderId="27" xfId="0" applyFont="1" applyFill="1" applyBorder="1" applyAlignment="1">
      <alignment horizontal="center" vertical="center" wrapText="1"/>
    </xf>
    <xf numFmtId="0" fontId="84" fillId="17" borderId="16" xfId="0"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0" borderId="29" xfId="19" applyFont="1" applyBorder="1" applyAlignment="1">
      <alignment horizontal="center" vertical="center" wrapText="1"/>
    </xf>
    <xf numFmtId="0" fontId="29" fillId="0" borderId="58" xfId="19" applyFont="1" applyBorder="1" applyAlignment="1">
      <alignment horizontal="center" vertical="center" wrapText="1"/>
    </xf>
    <xf numFmtId="0" fontId="29" fillId="0" borderId="42" xfId="19" applyFont="1" applyBorder="1" applyAlignment="1">
      <alignment horizontal="center" vertical="center" wrapText="1"/>
    </xf>
    <xf numFmtId="0" fontId="29" fillId="0" borderId="31" xfId="19" applyFont="1" applyBorder="1" applyAlignment="1">
      <alignment horizontal="center" vertical="center" wrapText="1"/>
    </xf>
    <xf numFmtId="0" fontId="29" fillId="0" borderId="44" xfId="19" applyFont="1" applyBorder="1" applyAlignment="1">
      <alignment horizontal="center" vertical="center" wrapText="1"/>
    </xf>
    <xf numFmtId="0" fontId="29" fillId="0" borderId="43" xfId="19" applyFont="1" applyBorder="1" applyAlignment="1">
      <alignment horizontal="center" vertical="center" wrapText="1"/>
    </xf>
    <xf numFmtId="0" fontId="29" fillId="3" borderId="31" xfId="19" applyFont="1" applyFill="1" applyBorder="1" applyAlignment="1">
      <alignment horizontal="center" vertical="center" wrapText="1"/>
    </xf>
    <xf numFmtId="0" fontId="29" fillId="3" borderId="44" xfId="19" applyFont="1" applyFill="1" applyBorder="1" applyAlignment="1">
      <alignment horizontal="center" vertical="center" wrapText="1"/>
    </xf>
    <xf numFmtId="0" fontId="29" fillId="3" borderId="43" xfId="19" applyFont="1" applyFill="1" applyBorder="1" applyAlignment="1">
      <alignment horizontal="center" vertical="center"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82" fillId="0" borderId="26" xfId="19" applyFont="1" applyBorder="1" applyAlignment="1">
      <alignment horizontal="center" vertical="center" wrapText="1"/>
    </xf>
    <xf numFmtId="0" fontId="82" fillId="3" borderId="26" xfId="19" applyFont="1" applyFill="1" applyBorder="1" applyAlignment="1">
      <alignment horizontal="center" vertical="center" wrapText="1"/>
    </xf>
    <xf numFmtId="0" fontId="40" fillId="0" borderId="26" xfId="0" applyFont="1" applyBorder="1" applyAlignment="1">
      <alignment horizontal="center" vertical="center" wrapText="1"/>
    </xf>
    <xf numFmtId="0" fontId="81" fillId="3" borderId="26" xfId="19" applyFont="1" applyFill="1" applyBorder="1" applyAlignment="1">
      <alignment horizontal="center" vertical="center" wrapText="1"/>
    </xf>
    <xf numFmtId="0" fontId="79" fillId="3" borderId="30" xfId="0" applyFont="1" applyFill="1" applyBorder="1" applyAlignment="1">
      <alignment horizontal="left" vertical="top" wrapText="1"/>
    </xf>
    <xf numFmtId="0" fontId="79" fillId="3" borderId="28" xfId="0" applyFont="1" applyFill="1" applyBorder="1" applyAlignment="1">
      <alignment horizontal="left" vertical="top" wrapText="1"/>
    </xf>
    <xf numFmtId="0" fontId="79" fillId="3" borderId="27" xfId="0" applyFont="1" applyFill="1" applyBorder="1" applyAlignment="1">
      <alignment horizontal="left" vertical="top" wrapText="1"/>
    </xf>
    <xf numFmtId="0" fontId="29" fillId="3" borderId="30" xfId="19" applyFont="1" applyFill="1" applyBorder="1" applyAlignment="1">
      <alignment horizontal="center" vertical="center" wrapText="1"/>
    </xf>
    <xf numFmtId="0" fontId="29" fillId="3" borderId="27" xfId="19" applyFont="1" applyFill="1" applyBorder="1" applyAlignment="1">
      <alignment horizontal="center" vertical="center" wrapText="1"/>
    </xf>
    <xf numFmtId="0" fontId="80" fillId="3" borderId="30" xfId="0" applyFont="1" applyFill="1" applyBorder="1" applyAlignment="1">
      <alignment horizontal="left" vertical="center" wrapText="1"/>
    </xf>
    <xf numFmtId="0" fontId="80" fillId="3" borderId="28" xfId="0" applyFont="1" applyFill="1" applyBorder="1" applyAlignment="1">
      <alignment horizontal="left" vertical="center" wrapText="1"/>
    </xf>
    <xf numFmtId="0" fontId="80" fillId="3" borderId="27" xfId="0" applyFont="1" applyFill="1" applyBorder="1" applyAlignment="1">
      <alignment horizontal="left"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3" borderId="28"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90" fillId="0" borderId="0" xfId="19" applyFont="1" applyAlignment="1">
      <alignment horizontal="left" vertical="center" wrapText="1"/>
    </xf>
    <xf numFmtId="0" fontId="83" fillId="0" borderId="30" xfId="19" applyFont="1" applyBorder="1" applyAlignment="1">
      <alignment horizontal="center" vertical="center" wrapText="1"/>
    </xf>
    <xf numFmtId="0" fontId="83" fillId="0" borderId="28" xfId="19" applyFont="1" applyBorder="1" applyAlignment="1">
      <alignment horizontal="center" vertical="center" wrapText="1"/>
    </xf>
    <xf numFmtId="0" fontId="83" fillId="0" borderId="26" xfId="19" applyFont="1" applyBorder="1" applyAlignment="1">
      <alignment horizontal="center" vertical="center" wrapText="1"/>
    </xf>
    <xf numFmtId="0" fontId="83" fillId="8" borderId="13" xfId="19" applyFont="1" applyFill="1" applyBorder="1" applyAlignment="1">
      <alignment horizontal="left" vertical="top" wrapText="1"/>
    </xf>
    <xf numFmtId="0" fontId="89" fillId="29" borderId="30" xfId="0" applyFont="1" applyFill="1" applyBorder="1" applyAlignment="1">
      <alignment horizontal="center" vertical="center" wrapText="1"/>
    </xf>
    <xf numFmtId="0" fontId="89" fillId="29" borderId="27" xfId="0" applyFont="1" applyFill="1" applyBorder="1" applyAlignment="1">
      <alignment horizontal="center" vertical="center" wrapText="1"/>
    </xf>
    <xf numFmtId="0" fontId="89" fillId="29" borderId="28" xfId="0" applyFont="1" applyFill="1" applyBorder="1" applyAlignment="1">
      <alignment horizontal="center" vertical="center" wrapText="1"/>
    </xf>
    <xf numFmtId="0" fontId="98" fillId="3" borderId="30" xfId="0" applyFont="1" applyFill="1" applyBorder="1" applyAlignment="1">
      <alignment horizontal="center" vertical="center" wrapText="1"/>
    </xf>
    <xf numFmtId="0" fontId="98" fillId="3" borderId="28" xfId="0" applyFont="1" applyFill="1" applyBorder="1" applyAlignment="1">
      <alignment horizontal="center" vertical="center" wrapText="1"/>
    </xf>
    <xf numFmtId="0" fontId="98" fillId="3" borderId="27" xfId="0" applyFont="1" applyFill="1" applyBorder="1" applyAlignment="1">
      <alignment horizontal="center" vertical="center" wrapText="1"/>
    </xf>
    <xf numFmtId="0" fontId="31" fillId="0" borderId="30"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27" xfId="0"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87" fillId="10" borderId="37" xfId="19" applyFont="1" applyFill="1" applyBorder="1" applyAlignment="1">
      <alignment horizontal="center" vertical="top"/>
    </xf>
    <xf numFmtId="0" fontId="87" fillId="10" borderId="16" xfId="19" applyFont="1" applyFill="1" applyBorder="1" applyAlignment="1">
      <alignment horizontal="center" vertical="top"/>
    </xf>
    <xf numFmtId="0" fontId="87" fillId="10" borderId="36" xfId="19" applyFont="1" applyFill="1" applyBorder="1" applyAlignment="1">
      <alignment horizontal="center" vertical="top"/>
    </xf>
    <xf numFmtId="0" fontId="83" fillId="8" borderId="0" xfId="19" applyFont="1" applyFill="1" applyBorder="1" applyAlignment="1">
      <alignment horizontal="center"/>
    </xf>
    <xf numFmtId="0" fontId="83" fillId="8" borderId="0" xfId="19" applyFont="1" applyFill="1" applyBorder="1" applyAlignment="1">
      <alignment horizontal="left" vertical="top"/>
    </xf>
    <xf numFmtId="0" fontId="91" fillId="0" borderId="30" xfId="19" applyFont="1" applyBorder="1" applyAlignment="1">
      <alignment horizontal="center" vertical="center" wrapText="1"/>
    </xf>
    <xf numFmtId="0" fontId="91" fillId="0" borderId="28" xfId="19" applyFont="1" applyBorder="1" applyAlignment="1">
      <alignment horizontal="center" vertical="center" wrapText="1"/>
    </xf>
    <xf numFmtId="0" fontId="86" fillId="0" borderId="30" xfId="0" applyFont="1" applyFill="1" applyBorder="1" applyAlignment="1">
      <alignment horizontal="center" vertical="center" wrapText="1"/>
    </xf>
    <xf numFmtId="0" fontId="86" fillId="0" borderId="28" xfId="0" applyFont="1" applyFill="1" applyBorder="1" applyAlignment="1">
      <alignment horizontal="center" vertical="center" wrapText="1"/>
    </xf>
    <xf numFmtId="0" fontId="86" fillId="29" borderId="30" xfId="0" applyFont="1" applyFill="1" applyBorder="1" applyAlignment="1">
      <alignment horizontal="center" vertical="center" wrapText="1"/>
    </xf>
    <xf numFmtId="0" fontId="86" fillId="29" borderId="28" xfId="0" applyFont="1" applyFill="1" applyBorder="1" applyAlignment="1">
      <alignment horizontal="center" vertical="center" wrapText="1"/>
    </xf>
    <xf numFmtId="0" fontId="86" fillId="29" borderId="27" xfId="0" applyFont="1" applyFill="1" applyBorder="1" applyAlignment="1">
      <alignment horizontal="center" vertical="center"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59" fillId="0" borderId="0" xfId="16" applyFont="1" applyFill="1" applyBorder="1" applyAlignment="1">
      <alignment horizontal="center" vertical="top"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70" fillId="0" borderId="30"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7" xfId="0" applyFont="1" applyBorder="1" applyAlignment="1">
      <alignment horizontal="center" vertical="center" wrapText="1"/>
    </xf>
    <xf numFmtId="0" fontId="29" fillId="22" borderId="30" xfId="0" applyFont="1" applyFill="1" applyBorder="1" applyAlignment="1" applyProtection="1">
      <alignment horizontal="center" vertical="center" wrapText="1"/>
      <protection locked="0"/>
    </xf>
    <xf numFmtId="0" fontId="29" fillId="22" borderId="28" xfId="0" applyFont="1" applyFill="1" applyBorder="1" applyAlignment="1" applyProtection="1">
      <alignment horizontal="center" vertical="center" wrapText="1"/>
      <protection locked="0"/>
    </xf>
    <xf numFmtId="0" fontId="29" fillId="22" borderId="27" xfId="0" applyFont="1" applyFill="1" applyBorder="1" applyAlignment="1" applyProtection="1">
      <alignment horizontal="center" vertical="center" wrapText="1"/>
      <protection locked="0"/>
    </xf>
    <xf numFmtId="0" fontId="29" fillId="30" borderId="30" xfId="0" applyFont="1" applyFill="1" applyBorder="1" applyAlignment="1" applyProtection="1">
      <alignment horizontal="center" vertical="center" wrapText="1"/>
      <protection locked="0"/>
    </xf>
    <xf numFmtId="0" fontId="29" fillId="30" borderId="28" xfId="0" applyFont="1" applyFill="1" applyBorder="1" applyAlignment="1" applyProtection="1">
      <alignment horizontal="center" vertical="center" wrapText="1"/>
      <protection locked="0"/>
    </xf>
  </cellXfs>
  <cellStyles count="25">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illares 2 2" xfId="21"/>
    <cellStyle name="Millares 3" xfId="24"/>
    <cellStyle name="Moneda" xfId="10" builtinId="4"/>
    <cellStyle name="Moneda 2" xfId="13"/>
    <cellStyle name="Moneda 2 2" xfId="22"/>
    <cellStyle name="Moneda 3" xfId="14"/>
    <cellStyle name="Moneda 3 2" xfId="23"/>
    <cellStyle name="Moneda 4" xfId="20"/>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34">
    <dxf>
      <font>
        <color theme="0"/>
      </font>
      <fill>
        <patternFill>
          <bgColor rgb="FFFF0000"/>
        </patternFill>
      </fill>
    </dxf>
    <dxf>
      <font>
        <color theme="0"/>
      </font>
      <fill>
        <patternFill>
          <bgColor rgb="FFFF0000"/>
        </patternFill>
      </fill>
    </dxf>
    <dxf>
      <font>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0066"/>
      <color rgb="FF996600"/>
      <color rgb="FFCCCCFF"/>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58694656"/>
        <c:axId val="458696192"/>
        <c:axId val="0"/>
      </c:bar3DChart>
      <c:catAx>
        <c:axId val="458694656"/>
        <c:scaling>
          <c:orientation val="minMax"/>
        </c:scaling>
        <c:delete val="0"/>
        <c:axPos val="b"/>
        <c:numFmt formatCode="General" sourceLinked="0"/>
        <c:majorTickMark val="none"/>
        <c:minorTickMark val="none"/>
        <c:tickLblPos val="nextTo"/>
        <c:txPr>
          <a:bodyPr/>
          <a:lstStyle/>
          <a:p>
            <a:pPr>
              <a:defRPr lang="es-HN"/>
            </a:pPr>
            <a:endParaRPr lang="es-HN"/>
          </a:p>
        </c:txPr>
        <c:crossAx val="458696192"/>
        <c:crosses val="autoZero"/>
        <c:auto val="1"/>
        <c:lblAlgn val="ctr"/>
        <c:lblOffset val="100"/>
        <c:noMultiLvlLbl val="0"/>
      </c:catAx>
      <c:valAx>
        <c:axId val="45869619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5869465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458719232"/>
        <c:axId val="458720768"/>
        <c:axId val="0"/>
      </c:bar3DChart>
      <c:catAx>
        <c:axId val="458719232"/>
        <c:scaling>
          <c:orientation val="minMax"/>
        </c:scaling>
        <c:delete val="0"/>
        <c:axPos val="b"/>
        <c:numFmt formatCode="General" sourceLinked="0"/>
        <c:majorTickMark val="none"/>
        <c:minorTickMark val="none"/>
        <c:tickLblPos val="nextTo"/>
        <c:txPr>
          <a:bodyPr/>
          <a:lstStyle/>
          <a:p>
            <a:pPr>
              <a:defRPr lang="es-HN"/>
            </a:pPr>
            <a:endParaRPr lang="es-HN"/>
          </a:p>
        </c:txPr>
        <c:crossAx val="458720768"/>
        <c:crosses val="autoZero"/>
        <c:auto val="1"/>
        <c:lblAlgn val="ctr"/>
        <c:lblOffset val="100"/>
        <c:noMultiLvlLbl val="0"/>
      </c:catAx>
      <c:valAx>
        <c:axId val="45872076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5871923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2</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58743168"/>
        <c:axId val="458744960"/>
        <c:axId val="0"/>
      </c:bar3DChart>
      <c:catAx>
        <c:axId val="458743168"/>
        <c:scaling>
          <c:orientation val="minMax"/>
        </c:scaling>
        <c:delete val="0"/>
        <c:axPos val="b"/>
        <c:numFmt formatCode="General" sourceLinked="0"/>
        <c:majorTickMark val="none"/>
        <c:minorTickMark val="none"/>
        <c:tickLblPos val="nextTo"/>
        <c:txPr>
          <a:bodyPr/>
          <a:lstStyle/>
          <a:p>
            <a:pPr>
              <a:defRPr lang="es-HN"/>
            </a:pPr>
            <a:endParaRPr lang="es-HN"/>
          </a:p>
        </c:txPr>
        <c:crossAx val="458744960"/>
        <c:crosses val="autoZero"/>
        <c:auto val="1"/>
        <c:lblAlgn val="ctr"/>
        <c:lblOffset val="100"/>
        <c:noMultiLvlLbl val="0"/>
      </c:catAx>
      <c:valAx>
        <c:axId val="4587449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5874316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1498786</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887868</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UNAH-22\Downloads\Junio16_PLAN%20OPERATIVO%20ANUAL%20POA%20DIE%202015%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NAH-22\Downloads\Junio16_PLAN%20OPERATIVO%20ANUAL%20POA%20DIE%20201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Desarrollo e Innov. Curricular"/>
      <sheetName val="2.Investigación Científica"/>
      <sheetName val="3.Vinculación Univ. Sociedad"/>
      <sheetName val="4.Docencia y Profesorado U."/>
      <sheetName val="5.Estudiantes y Graduados"/>
      <sheetName val="6.Gestión del Conocimiento"/>
      <sheetName val="Lo Esencial de la Reforma Univ."/>
      <sheetName val="8.Aseguramiento de la Calidad"/>
      <sheetName val="9.Cultura de Innovación Inst."/>
      <sheetName val="10.Gestion Administrativa"/>
      <sheetName val="11.Gestión del Talento Humano"/>
      <sheetName val="12.Gestión Académica"/>
      <sheetName val="13.Internacionalización E.S."/>
      <sheetName val="Gobernabilidad y Procesos..."/>
      <sheetName val="Hoja1"/>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Desarrollo e Innov. Curricular"/>
      <sheetName val="2.Investigación Científica"/>
      <sheetName val="3.Vinculación Univ. Sociedad"/>
      <sheetName val="4.Docencia y Profesorado U."/>
      <sheetName val="5.Estudiantes y Graduados"/>
      <sheetName val="6.Gestión del Conocimiento"/>
      <sheetName val="Lo Esencial de la Reforma Univ."/>
      <sheetName val="8.Aseguramiento de la Calidad"/>
      <sheetName val="9.Cultura de Innovación Inst."/>
      <sheetName val="10.Gestion Administrativa"/>
      <sheetName val="11.Gestión del Talento Humano"/>
      <sheetName val="12.Gestión Académica"/>
      <sheetName val="13.Internacionalización E.S."/>
      <sheetName val="Gobernabilidad y Procesos..."/>
      <sheetName val="Hoja1"/>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ables/table1.xml><?xml version="1.0" encoding="utf-8"?>
<table xmlns="http://schemas.openxmlformats.org/spreadsheetml/2006/main" id="1" name="Tabla17" displayName="Tabla17" ref="B3:C13" totalsRowShown="0" headerRowDxfId="33" dataDxfId="32">
  <autoFilter ref="B3:C13"/>
  <tableColumns count="2">
    <tableColumn id="1" name="Descripción" dataDxfId="31"/>
    <tableColumn id="2" name="Monto" dataDxfId="30"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29" dataDxfId="28">
  <autoFilter ref="B39:D57"/>
  <tableColumns count="3">
    <tableColumn id="1" name="Descripción" dataDxfId="27"/>
    <tableColumn id="2" name="Cantidad" dataDxfId="26" dataCellStyle="Millares"/>
    <tableColumn id="3" name="Montos" dataDxfId="25">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24" dataDxfId="23">
  <autoFilter ref="B68:D80"/>
  <tableColumns count="3">
    <tableColumn id="1" name="Descripción" dataDxfId="22"/>
    <tableColumn id="2" name="Cantidad" dataDxfId="21" dataCellStyle="Millares"/>
    <tableColumn id="3" name="Montos" dataDxfId="20">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19">
  <autoFilter ref="B85:D103"/>
  <tableColumns count="3">
    <tableColumn id="1" name="Descripción " dataDxfId="18"/>
    <tableColumn id="2" name="Cantidad" dataDxfId="17" dataCellStyle="Millares"/>
    <tableColumn id="3" name="Montos" dataDxfId="16">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15" tableBorderDxfId="14">
  <autoFilter ref="H3:I14"/>
  <tableColumns count="2">
    <tableColumn id="1" name="Dimensión" dataDxfId="13"/>
    <tableColumn id="2" name="Monto" dataDxfId="12"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11" tableBorderDxfId="10">
  <autoFilter ref="H17:I25"/>
  <tableColumns count="2">
    <tableColumn id="1" name="Dimensión" dataDxfId="9"/>
    <tableColumn id="2" name="Monto" dataDxfId="8"/>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7" headerRowBorderDxfId="6" tableBorderDxfId="5">
  <autoFilter ref="E7:F11"/>
  <tableColumns count="2">
    <tableColumn id="1" name="Presupuesto" dataDxfId="4"/>
    <tableColumn id="2" name=" Monto " dataDxfId="3">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860"/>
      <c r="U2" s="860"/>
      <c r="V2" s="860"/>
      <c r="W2" s="860"/>
      <c r="X2" s="860"/>
      <c r="Y2" s="860"/>
      <c r="Z2" s="860"/>
      <c r="AA2" s="860"/>
      <c r="AB2" s="860"/>
      <c r="AC2" s="860" t="s">
        <v>25</v>
      </c>
      <c r="AD2" s="860"/>
      <c r="AE2" s="860"/>
      <c r="AF2" s="860"/>
      <c r="AG2" s="860"/>
      <c r="AH2" s="860"/>
      <c r="AI2" s="860"/>
      <c r="AJ2" s="860"/>
    </row>
    <row r="3" spans="2:36" ht="16.5" customHeight="1" x14ac:dyDescent="0.25">
      <c r="B3" s="33" t="s">
        <v>7</v>
      </c>
      <c r="C3" s="33"/>
      <c r="D3" s="33"/>
      <c r="E3" s="33"/>
      <c r="F3" s="33"/>
      <c r="G3" s="33"/>
      <c r="H3" s="33"/>
      <c r="I3" s="33"/>
      <c r="J3" s="33"/>
      <c r="K3" s="33"/>
      <c r="L3" s="33"/>
      <c r="M3" s="33"/>
      <c r="N3" s="33"/>
      <c r="O3" s="33"/>
      <c r="P3" s="33"/>
      <c r="Q3" s="33"/>
      <c r="R3" s="33"/>
      <c r="S3" s="33"/>
      <c r="T3" s="860"/>
      <c r="U3" s="860"/>
      <c r="V3" s="860"/>
      <c r="W3" s="860"/>
      <c r="X3" s="860"/>
      <c r="Y3" s="860"/>
      <c r="Z3" s="860"/>
      <c r="AA3" s="860"/>
      <c r="AB3" s="860"/>
      <c r="AC3" s="860" t="s">
        <v>7</v>
      </c>
      <c r="AD3" s="860"/>
      <c r="AE3" s="860"/>
      <c r="AF3" s="860"/>
      <c r="AG3" s="860"/>
      <c r="AH3" s="860"/>
      <c r="AI3" s="860"/>
      <c r="AJ3" s="860"/>
    </row>
    <row r="4" spans="2:36" ht="12.75" customHeight="1" x14ac:dyDescent="0.25">
      <c r="B4" s="33" t="s">
        <v>35</v>
      </c>
      <c r="C4" s="33"/>
      <c r="D4" s="33"/>
      <c r="E4" s="33"/>
      <c r="F4" s="33"/>
      <c r="G4" s="33"/>
      <c r="H4" s="33"/>
      <c r="I4" s="33"/>
      <c r="J4" s="33"/>
      <c r="K4" s="33"/>
      <c r="L4" s="33"/>
      <c r="M4" s="33"/>
      <c r="N4" s="33"/>
      <c r="O4" s="33"/>
      <c r="P4" s="33"/>
      <c r="Q4" s="33"/>
      <c r="R4" s="33"/>
      <c r="S4" s="33"/>
      <c r="T4" s="860"/>
      <c r="U4" s="860"/>
      <c r="V4" s="860"/>
      <c r="W4" s="860"/>
      <c r="X4" s="860"/>
      <c r="Y4" s="860"/>
      <c r="Z4" s="860"/>
      <c r="AA4" s="860"/>
      <c r="AB4" s="860"/>
      <c r="AC4" s="860" t="s">
        <v>35</v>
      </c>
      <c r="AD4" s="860"/>
      <c r="AE4" s="860"/>
      <c r="AF4" s="860"/>
      <c r="AG4" s="860"/>
      <c r="AH4" s="860"/>
      <c r="AI4" s="860"/>
      <c r="AJ4" s="860"/>
    </row>
    <row r="5" spans="2:36" ht="15.75" x14ac:dyDescent="0.25">
      <c r="B5" s="2"/>
      <c r="C5" s="2"/>
      <c r="D5" s="2"/>
    </row>
    <row r="6" spans="2:36" ht="16.5" thickBot="1" x14ac:dyDescent="0.3">
      <c r="B6" s="2"/>
      <c r="C6" s="2"/>
      <c r="D6" s="2"/>
    </row>
    <row r="7" spans="2:36" ht="75.75" customHeight="1" x14ac:dyDescent="0.25">
      <c r="B7" s="857" t="s">
        <v>20</v>
      </c>
      <c r="C7" s="857" t="s">
        <v>37</v>
      </c>
      <c r="D7" s="857" t="s">
        <v>38</v>
      </c>
      <c r="E7" s="866" t="s">
        <v>39</v>
      </c>
      <c r="F7" s="857" t="s">
        <v>36</v>
      </c>
      <c r="G7" s="866" t="s">
        <v>9</v>
      </c>
      <c r="H7" s="855" t="s">
        <v>0</v>
      </c>
      <c r="I7" s="855" t="s">
        <v>8</v>
      </c>
      <c r="J7" s="855" t="s">
        <v>16</v>
      </c>
      <c r="K7" s="855"/>
      <c r="L7" s="855" t="s">
        <v>13</v>
      </c>
      <c r="M7" s="855"/>
      <c r="N7" s="855"/>
      <c r="O7" s="855"/>
      <c r="P7" s="855"/>
      <c r="Q7" s="855"/>
      <c r="R7" s="855"/>
      <c r="S7" s="855"/>
      <c r="T7" s="857" t="s">
        <v>14</v>
      </c>
      <c r="U7" s="855" t="s">
        <v>18</v>
      </c>
      <c r="V7" s="855" t="s">
        <v>26</v>
      </c>
      <c r="W7" s="855"/>
      <c r="X7" s="855" t="s">
        <v>15</v>
      </c>
      <c r="Y7" s="855" t="s">
        <v>17</v>
      </c>
      <c r="Z7" s="855"/>
      <c r="AA7" s="855" t="s">
        <v>22</v>
      </c>
      <c r="AB7" s="855" t="s">
        <v>32</v>
      </c>
      <c r="AC7" s="861" t="s">
        <v>31</v>
      </c>
      <c r="AD7" s="861"/>
      <c r="AE7" s="861"/>
      <c r="AF7" s="861"/>
      <c r="AG7" s="855" t="s">
        <v>28</v>
      </c>
      <c r="AH7" s="855" t="s">
        <v>29</v>
      </c>
      <c r="AI7" s="855" t="s">
        <v>1</v>
      </c>
      <c r="AJ7" s="855" t="s">
        <v>2</v>
      </c>
    </row>
    <row r="8" spans="2:36" ht="15.75" customHeight="1" x14ac:dyDescent="0.25">
      <c r="B8" s="858"/>
      <c r="C8" s="858"/>
      <c r="D8" s="858"/>
      <c r="E8" s="867"/>
      <c r="F8" s="858"/>
      <c r="G8" s="867"/>
      <c r="H8" s="856"/>
      <c r="I8" s="856"/>
      <c r="J8" s="856" t="s">
        <v>33</v>
      </c>
      <c r="K8" s="856" t="s">
        <v>19</v>
      </c>
      <c r="L8" s="859" t="s">
        <v>3</v>
      </c>
      <c r="M8" s="859"/>
      <c r="N8" s="859" t="s">
        <v>4</v>
      </c>
      <c r="O8" s="859"/>
      <c r="P8" s="859" t="s">
        <v>5</v>
      </c>
      <c r="Q8" s="859"/>
      <c r="R8" s="859" t="s">
        <v>6</v>
      </c>
      <c r="S8" s="859"/>
      <c r="T8" s="858"/>
      <c r="U8" s="856"/>
      <c r="V8" s="856" t="s">
        <v>23</v>
      </c>
      <c r="W8" s="856" t="s">
        <v>21</v>
      </c>
      <c r="X8" s="856"/>
      <c r="Y8" s="856" t="s">
        <v>23</v>
      </c>
      <c r="Z8" s="856" t="s">
        <v>21</v>
      </c>
      <c r="AA8" s="856"/>
      <c r="AB8" s="856"/>
      <c r="AC8" s="14" t="s">
        <v>3</v>
      </c>
      <c r="AD8" s="14" t="s">
        <v>4</v>
      </c>
      <c r="AE8" s="14" t="s">
        <v>5</v>
      </c>
      <c r="AF8" s="14" t="s">
        <v>6</v>
      </c>
      <c r="AG8" s="856"/>
      <c r="AH8" s="856"/>
      <c r="AI8" s="856"/>
      <c r="AJ8" s="856"/>
    </row>
    <row r="9" spans="2:36" ht="78.75" x14ac:dyDescent="0.25">
      <c r="B9" s="858"/>
      <c r="C9" s="858"/>
      <c r="D9" s="858"/>
      <c r="E9" s="867"/>
      <c r="F9" s="858"/>
      <c r="G9" s="867"/>
      <c r="H9" s="856"/>
      <c r="I9" s="856"/>
      <c r="J9" s="856"/>
      <c r="K9" s="856"/>
      <c r="L9" s="32" t="s">
        <v>11</v>
      </c>
      <c r="M9" s="32" t="s">
        <v>12</v>
      </c>
      <c r="N9" s="32" t="s">
        <v>11</v>
      </c>
      <c r="O9" s="32" t="s">
        <v>12</v>
      </c>
      <c r="P9" s="32" t="s">
        <v>11</v>
      </c>
      <c r="Q9" s="32" t="s">
        <v>12</v>
      </c>
      <c r="R9" s="32" t="s">
        <v>11</v>
      </c>
      <c r="S9" s="32" t="s">
        <v>12</v>
      </c>
      <c r="T9" s="858"/>
      <c r="U9" s="856"/>
      <c r="V9" s="856"/>
      <c r="W9" s="856"/>
      <c r="X9" s="856"/>
      <c r="Y9" s="856"/>
      <c r="Z9" s="856"/>
      <c r="AA9" s="856"/>
      <c r="AB9" s="856"/>
      <c r="AC9" s="14" t="s">
        <v>24</v>
      </c>
      <c r="AD9" s="14" t="s">
        <v>24</v>
      </c>
      <c r="AE9" s="14" t="s">
        <v>24</v>
      </c>
      <c r="AF9" s="14" t="s">
        <v>24</v>
      </c>
      <c r="AG9" s="856"/>
      <c r="AH9" s="856"/>
      <c r="AI9" s="856"/>
      <c r="AJ9" s="856"/>
    </row>
    <row r="10" spans="2:36" ht="136.5" customHeight="1" x14ac:dyDescent="0.25">
      <c r="B10" s="39"/>
      <c r="C10" s="39"/>
      <c r="D10" s="39"/>
      <c r="E10" s="40"/>
      <c r="F10" s="41" t="s">
        <v>85</v>
      </c>
      <c r="G10" s="40" t="s">
        <v>94</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87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88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88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88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89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89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89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864" t="s">
        <v>10</v>
      </c>
      <c r="K31" s="865"/>
      <c r="L31" s="862"/>
      <c r="M31" s="863"/>
      <c r="N31" s="862"/>
      <c r="O31" s="863"/>
      <c r="P31" s="862"/>
      <c r="Q31" s="863"/>
      <c r="R31" s="862"/>
      <c r="S31" s="86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10"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75" t="s">
        <v>246</v>
      </c>
      <c r="B1" s="178" t="s">
        <v>247</v>
      </c>
      <c r="C1" s="169" t="s">
        <v>248</v>
      </c>
      <c r="D1" s="169" t="s">
        <v>490</v>
      </c>
      <c r="E1" s="169" t="s">
        <v>492</v>
      </c>
      <c r="F1" s="169" t="s">
        <v>494</v>
      </c>
      <c r="G1" s="169" t="s">
        <v>496</v>
      </c>
      <c r="H1" s="169" t="s">
        <v>498</v>
      </c>
      <c r="I1" s="169" t="s">
        <v>500</v>
      </c>
      <c r="J1" s="169" t="s">
        <v>249</v>
      </c>
      <c r="K1" s="169" t="s">
        <v>503</v>
      </c>
      <c r="L1" s="169" t="s">
        <v>250</v>
      </c>
      <c r="M1" s="169" t="s">
        <v>505</v>
      </c>
      <c r="N1" s="169" t="s">
        <v>507</v>
      </c>
      <c r="O1" s="169" t="s">
        <v>509</v>
      </c>
      <c r="P1" s="169" t="s">
        <v>251</v>
      </c>
      <c r="Q1" s="169" t="s">
        <v>510</v>
      </c>
      <c r="R1" s="169" t="s">
        <v>513</v>
      </c>
      <c r="S1" s="169" t="s">
        <v>252</v>
      </c>
      <c r="T1" s="169" t="s">
        <v>515</v>
      </c>
      <c r="U1" s="169" t="s">
        <v>253</v>
      </c>
      <c r="V1" s="169" t="s">
        <v>516</v>
      </c>
      <c r="W1" s="169" t="s">
        <v>517</v>
      </c>
      <c r="X1" s="169" t="s">
        <v>521</v>
      </c>
      <c r="Y1" s="169" t="s">
        <v>269</v>
      </c>
      <c r="Z1" s="169" t="s">
        <v>522</v>
      </c>
      <c r="AA1" s="169" t="s">
        <v>524</v>
      </c>
      <c r="AB1" s="169" t="s">
        <v>526</v>
      </c>
      <c r="AC1" s="169" t="s">
        <v>270</v>
      </c>
      <c r="AD1" s="169" t="s">
        <v>528</v>
      </c>
      <c r="AE1" s="169" t="s">
        <v>530</v>
      </c>
      <c r="AF1" s="169" t="s">
        <v>532</v>
      </c>
      <c r="AG1" s="169" t="s">
        <v>534</v>
      </c>
      <c r="AH1" s="169" t="s">
        <v>245</v>
      </c>
      <c r="AI1" s="169" t="s">
        <v>536</v>
      </c>
      <c r="AJ1" s="178" t="s">
        <v>254</v>
      </c>
      <c r="AK1" s="169" t="s">
        <v>538</v>
      </c>
      <c r="AL1" s="169" t="s">
        <v>255</v>
      </c>
      <c r="AM1" s="169" t="s">
        <v>540</v>
      </c>
      <c r="AN1" s="169" t="s">
        <v>542</v>
      </c>
      <c r="AO1" s="169" t="s">
        <v>256</v>
      </c>
      <c r="AP1" s="169" t="s">
        <v>544</v>
      </c>
      <c r="AQ1" s="169" t="s">
        <v>546</v>
      </c>
      <c r="AR1" s="169" t="s">
        <v>257</v>
      </c>
      <c r="AS1" s="169" t="s">
        <v>547</v>
      </c>
      <c r="AT1" s="169" t="s">
        <v>549</v>
      </c>
      <c r="AU1" s="169" t="s">
        <v>550</v>
      </c>
      <c r="AV1" s="169" t="s">
        <v>551</v>
      </c>
      <c r="AW1" s="169" t="s">
        <v>553</v>
      </c>
      <c r="AX1" s="169" t="s">
        <v>555</v>
      </c>
      <c r="AY1" s="169" t="s">
        <v>556</v>
      </c>
      <c r="AZ1" s="169" t="s">
        <v>258</v>
      </c>
      <c r="BA1" s="169" t="s">
        <v>558</v>
      </c>
      <c r="BB1" s="169" t="s">
        <v>560</v>
      </c>
      <c r="BC1" s="169" t="s">
        <v>562</v>
      </c>
      <c r="BD1" s="169" t="s">
        <v>564</v>
      </c>
      <c r="BE1" s="169" t="s">
        <v>566</v>
      </c>
      <c r="BF1" s="169" t="s">
        <v>568</v>
      </c>
      <c r="BG1" s="169" t="s">
        <v>570</v>
      </c>
      <c r="BH1" s="169" t="s">
        <v>572</v>
      </c>
      <c r="BI1" s="169" t="s">
        <v>271</v>
      </c>
      <c r="BJ1" s="169" t="s">
        <v>574</v>
      </c>
      <c r="BK1" s="169" t="s">
        <v>576</v>
      </c>
      <c r="BL1" s="169" t="s">
        <v>578</v>
      </c>
      <c r="BM1" s="169" t="s">
        <v>580</v>
      </c>
      <c r="BN1" s="169" t="s">
        <v>582</v>
      </c>
      <c r="BO1" s="169" t="s">
        <v>584</v>
      </c>
      <c r="BP1" s="169" t="s">
        <v>586</v>
      </c>
      <c r="BQ1" s="169" t="s">
        <v>588</v>
      </c>
      <c r="BR1" s="169" t="s">
        <v>590</v>
      </c>
      <c r="BS1" s="169" t="s">
        <v>592</v>
      </c>
      <c r="BT1" s="178" t="s">
        <v>259</v>
      </c>
      <c r="BU1" s="169" t="s">
        <v>260</v>
      </c>
      <c r="BV1" s="169" t="s">
        <v>594</v>
      </c>
      <c r="BW1" s="169" t="s">
        <v>261</v>
      </c>
      <c r="BX1" s="169" t="s">
        <v>596</v>
      </c>
      <c r="BY1" s="169" t="s">
        <v>598</v>
      </c>
      <c r="BZ1" s="178" t="s">
        <v>262</v>
      </c>
      <c r="CA1" s="169" t="s">
        <v>263</v>
      </c>
      <c r="CB1" s="169" t="s">
        <v>600</v>
      </c>
      <c r="CC1" s="169" t="s">
        <v>264</v>
      </c>
      <c r="CD1" s="169" t="s">
        <v>602</v>
      </c>
      <c r="CE1" s="169" t="s">
        <v>604</v>
      </c>
      <c r="CF1" s="169" t="s">
        <v>606</v>
      </c>
      <c r="CG1" s="178" t="s">
        <v>265</v>
      </c>
      <c r="CH1" s="169" t="s">
        <v>612</v>
      </c>
      <c r="CI1" s="169" t="s">
        <v>614</v>
      </c>
      <c r="CJ1" s="169" t="s">
        <v>266</v>
      </c>
      <c r="CK1" s="169" t="s">
        <v>608</v>
      </c>
      <c r="CL1" s="169" t="s">
        <v>610</v>
      </c>
      <c r="CM1" s="169" t="s">
        <v>267</v>
      </c>
      <c r="CN1" s="169" t="s">
        <v>616</v>
      </c>
      <c r="CO1" s="169" t="s">
        <v>268</v>
      </c>
      <c r="CP1" s="169" t="s">
        <v>617</v>
      </c>
      <c r="CQ1" s="166" t="s">
        <v>272</v>
      </c>
      <c r="CR1" s="178" t="s">
        <v>273</v>
      </c>
      <c r="CS1" s="169" t="s">
        <v>618</v>
      </c>
      <c r="CT1" s="169" t="s">
        <v>619</v>
      </c>
      <c r="CU1" s="169" t="s">
        <v>621</v>
      </c>
      <c r="CV1" s="169" t="s">
        <v>274</v>
      </c>
      <c r="CW1" s="169" t="s">
        <v>623</v>
      </c>
      <c r="CX1" s="169" t="s">
        <v>625</v>
      </c>
      <c r="CY1" s="169" t="s">
        <v>627</v>
      </c>
      <c r="CZ1" s="169" t="s">
        <v>629</v>
      </c>
      <c r="DA1" s="169" t="s">
        <v>631</v>
      </c>
      <c r="DB1" s="169" t="s">
        <v>633</v>
      </c>
      <c r="DC1" s="178" t="s">
        <v>275</v>
      </c>
      <c r="DD1" s="169" t="s">
        <v>276</v>
      </c>
      <c r="DE1" s="169" t="s">
        <v>635</v>
      </c>
      <c r="DF1" s="169" t="s">
        <v>277</v>
      </c>
      <c r="DG1" s="169" t="s">
        <v>637</v>
      </c>
      <c r="DH1" s="169" t="s">
        <v>639</v>
      </c>
      <c r="DI1" s="169" t="s">
        <v>641</v>
      </c>
      <c r="DJ1" s="169" t="s">
        <v>643</v>
      </c>
      <c r="DK1" s="169" t="s">
        <v>645</v>
      </c>
      <c r="DL1" s="169" t="s">
        <v>647</v>
      </c>
      <c r="DM1" s="169" t="s">
        <v>649</v>
      </c>
      <c r="DN1" s="169" t="s">
        <v>278</v>
      </c>
      <c r="DO1" s="169" t="s">
        <v>651</v>
      </c>
      <c r="DP1" s="169" t="s">
        <v>653</v>
      </c>
      <c r="DQ1" s="169" t="s">
        <v>655</v>
      </c>
      <c r="DR1" s="178" t="s">
        <v>279</v>
      </c>
      <c r="DS1" s="169" t="s">
        <v>657</v>
      </c>
      <c r="DT1" s="169" t="s">
        <v>280</v>
      </c>
      <c r="DU1" s="169" t="s">
        <v>659</v>
      </c>
      <c r="DV1" s="169" t="s">
        <v>281</v>
      </c>
      <c r="DW1" s="169" t="s">
        <v>661</v>
      </c>
      <c r="DX1" s="169" t="s">
        <v>663</v>
      </c>
      <c r="DY1" s="169" t="s">
        <v>665</v>
      </c>
      <c r="DZ1" s="169" t="s">
        <v>667</v>
      </c>
      <c r="EA1" s="169" t="s">
        <v>669</v>
      </c>
      <c r="EB1" s="169" t="s">
        <v>671</v>
      </c>
      <c r="EC1" s="169" t="s">
        <v>673</v>
      </c>
      <c r="ED1" s="169" t="s">
        <v>675</v>
      </c>
      <c r="EE1" s="169" t="s">
        <v>677</v>
      </c>
      <c r="EF1" s="169" t="s">
        <v>679</v>
      </c>
      <c r="EG1" s="169" t="s">
        <v>681</v>
      </c>
      <c r="EH1" s="178" t="s">
        <v>282</v>
      </c>
      <c r="EI1" s="169" t="s">
        <v>683</v>
      </c>
      <c r="EJ1" s="169" t="s">
        <v>283</v>
      </c>
      <c r="EK1" s="169" t="s">
        <v>685</v>
      </c>
      <c r="EL1" s="169" t="s">
        <v>687</v>
      </c>
      <c r="EM1" s="169" t="s">
        <v>284</v>
      </c>
      <c r="EN1" s="169" t="s">
        <v>689</v>
      </c>
      <c r="EO1" s="169" t="s">
        <v>691</v>
      </c>
      <c r="EP1" s="169" t="s">
        <v>285</v>
      </c>
      <c r="EQ1" s="169" t="s">
        <v>693</v>
      </c>
      <c r="ER1" s="169" t="s">
        <v>695</v>
      </c>
      <c r="ES1" s="169" t="s">
        <v>697</v>
      </c>
      <c r="ET1" s="169" t="s">
        <v>286</v>
      </c>
      <c r="EU1" s="169" t="s">
        <v>699</v>
      </c>
      <c r="EV1" s="169" t="s">
        <v>701</v>
      </c>
      <c r="EW1" s="178" t="s">
        <v>287</v>
      </c>
      <c r="EX1" s="169" t="s">
        <v>288</v>
      </c>
      <c r="EY1" s="169" t="s">
        <v>703</v>
      </c>
      <c r="EZ1" s="169" t="s">
        <v>705</v>
      </c>
      <c r="FA1" s="169" t="s">
        <v>707</v>
      </c>
      <c r="FB1" s="169" t="s">
        <v>709</v>
      </c>
      <c r="FC1" s="169" t="s">
        <v>289</v>
      </c>
      <c r="FD1" s="169" t="s">
        <v>711</v>
      </c>
      <c r="FE1" s="169" t="s">
        <v>713</v>
      </c>
      <c r="FF1" s="169" t="s">
        <v>715</v>
      </c>
      <c r="FG1" s="169" t="s">
        <v>717</v>
      </c>
      <c r="FH1" s="169" t="s">
        <v>719</v>
      </c>
      <c r="FI1" s="169" t="s">
        <v>290</v>
      </c>
      <c r="FJ1" s="169" t="s">
        <v>722</v>
      </c>
      <c r="FK1" s="169" t="s">
        <v>291</v>
      </c>
      <c r="FL1" s="169" t="s">
        <v>725</v>
      </c>
      <c r="FM1" s="169" t="s">
        <v>726</v>
      </c>
      <c r="FN1" s="169" t="s">
        <v>728</v>
      </c>
      <c r="FO1" s="169" t="s">
        <v>292</v>
      </c>
      <c r="FP1" s="169" t="s">
        <v>731</v>
      </c>
      <c r="FQ1" s="169" t="s">
        <v>732</v>
      </c>
      <c r="FR1" s="169" t="s">
        <v>734</v>
      </c>
      <c r="FS1" s="169" t="s">
        <v>293</v>
      </c>
      <c r="FT1" s="169" t="s">
        <v>737</v>
      </c>
      <c r="FU1" s="169" t="s">
        <v>739</v>
      </c>
      <c r="FV1" s="169" t="s">
        <v>741</v>
      </c>
      <c r="FW1" s="178" t="s">
        <v>294</v>
      </c>
      <c r="FX1" s="178" t="s">
        <v>295</v>
      </c>
      <c r="FY1" s="169" t="s">
        <v>301</v>
      </c>
      <c r="FZ1" s="169" t="s">
        <v>743</v>
      </c>
      <c r="GA1" s="169" t="s">
        <v>745</v>
      </c>
      <c r="GB1" s="169" t="s">
        <v>747</v>
      </c>
      <c r="GC1" s="169" t="s">
        <v>749</v>
      </c>
      <c r="GD1" s="169" t="s">
        <v>751</v>
      </c>
      <c r="GE1" s="169" t="s">
        <v>753</v>
      </c>
      <c r="GF1" s="178" t="s">
        <v>296</v>
      </c>
      <c r="GG1" s="169" t="s">
        <v>302</v>
      </c>
      <c r="GH1" s="169" t="s">
        <v>755</v>
      </c>
      <c r="GI1" s="169" t="s">
        <v>757</v>
      </c>
      <c r="GJ1" s="169" t="s">
        <v>758</v>
      </c>
      <c r="GK1" s="169" t="s">
        <v>303</v>
      </c>
      <c r="GL1" s="169" t="s">
        <v>761</v>
      </c>
      <c r="GM1" s="169" t="s">
        <v>762</v>
      </c>
      <c r="GN1" s="178" t="s">
        <v>297</v>
      </c>
      <c r="GO1" s="169" t="s">
        <v>298</v>
      </c>
      <c r="GP1" s="169" t="s">
        <v>764</v>
      </c>
      <c r="GQ1" s="169" t="s">
        <v>766</v>
      </c>
      <c r="GR1" s="169" t="s">
        <v>768</v>
      </c>
      <c r="GS1" s="169" t="s">
        <v>770</v>
      </c>
      <c r="GT1" s="169" t="s">
        <v>772</v>
      </c>
      <c r="GU1" s="178" t="s">
        <v>299</v>
      </c>
      <c r="GV1" s="169" t="s">
        <v>300</v>
      </c>
      <c r="GW1" s="169" t="s">
        <v>774</v>
      </c>
      <c r="GX1" s="169" t="s">
        <v>776</v>
      </c>
      <c r="GY1" s="169" t="s">
        <v>778</v>
      </c>
      <c r="GZ1" s="169" t="s">
        <v>780</v>
      </c>
      <c r="HA1" s="169" t="s">
        <v>782</v>
      </c>
      <c r="HB1" s="169" t="s">
        <v>784</v>
      </c>
      <c r="HC1" s="166" t="s">
        <v>304</v>
      </c>
      <c r="HD1" s="178" t="s">
        <v>305</v>
      </c>
      <c r="HE1" s="169" t="s">
        <v>306</v>
      </c>
      <c r="HF1" s="169" t="s">
        <v>786</v>
      </c>
      <c r="HG1" s="169" t="s">
        <v>788</v>
      </c>
      <c r="HH1" s="169" t="s">
        <v>790</v>
      </c>
      <c r="HI1" s="169" t="s">
        <v>792</v>
      </c>
      <c r="HJ1" s="169" t="s">
        <v>307</v>
      </c>
      <c r="HK1" s="169" t="s">
        <v>795</v>
      </c>
      <c r="HL1" s="169" t="s">
        <v>324</v>
      </c>
      <c r="HM1" s="169" t="s">
        <v>833</v>
      </c>
      <c r="HN1" s="169" t="s">
        <v>835</v>
      </c>
      <c r="HO1" s="169" t="s">
        <v>837</v>
      </c>
      <c r="HP1" s="178" t="s">
        <v>308</v>
      </c>
      <c r="HQ1" s="169" t="s">
        <v>797</v>
      </c>
      <c r="HR1" s="169" t="s">
        <v>799</v>
      </c>
      <c r="HS1" s="169" t="s">
        <v>309</v>
      </c>
      <c r="HT1" s="169" t="s">
        <v>802</v>
      </c>
      <c r="HU1" s="169" t="s">
        <v>804</v>
      </c>
      <c r="HV1" s="169" t="s">
        <v>805</v>
      </c>
      <c r="HW1" s="169" t="s">
        <v>807</v>
      </c>
      <c r="HX1" s="178" t="s">
        <v>310</v>
      </c>
      <c r="HY1" s="169" t="s">
        <v>809</v>
      </c>
      <c r="HZ1" s="169" t="s">
        <v>811</v>
      </c>
      <c r="IA1" s="169" t="s">
        <v>813</v>
      </c>
      <c r="IB1" s="169" t="s">
        <v>311</v>
      </c>
      <c r="IC1" s="169" t="s">
        <v>815</v>
      </c>
      <c r="ID1" s="169" t="s">
        <v>817</v>
      </c>
      <c r="IE1" s="169" t="s">
        <v>312</v>
      </c>
      <c r="IF1" s="169" t="s">
        <v>819</v>
      </c>
      <c r="IG1" s="169" t="s">
        <v>821</v>
      </c>
      <c r="IH1" s="169" t="s">
        <v>313</v>
      </c>
      <c r="II1" s="169" t="s">
        <v>823</v>
      </c>
      <c r="IJ1" s="169" t="s">
        <v>825</v>
      </c>
      <c r="IK1" s="169" t="s">
        <v>827</v>
      </c>
      <c r="IL1" s="169" t="s">
        <v>829</v>
      </c>
      <c r="IM1" s="169" t="s">
        <v>314</v>
      </c>
      <c r="IN1" s="169" t="s">
        <v>831</v>
      </c>
      <c r="IO1" s="178" t="s">
        <v>315</v>
      </c>
      <c r="IP1" s="169" t="s">
        <v>839</v>
      </c>
      <c r="IQ1" s="169" t="s">
        <v>841</v>
      </c>
      <c r="IR1" s="169" t="s">
        <v>316</v>
      </c>
      <c r="IS1" s="169" t="s">
        <v>843</v>
      </c>
      <c r="IT1" s="169" t="s">
        <v>845</v>
      </c>
      <c r="IU1" s="169" t="s">
        <v>847</v>
      </c>
      <c r="IV1" s="178" t="s">
        <v>317</v>
      </c>
      <c r="IW1" s="169" t="s">
        <v>849</v>
      </c>
      <c r="IX1" s="169" t="s">
        <v>318</v>
      </c>
      <c r="IY1" s="169" t="s">
        <v>852</v>
      </c>
      <c r="IZ1" s="169" t="s">
        <v>854</v>
      </c>
      <c r="JA1" s="169" t="s">
        <v>856</v>
      </c>
      <c r="JB1" s="169" t="s">
        <v>858</v>
      </c>
      <c r="JC1" s="169" t="s">
        <v>860</v>
      </c>
      <c r="JD1" s="169" t="s">
        <v>862</v>
      </c>
      <c r="JE1" s="169" t="s">
        <v>319</v>
      </c>
      <c r="JF1" s="169" t="s">
        <v>865</v>
      </c>
      <c r="JG1" s="169" t="s">
        <v>867</v>
      </c>
      <c r="JH1" s="169" t="s">
        <v>869</v>
      </c>
      <c r="JI1" s="169" t="s">
        <v>871</v>
      </c>
      <c r="JJ1" s="169" t="s">
        <v>873</v>
      </c>
      <c r="JK1" s="169" t="s">
        <v>875</v>
      </c>
      <c r="JL1" s="169" t="s">
        <v>877</v>
      </c>
      <c r="JM1" s="169" t="s">
        <v>879</v>
      </c>
      <c r="JN1" s="169" t="s">
        <v>320</v>
      </c>
      <c r="JO1" s="169" t="s">
        <v>882</v>
      </c>
      <c r="JP1" s="169" t="s">
        <v>884</v>
      </c>
      <c r="JQ1" s="169" t="s">
        <v>886</v>
      </c>
      <c r="JR1" s="169" t="s">
        <v>888</v>
      </c>
      <c r="JS1" s="169" t="s">
        <v>889</v>
      </c>
      <c r="JT1" s="169" t="s">
        <v>891</v>
      </c>
      <c r="JU1" s="169" t="s">
        <v>893</v>
      </c>
      <c r="JV1" s="169" t="s">
        <v>895</v>
      </c>
      <c r="JW1" s="169" t="s">
        <v>897</v>
      </c>
      <c r="JX1" s="169" t="s">
        <v>899</v>
      </c>
      <c r="JY1" s="169" t="s">
        <v>901</v>
      </c>
      <c r="JZ1" s="169" t="s">
        <v>903</v>
      </c>
      <c r="KA1" s="169" t="s">
        <v>905</v>
      </c>
      <c r="KB1" s="169" t="s">
        <v>907</v>
      </c>
      <c r="KC1" s="169" t="s">
        <v>909</v>
      </c>
      <c r="KD1" s="169" t="s">
        <v>911</v>
      </c>
      <c r="KE1" s="169" t="s">
        <v>913</v>
      </c>
      <c r="KF1" s="169" t="s">
        <v>915</v>
      </c>
      <c r="KG1" s="169" t="s">
        <v>917</v>
      </c>
      <c r="KH1" s="169" t="s">
        <v>919</v>
      </c>
      <c r="KI1" s="169" t="s">
        <v>921</v>
      </c>
      <c r="KJ1" s="169" t="s">
        <v>923</v>
      </c>
      <c r="KK1" s="169" t="s">
        <v>925</v>
      </c>
      <c r="KL1" s="169" t="s">
        <v>927</v>
      </c>
      <c r="KM1" s="169" t="s">
        <v>929</v>
      </c>
      <c r="KN1" s="169" t="s">
        <v>931</v>
      </c>
      <c r="KO1" s="178" t="s">
        <v>321</v>
      </c>
      <c r="KP1" s="169" t="s">
        <v>933</v>
      </c>
      <c r="KQ1" s="169" t="s">
        <v>322</v>
      </c>
      <c r="KR1" s="169" t="s">
        <v>936</v>
      </c>
      <c r="KS1" s="169" t="s">
        <v>938</v>
      </c>
      <c r="KT1" s="169" t="s">
        <v>940</v>
      </c>
      <c r="KU1" s="169" t="s">
        <v>942</v>
      </c>
      <c r="KV1" s="169" t="s">
        <v>323</v>
      </c>
      <c r="KW1" s="169" t="s">
        <v>945</v>
      </c>
      <c r="KX1" s="169" t="s">
        <v>947</v>
      </c>
      <c r="KY1" s="169" t="s">
        <v>949</v>
      </c>
      <c r="KZ1" s="169" t="s">
        <v>951</v>
      </c>
      <c r="LA1" s="169" t="s">
        <v>953</v>
      </c>
      <c r="LB1" s="169" t="s">
        <v>955</v>
      </c>
      <c r="LC1" s="169" t="s">
        <v>957</v>
      </c>
      <c r="LD1" s="166" t="s">
        <v>325</v>
      </c>
      <c r="LE1" s="178" t="s">
        <v>326</v>
      </c>
      <c r="LF1" s="169" t="s">
        <v>327</v>
      </c>
      <c r="LG1" s="169" t="s">
        <v>341</v>
      </c>
      <c r="LH1" s="169" t="s">
        <v>959</v>
      </c>
      <c r="LI1" s="169" t="s">
        <v>961</v>
      </c>
      <c r="LJ1" s="169" t="s">
        <v>963</v>
      </c>
      <c r="LK1" s="169" t="s">
        <v>965</v>
      </c>
      <c r="LL1" s="169" t="s">
        <v>342</v>
      </c>
      <c r="LM1" s="169" t="s">
        <v>967</v>
      </c>
      <c r="LN1" s="169" t="s">
        <v>343</v>
      </c>
      <c r="LO1" s="169" t="s">
        <v>969</v>
      </c>
      <c r="LP1" s="169" t="s">
        <v>328</v>
      </c>
      <c r="LQ1" s="169" t="s">
        <v>971</v>
      </c>
      <c r="LR1" s="169" t="s">
        <v>344</v>
      </c>
      <c r="LS1" s="169" t="s">
        <v>973</v>
      </c>
      <c r="LT1" s="169" t="s">
        <v>975</v>
      </c>
      <c r="LU1" s="169" t="s">
        <v>345</v>
      </c>
      <c r="LV1" s="178" t="s">
        <v>329</v>
      </c>
      <c r="LW1" s="169" t="s">
        <v>330</v>
      </c>
      <c r="LX1" s="169" t="s">
        <v>977</v>
      </c>
      <c r="LY1" s="169" t="s">
        <v>979</v>
      </c>
      <c r="LZ1" s="169" t="s">
        <v>980</v>
      </c>
      <c r="MA1" s="169" t="s">
        <v>982</v>
      </c>
      <c r="MB1" s="169" t="s">
        <v>983</v>
      </c>
      <c r="MC1" s="169" t="s">
        <v>985</v>
      </c>
      <c r="MD1" s="169" t="s">
        <v>987</v>
      </c>
      <c r="ME1" s="169" t="s">
        <v>989</v>
      </c>
      <c r="MF1" s="169" t="s">
        <v>991</v>
      </c>
      <c r="MG1" s="169" t="s">
        <v>331</v>
      </c>
      <c r="MH1" s="169" t="s">
        <v>994</v>
      </c>
      <c r="MI1" s="169" t="s">
        <v>995</v>
      </c>
      <c r="MJ1" s="169" t="s">
        <v>997</v>
      </c>
      <c r="MK1" s="169" t="s">
        <v>332</v>
      </c>
      <c r="ML1" s="169" t="s">
        <v>1000</v>
      </c>
      <c r="MM1" s="169" t="s">
        <v>1001</v>
      </c>
      <c r="MN1" s="169" t="s">
        <v>1003</v>
      </c>
      <c r="MO1" s="169" t="s">
        <v>1005</v>
      </c>
      <c r="MP1" s="169" t="s">
        <v>333</v>
      </c>
      <c r="MQ1" s="169" t="s">
        <v>1008</v>
      </c>
      <c r="MR1" s="169" t="s">
        <v>1010</v>
      </c>
      <c r="MS1" s="169" t="s">
        <v>1012</v>
      </c>
      <c r="MT1" s="169" t="s">
        <v>1014</v>
      </c>
      <c r="MU1" s="169" t="s">
        <v>334</v>
      </c>
      <c r="MV1" s="169" t="s">
        <v>1017</v>
      </c>
      <c r="MW1" s="169" t="s">
        <v>1019</v>
      </c>
      <c r="MX1" s="169" t="s">
        <v>1021</v>
      </c>
      <c r="MY1" s="169" t="s">
        <v>1023</v>
      </c>
      <c r="MZ1" s="169" t="s">
        <v>1025</v>
      </c>
      <c r="NA1" s="169" t="s">
        <v>1027</v>
      </c>
      <c r="NB1" s="169" t="s">
        <v>1029</v>
      </c>
      <c r="NC1" s="169" t="s">
        <v>1031</v>
      </c>
      <c r="ND1" s="169" t="s">
        <v>1033</v>
      </c>
      <c r="NE1" s="169" t="s">
        <v>1035</v>
      </c>
      <c r="NF1" s="169" t="s">
        <v>1037</v>
      </c>
      <c r="NG1" s="169" t="s">
        <v>1038</v>
      </c>
      <c r="NH1" s="178" t="s">
        <v>335</v>
      </c>
      <c r="NI1" s="169" t="s">
        <v>336</v>
      </c>
      <c r="NJ1" s="169" t="s">
        <v>1040</v>
      </c>
      <c r="NK1" s="169" t="s">
        <v>1042</v>
      </c>
      <c r="NL1" s="169" t="s">
        <v>1044</v>
      </c>
      <c r="NM1" s="169" t="s">
        <v>1046</v>
      </c>
      <c r="NN1" s="178" t="s">
        <v>337</v>
      </c>
      <c r="NO1" s="169" t="s">
        <v>338</v>
      </c>
      <c r="NP1" s="169" t="s">
        <v>1047</v>
      </c>
      <c r="NQ1" s="169" t="s">
        <v>339</v>
      </c>
      <c r="NR1" s="169" t="s">
        <v>1049</v>
      </c>
      <c r="NS1" s="169" t="s">
        <v>1051</v>
      </c>
      <c r="NT1" s="169" t="s">
        <v>340</v>
      </c>
      <c r="NU1" s="169" t="s">
        <v>1053</v>
      </c>
      <c r="NV1" s="166" t="s">
        <v>346</v>
      </c>
      <c r="NW1" s="178" t="s">
        <v>347</v>
      </c>
      <c r="NX1" s="169" t="s">
        <v>348</v>
      </c>
      <c r="NY1" s="169" t="s">
        <v>1056</v>
      </c>
      <c r="NZ1" s="169" t="s">
        <v>1058</v>
      </c>
      <c r="OA1" s="169" t="s">
        <v>349</v>
      </c>
      <c r="OB1" s="169" t="s">
        <v>359</v>
      </c>
      <c r="OC1" s="169" t="s">
        <v>1060</v>
      </c>
      <c r="OD1" s="169" t="s">
        <v>1062</v>
      </c>
      <c r="OE1" s="169" t="s">
        <v>1064</v>
      </c>
      <c r="OF1" s="169" t="s">
        <v>1066</v>
      </c>
      <c r="OG1" s="169" t="s">
        <v>1068</v>
      </c>
      <c r="OH1" s="169" t="s">
        <v>1070</v>
      </c>
      <c r="OI1" s="169" t="s">
        <v>1072</v>
      </c>
      <c r="OJ1" s="169" t="s">
        <v>1074</v>
      </c>
      <c r="OK1" s="169" t="s">
        <v>1076</v>
      </c>
      <c r="OL1" s="169" t="s">
        <v>1078</v>
      </c>
      <c r="OM1" s="169" t="s">
        <v>1080</v>
      </c>
      <c r="ON1" s="169" t="s">
        <v>1082</v>
      </c>
      <c r="OO1" s="169" t="s">
        <v>1084</v>
      </c>
      <c r="OP1" s="169" t="s">
        <v>1086</v>
      </c>
      <c r="OQ1" s="169" t="s">
        <v>1088</v>
      </c>
      <c r="OR1" s="169" t="s">
        <v>1090</v>
      </c>
      <c r="OS1" s="169" t="s">
        <v>1092</v>
      </c>
      <c r="OT1" s="169" t="s">
        <v>1094</v>
      </c>
      <c r="OU1" s="169" t="s">
        <v>1096</v>
      </c>
      <c r="OV1" s="169" t="s">
        <v>1098</v>
      </c>
      <c r="OW1" s="169" t="s">
        <v>1100</v>
      </c>
      <c r="OX1" s="169" t="s">
        <v>1102</v>
      </c>
      <c r="OY1" s="169" t="s">
        <v>360</v>
      </c>
      <c r="OZ1" s="169" t="s">
        <v>1105</v>
      </c>
      <c r="PA1" s="169" t="s">
        <v>1107</v>
      </c>
      <c r="PB1" s="169" t="s">
        <v>1108</v>
      </c>
      <c r="PC1" s="169" t="s">
        <v>1110</v>
      </c>
      <c r="PD1" s="169" t="s">
        <v>1112</v>
      </c>
      <c r="PE1" s="169" t="s">
        <v>1114</v>
      </c>
      <c r="PF1" s="169" t="s">
        <v>1116</v>
      </c>
      <c r="PG1" s="169" t="s">
        <v>1118</v>
      </c>
      <c r="PH1" s="169" t="s">
        <v>1120</v>
      </c>
      <c r="PI1" s="169" t="s">
        <v>1122</v>
      </c>
      <c r="PJ1" s="169" t="s">
        <v>1124</v>
      </c>
      <c r="PK1" s="169" t="s">
        <v>1126</v>
      </c>
      <c r="PL1" s="169" t="s">
        <v>1128</v>
      </c>
      <c r="PM1" s="169" t="s">
        <v>1130</v>
      </c>
      <c r="PN1" s="169" t="s">
        <v>1132</v>
      </c>
      <c r="PO1" s="169" t="s">
        <v>1134</v>
      </c>
      <c r="PP1" s="169" t="s">
        <v>1136</v>
      </c>
      <c r="PQ1" s="169" t="s">
        <v>1138</v>
      </c>
      <c r="PR1" s="169" t="s">
        <v>1140</v>
      </c>
      <c r="PS1" s="169" t="s">
        <v>1142</v>
      </c>
      <c r="PT1" s="169" t="s">
        <v>1144</v>
      </c>
      <c r="PU1" s="169" t="s">
        <v>1146</v>
      </c>
      <c r="PV1" s="169" t="s">
        <v>1148</v>
      </c>
      <c r="PW1" s="169" t="s">
        <v>1150</v>
      </c>
      <c r="PX1" s="169" t="s">
        <v>1152</v>
      </c>
      <c r="PY1" s="169" t="s">
        <v>1154</v>
      </c>
      <c r="PZ1" s="169" t="s">
        <v>350</v>
      </c>
      <c r="QA1" s="169" t="s">
        <v>1156</v>
      </c>
      <c r="QB1" s="169" t="s">
        <v>1158</v>
      </c>
      <c r="QC1" s="169" t="s">
        <v>1160</v>
      </c>
      <c r="QD1" s="169" t="s">
        <v>1162</v>
      </c>
      <c r="QE1" s="169" t="s">
        <v>1164</v>
      </c>
      <c r="QF1" s="178" t="s">
        <v>351</v>
      </c>
      <c r="QG1" s="169" t="s">
        <v>352</v>
      </c>
      <c r="QH1" s="169" t="s">
        <v>1166</v>
      </c>
      <c r="QI1" s="169" t="s">
        <v>1168</v>
      </c>
      <c r="QJ1" s="169" t="s">
        <v>1170</v>
      </c>
      <c r="QK1" s="169" t="s">
        <v>1172</v>
      </c>
      <c r="QL1" s="169" t="s">
        <v>1174</v>
      </c>
      <c r="QM1" s="169" t="s">
        <v>1176</v>
      </c>
      <c r="QN1" s="178" t="s">
        <v>353</v>
      </c>
      <c r="QO1" s="169" t="s">
        <v>1178</v>
      </c>
      <c r="QP1" s="169" t="s">
        <v>354</v>
      </c>
      <c r="QQ1" s="169" t="s">
        <v>361</v>
      </c>
      <c r="QR1" s="169" t="s">
        <v>1180</v>
      </c>
      <c r="QS1" s="169" t="s">
        <v>1182</v>
      </c>
      <c r="QT1" s="169" t="s">
        <v>1184</v>
      </c>
      <c r="QU1" s="169" t="s">
        <v>1186</v>
      </c>
      <c r="QV1" s="169" t="s">
        <v>1188</v>
      </c>
      <c r="QW1" s="169" t="s">
        <v>1190</v>
      </c>
      <c r="QX1" s="169" t="s">
        <v>1192</v>
      </c>
      <c r="QY1" s="169" t="s">
        <v>1194</v>
      </c>
      <c r="QZ1" s="169" t="s">
        <v>1196</v>
      </c>
      <c r="RA1" s="169" t="s">
        <v>1198</v>
      </c>
      <c r="RB1" s="169" t="s">
        <v>1200</v>
      </c>
      <c r="RC1" s="169" t="s">
        <v>1202</v>
      </c>
      <c r="RD1" s="169" t="s">
        <v>1204</v>
      </c>
      <c r="RE1" s="169" t="s">
        <v>1206</v>
      </c>
      <c r="RF1" s="178" t="s">
        <v>355</v>
      </c>
      <c r="RG1" s="169" t="s">
        <v>356</v>
      </c>
      <c r="RH1" s="169" t="s">
        <v>1208</v>
      </c>
      <c r="RI1" s="169" t="s">
        <v>1210</v>
      </c>
      <c r="RJ1" s="178" t="s">
        <v>357</v>
      </c>
      <c r="RK1" s="169" t="s">
        <v>358</v>
      </c>
      <c r="RL1" s="169" t="s">
        <v>1212</v>
      </c>
      <c r="RM1" s="169" t="s">
        <v>1213</v>
      </c>
      <c r="RN1" s="169" t="s">
        <v>1214</v>
      </c>
      <c r="RO1" s="169" t="s">
        <v>1215</v>
      </c>
      <c r="RP1" s="169" t="s">
        <v>1217</v>
      </c>
      <c r="RQ1" s="169" t="s">
        <v>1218</v>
      </c>
      <c r="RR1" s="169" t="s">
        <v>1220</v>
      </c>
      <c r="RS1" s="169" t="s">
        <v>1221</v>
      </c>
      <c r="RT1" s="166" t="s">
        <v>362</v>
      </c>
      <c r="RU1" s="178" t="s">
        <v>363</v>
      </c>
      <c r="RV1" s="169" t="s">
        <v>364</v>
      </c>
      <c r="RW1" s="169" t="s">
        <v>1223</v>
      </c>
      <c r="RX1" s="169" t="s">
        <v>1225</v>
      </c>
      <c r="RY1" s="169" t="s">
        <v>365</v>
      </c>
      <c r="RZ1" s="169" t="s">
        <v>1227</v>
      </c>
      <c r="SA1" s="169" t="s">
        <v>1229</v>
      </c>
      <c r="SB1" s="169" t="s">
        <v>1231</v>
      </c>
      <c r="SC1" s="169" t="s">
        <v>1233</v>
      </c>
      <c r="SD1" s="178" t="s">
        <v>366</v>
      </c>
      <c r="SE1" s="169" t="s">
        <v>367</v>
      </c>
      <c r="SF1" s="169" t="s">
        <v>1235</v>
      </c>
      <c r="SG1" s="169" t="s">
        <v>1237</v>
      </c>
      <c r="SH1" s="169" t="s">
        <v>1239</v>
      </c>
      <c r="SI1" s="169" t="s">
        <v>1241</v>
      </c>
      <c r="SJ1" s="169" t="s">
        <v>1243</v>
      </c>
      <c r="SK1" s="169" t="s">
        <v>1245</v>
      </c>
      <c r="SL1" s="169" t="s">
        <v>1247</v>
      </c>
      <c r="SM1" s="169" t="s">
        <v>1249</v>
      </c>
      <c r="SN1" s="169" t="s">
        <v>1251</v>
      </c>
      <c r="SO1" s="169" t="s">
        <v>1253</v>
      </c>
      <c r="SP1" s="169" t="s">
        <v>1255</v>
      </c>
      <c r="SQ1" s="169" t="s">
        <v>1257</v>
      </c>
      <c r="SR1" s="169" t="s">
        <v>1259</v>
      </c>
      <c r="SS1" s="169" t="s">
        <v>1261</v>
      </c>
      <c r="ST1" s="169" t="s">
        <v>1263</v>
      </c>
      <c r="SU1" s="166" t="s">
        <v>368</v>
      </c>
      <c r="SV1" s="178" t="s">
        <v>369</v>
      </c>
      <c r="SW1" s="169" t="s">
        <v>370</v>
      </c>
      <c r="SX1" s="169" t="s">
        <v>1265</v>
      </c>
      <c r="SY1" s="169" t="s">
        <v>1267</v>
      </c>
      <c r="SZ1" s="169" t="s">
        <v>1269</v>
      </c>
      <c r="TA1" s="169" t="s">
        <v>1271</v>
      </c>
      <c r="TB1" s="169" t="s">
        <v>1273</v>
      </c>
      <c r="TC1" s="169" t="s">
        <v>371</v>
      </c>
      <c r="TD1" s="169" t="s">
        <v>1275</v>
      </c>
      <c r="TE1" s="169" t="s">
        <v>1277</v>
      </c>
      <c r="TF1" s="169" t="s">
        <v>1279</v>
      </c>
      <c r="TG1" s="169" t="s">
        <v>1281</v>
      </c>
      <c r="TH1" s="169" t="s">
        <v>1283</v>
      </c>
      <c r="TI1" s="169" t="s">
        <v>1285</v>
      </c>
      <c r="TJ1" s="178" t="s">
        <v>372</v>
      </c>
      <c r="TK1" s="169" t="s">
        <v>373</v>
      </c>
      <c r="TL1" s="169" t="s">
        <v>374</v>
      </c>
      <c r="TM1" s="169" t="s">
        <v>1287</v>
      </c>
      <c r="TN1" s="169" t="s">
        <v>1289</v>
      </c>
      <c r="TO1" s="169" t="s">
        <v>1290</v>
      </c>
      <c r="TP1" s="169" t="s">
        <v>1292</v>
      </c>
      <c r="TQ1" s="169" t="s">
        <v>1294</v>
      </c>
      <c r="TR1" s="169" t="s">
        <v>1296</v>
      </c>
      <c r="TS1" s="169" t="s">
        <v>1298</v>
      </c>
      <c r="TT1" s="169" t="s">
        <v>1300</v>
      </c>
      <c r="TU1" s="169" t="s">
        <v>1302</v>
      </c>
      <c r="TV1" s="169" t="s">
        <v>1304</v>
      </c>
      <c r="TW1" s="169" t="s">
        <v>1306</v>
      </c>
      <c r="TX1" s="169" t="s">
        <v>1308</v>
      </c>
      <c r="TY1" s="169" t="s">
        <v>1310</v>
      </c>
      <c r="TZ1" s="169" t="s">
        <v>1312</v>
      </c>
      <c r="UA1" s="169" t="s">
        <v>1314</v>
      </c>
      <c r="UB1" s="169" t="s">
        <v>1316</v>
      </c>
      <c r="UC1" s="166" t="s">
        <v>1318</v>
      </c>
      <c r="UD1" s="169" t="s">
        <v>1320</v>
      </c>
      <c r="UE1" s="169" t="s">
        <v>1322</v>
      </c>
      <c r="UF1" s="169" t="s">
        <v>1324</v>
      </c>
      <c r="UG1" s="169" t="s">
        <v>1326</v>
      </c>
      <c r="UH1" s="169" t="s">
        <v>1328</v>
      </c>
      <c r="UI1" s="172"/>
    </row>
    <row r="2" spans="1:555" s="120" customFormat="1" hidden="1" x14ac:dyDescent="0.25">
      <c r="A2" s="120" t="s">
        <v>1351</v>
      </c>
      <c r="B2" s="120" t="s">
        <v>1353</v>
      </c>
      <c r="C2" s="120" t="s">
        <v>465</v>
      </c>
      <c r="D2" s="120" t="s">
        <v>1352</v>
      </c>
      <c r="E2" s="120" t="s">
        <v>1354</v>
      </c>
      <c r="F2" s="120" t="s">
        <v>466</v>
      </c>
      <c r="G2" s="154" t="s">
        <v>1355</v>
      </c>
      <c r="H2" s="120" t="s">
        <v>1356</v>
      </c>
      <c r="I2" s="120" t="s">
        <v>1357</v>
      </c>
      <c r="J2" s="120" t="s">
        <v>1446</v>
      </c>
      <c r="K2" s="120" t="s">
        <v>1358</v>
      </c>
      <c r="L2" s="120" t="s">
        <v>1359</v>
      </c>
      <c r="M2" s="120" t="s">
        <v>1360</v>
      </c>
      <c r="N2" s="120" t="s">
        <v>1361</v>
      </c>
      <c r="O2" s="120" t="s">
        <v>1362</v>
      </c>
      <c r="P2" s="120" t="s">
        <v>1471</v>
      </c>
      <c r="Q2" s="120" t="s">
        <v>1506</v>
      </c>
      <c r="R2" s="411" t="str">
        <f>+Presupuesto!D11</f>
        <v>Recurrente</v>
      </c>
      <c r="S2" s="411" t="str">
        <f>+Presupuesto!E11</f>
        <v>Programa / Proyecto 2017</v>
      </c>
      <c r="U2" s="120" t="s">
        <v>389</v>
      </c>
      <c r="V2" s="120" t="s">
        <v>407</v>
      </c>
      <c r="W2" s="120" t="s">
        <v>390</v>
      </c>
      <c r="X2" s="120" t="s">
        <v>391</v>
      </c>
      <c r="Y2" s="120" t="s">
        <v>392</v>
      </c>
      <c r="Z2" s="120" t="s">
        <v>393</v>
      </c>
      <c r="AA2" s="120" t="s">
        <v>394</v>
      </c>
      <c r="AB2" s="120" t="s">
        <v>395</v>
      </c>
      <c r="AC2" s="120" t="s">
        <v>396</v>
      </c>
      <c r="AD2" s="120" t="s">
        <v>397</v>
      </c>
      <c r="AE2" s="120" t="s">
        <v>398</v>
      </c>
      <c r="AF2" s="120" t="s">
        <v>399</v>
      </c>
      <c r="AH2" s="406" t="s">
        <v>414</v>
      </c>
      <c r="AI2" s="406" t="s">
        <v>415</v>
      </c>
      <c r="AJ2" s="406" t="s">
        <v>416</v>
      </c>
      <c r="AK2" s="406" t="s">
        <v>417</v>
      </c>
      <c r="AL2" s="406" t="s">
        <v>418</v>
      </c>
      <c r="AM2" s="406" t="s">
        <v>421</v>
      </c>
      <c r="AN2" s="406" t="s">
        <v>419</v>
      </c>
      <c r="AO2" s="406" t="s">
        <v>420</v>
      </c>
      <c r="AP2" s="406" t="s">
        <v>422</v>
      </c>
      <c r="AQ2" s="406" t="s">
        <v>423</v>
      </c>
      <c r="AR2" s="406" t="s">
        <v>424</v>
      </c>
      <c r="AS2" s="406" t="s">
        <v>425</v>
      </c>
      <c r="AT2" s="406" t="s">
        <v>426</v>
      </c>
      <c r="AU2" s="406" t="s">
        <v>427</v>
      </c>
      <c r="AV2" s="406" t="s">
        <v>428</v>
      </c>
      <c r="AW2" s="406" t="s">
        <v>429</v>
      </c>
      <c r="AX2" s="406" t="s">
        <v>430</v>
      </c>
      <c r="AY2" s="406" t="s">
        <v>431</v>
      </c>
      <c r="AZ2" s="406" t="s">
        <v>432</v>
      </c>
      <c r="BA2" s="406" t="s">
        <v>433</v>
      </c>
      <c r="BB2" s="406" t="s">
        <v>434</v>
      </c>
      <c r="BC2" s="406" t="s">
        <v>435</v>
      </c>
      <c r="BD2" s="406" t="s">
        <v>436</v>
      </c>
      <c r="BE2" s="406" t="s">
        <v>437</v>
      </c>
      <c r="BF2" s="406" t="s">
        <v>438</v>
      </c>
      <c r="BG2" s="406" t="s">
        <v>439</v>
      </c>
      <c r="BH2" s="406" t="s">
        <v>440</v>
      </c>
      <c r="BI2" s="406" t="s">
        <v>441</v>
      </c>
      <c r="BJ2" s="406" t="s">
        <v>442</v>
      </c>
      <c r="BK2" s="406" t="s">
        <v>443</v>
      </c>
      <c r="BL2" s="406" t="s">
        <v>444</v>
      </c>
      <c r="BM2" s="406" t="s">
        <v>445</v>
      </c>
      <c r="BN2" s="406" t="s">
        <v>446</v>
      </c>
      <c r="BO2" s="406" t="s">
        <v>447</v>
      </c>
      <c r="BP2" s="406" t="s">
        <v>448</v>
      </c>
      <c r="BQ2" s="406" t="s">
        <v>449</v>
      </c>
      <c r="BR2" s="406" t="s">
        <v>450</v>
      </c>
      <c r="BS2" s="406" t="s">
        <v>451</v>
      </c>
      <c r="BT2" s="406" t="s">
        <v>452</v>
      </c>
      <c r="BU2" s="406" t="s">
        <v>453</v>
      </c>
    </row>
    <row r="3" spans="1:555" hidden="1" x14ac:dyDescent="0.25">
      <c r="AH3" s="407">
        <v>2500</v>
      </c>
      <c r="AI3" s="407">
        <v>1900</v>
      </c>
      <c r="AJ3" s="407">
        <v>1650</v>
      </c>
      <c r="AK3" s="407">
        <v>1580</v>
      </c>
      <c r="AL3" s="407">
        <v>2250</v>
      </c>
      <c r="AM3" s="407">
        <v>1650</v>
      </c>
      <c r="AN3" s="407">
        <v>1400</v>
      </c>
      <c r="AO3" s="408">
        <v>1340</v>
      </c>
      <c r="AP3" s="408">
        <v>2000</v>
      </c>
      <c r="AQ3" s="408">
        <v>1400</v>
      </c>
      <c r="AR3" s="408">
        <v>1150</v>
      </c>
      <c r="AS3" s="408">
        <v>1100</v>
      </c>
      <c r="AT3" s="408">
        <v>1750</v>
      </c>
      <c r="AU3" s="408">
        <v>1150</v>
      </c>
      <c r="AV3" s="408">
        <v>900</v>
      </c>
      <c r="AW3" s="408">
        <v>860</v>
      </c>
      <c r="AX3" s="408">
        <v>1200</v>
      </c>
      <c r="AY3" s="409">
        <v>900</v>
      </c>
      <c r="AZ3" s="409">
        <v>650</v>
      </c>
      <c r="BA3" s="409">
        <v>620</v>
      </c>
      <c r="BB3" s="407">
        <f>+'Cuadro Resumen'!C213</f>
        <v>5759.1495000000004</v>
      </c>
      <c r="BC3" s="407">
        <f>+'Cuadro Resumen'!D213</f>
        <v>5307.4515000000001</v>
      </c>
      <c r="BD3" s="407">
        <f>+'Cuadro Resumen'!E213</f>
        <v>6775.47</v>
      </c>
      <c r="BE3" s="407">
        <f>+'Cuadro Resumen'!F213</f>
        <v>6323.7719999999999</v>
      </c>
      <c r="BF3" s="407">
        <f>+'Cuadro Resumen'!C214</f>
        <v>5081.6025</v>
      </c>
      <c r="BG3" s="407">
        <f>+'Cuadro Resumen'!D214</f>
        <v>4629.9045000000006</v>
      </c>
      <c r="BH3" s="407">
        <f>+'Cuadro Resumen'!E214</f>
        <v>6097.9230000000007</v>
      </c>
      <c r="BI3" s="407">
        <f>+'Cuadro Resumen'!F214</f>
        <v>5646.2250000000004</v>
      </c>
      <c r="BJ3" s="408">
        <f>+'Cuadro Resumen'!C215</f>
        <v>4404.0555000000004</v>
      </c>
      <c r="BK3" s="408">
        <f>+'Cuadro Resumen'!D215</f>
        <v>4065.2820000000002</v>
      </c>
      <c r="BL3" s="408">
        <f>+'Cuadro Resumen'!E215</f>
        <v>5420.3760000000002</v>
      </c>
      <c r="BM3" s="408">
        <f>+'Cuadro Resumen'!F215</f>
        <v>4968.6779999999999</v>
      </c>
      <c r="BN3" s="408">
        <f>+'Cuadro Resumen'!C216</f>
        <v>3726.5085000000004</v>
      </c>
      <c r="BO3" s="408">
        <f>+'Cuadro Resumen'!D216</f>
        <v>3387.7350000000001</v>
      </c>
      <c r="BP3" s="408">
        <f>+'Cuadro Resumen'!E216</f>
        <v>4742.8290000000006</v>
      </c>
      <c r="BQ3" s="408">
        <f>+'Cuadro Resumen'!F216</f>
        <v>4404.0555000000004</v>
      </c>
      <c r="BR3" s="408">
        <f>+'Cuadro Resumen'!C217</f>
        <v>3274.8105</v>
      </c>
      <c r="BS3" s="408">
        <f>+'Cuadro Resumen'!D217</f>
        <v>3048.9615000000003</v>
      </c>
      <c r="BT3" s="408">
        <f>+'Cuadro Resumen'!E217</f>
        <v>4178.2065000000002</v>
      </c>
      <c r="BU3" s="408">
        <f>+'Cuadro Resumen'!F217</f>
        <v>3839.433</v>
      </c>
    </row>
    <row r="4" spans="1:555" ht="15.75" thickBot="1" x14ac:dyDescent="0.3"/>
    <row r="5" spans="1:555" ht="27" thickBot="1" x14ac:dyDescent="0.3">
      <c r="C5" s="87" t="s">
        <v>384</v>
      </c>
      <c r="D5" s="186">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1" t="s">
        <v>49</v>
      </c>
      <c r="D10" s="328">
        <f>SUM(F17:F37)</f>
        <v>0</v>
      </c>
      <c r="F10" s="70"/>
      <c r="G10" s="79"/>
      <c r="H10" s="70"/>
      <c r="I10" s="70"/>
    </row>
    <row r="11" spans="1:555" x14ac:dyDescent="0.25">
      <c r="C11" s="70"/>
      <c r="D11" s="31"/>
      <c r="E11" s="93"/>
      <c r="F11" s="93"/>
      <c r="G11" s="93"/>
      <c r="H11" s="76"/>
      <c r="I11" s="76"/>
      <c r="J11" s="76"/>
      <c r="K11" s="111"/>
    </row>
    <row r="12" spans="1:555" ht="15.75" x14ac:dyDescent="0.25">
      <c r="B12" s="93"/>
      <c r="C12" s="279" t="s">
        <v>387</v>
      </c>
      <c r="D12" s="324"/>
      <c r="E12" s="93"/>
      <c r="F12" s="93"/>
      <c r="G12" s="93"/>
      <c r="H12" s="76"/>
      <c r="I12" s="76"/>
      <c r="J12" s="76"/>
      <c r="K12" s="111"/>
    </row>
    <row r="13" spans="1:555" ht="18.75" x14ac:dyDescent="0.25">
      <c r="B13" s="93"/>
      <c r="C13" s="195"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1"/>
    </row>
    <row r="14" spans="1:555" x14ac:dyDescent="0.25">
      <c r="B14" s="93"/>
      <c r="E14" s="93"/>
      <c r="F14" s="93"/>
      <c r="G14" s="93"/>
      <c r="H14" s="76"/>
      <c r="I14" s="76"/>
      <c r="J14" s="76"/>
      <c r="K14" s="111"/>
    </row>
    <row r="15" spans="1:555" ht="15.75" thickBot="1" x14ac:dyDescent="0.3">
      <c r="F15" s="93"/>
      <c r="G15" s="76"/>
      <c r="H15" s="76"/>
      <c r="I15" s="76"/>
    </row>
    <row r="16" spans="1:555" ht="30.75" thickBot="1" x14ac:dyDescent="0.3">
      <c r="C16" s="127" t="s">
        <v>43</v>
      </c>
      <c r="D16" s="131" t="s">
        <v>51</v>
      </c>
      <c r="E16" s="133" t="s">
        <v>53</v>
      </c>
      <c r="F16" s="132" t="s">
        <v>27</v>
      </c>
      <c r="G16" s="130" t="s">
        <v>126</v>
      </c>
      <c r="H16" s="133" t="s">
        <v>45</v>
      </c>
      <c r="I16" s="130" t="s">
        <v>127</v>
      </c>
      <c r="J16" s="130" t="s">
        <v>405</v>
      </c>
      <c r="K16" s="130" t="s">
        <v>406</v>
      </c>
      <c r="L16" s="130" t="s">
        <v>116</v>
      </c>
    </row>
    <row r="17" spans="3:12" x14ac:dyDescent="0.25">
      <c r="C17" s="136"/>
      <c r="D17" s="152"/>
      <c r="E17" s="114"/>
      <c r="F17" s="97">
        <f t="shared" ref="F17:F37" si="0">D17*E17</f>
        <v>0</v>
      </c>
      <c r="G17" s="155"/>
      <c r="H17" s="137"/>
      <c r="I17" s="128" t="e">
        <f>VLOOKUP(H17,Presupuesto!$B$11:$C$565,2,0)</f>
        <v>#N/A</v>
      </c>
      <c r="J17" s="203" t="s">
        <v>1446</v>
      </c>
      <c r="K17" s="98" t="s">
        <v>389</v>
      </c>
      <c r="L17" s="98"/>
    </row>
    <row r="18" spans="3:12" x14ac:dyDescent="0.25">
      <c r="C18" s="136"/>
      <c r="D18" s="152"/>
      <c r="E18" s="121"/>
      <c r="F18" s="97">
        <f t="shared" si="0"/>
        <v>0</v>
      </c>
      <c r="G18" s="155"/>
      <c r="H18" s="137"/>
      <c r="I18" s="128" t="e">
        <f>VLOOKUP(H18,Presupuesto!$B$11:$C$565,2,0)</f>
        <v>#N/A</v>
      </c>
      <c r="J18" s="98" t="str">
        <f>$J$17</f>
        <v>Posgrado</v>
      </c>
      <c r="K18" s="98" t="s">
        <v>407</v>
      </c>
      <c r="L18" s="98"/>
    </row>
    <row r="19" spans="3:12" x14ac:dyDescent="0.25">
      <c r="C19" s="136"/>
      <c r="D19" s="152"/>
      <c r="E19" s="121"/>
      <c r="F19" s="97">
        <f t="shared" si="0"/>
        <v>0</v>
      </c>
      <c r="G19" s="155"/>
      <c r="H19" s="137"/>
      <c r="I19" s="128" t="e">
        <f>VLOOKUP(H19,Presupuesto!$B$11:$C$565,2,0)</f>
        <v>#N/A</v>
      </c>
      <c r="J19" s="98" t="str">
        <f t="shared" ref="J19:J36" si="1">$J$17</f>
        <v>Posgrado</v>
      </c>
      <c r="K19" s="98" t="s">
        <v>407</v>
      </c>
      <c r="L19" s="98"/>
    </row>
    <row r="20" spans="3:12" x14ac:dyDescent="0.25">
      <c r="C20" s="136"/>
      <c r="D20" s="152"/>
      <c r="E20" s="121"/>
      <c r="F20" s="97">
        <f t="shared" si="0"/>
        <v>0</v>
      </c>
      <c r="G20" s="155"/>
      <c r="H20" s="137"/>
      <c r="I20" s="128" t="e">
        <f>VLOOKUP(H20,Presupuesto!$B$11:$C$565,2,0)</f>
        <v>#N/A</v>
      </c>
      <c r="J20" s="98" t="str">
        <f t="shared" si="1"/>
        <v>Posgrado</v>
      </c>
      <c r="K20" s="98" t="s">
        <v>407</v>
      </c>
      <c r="L20" s="98"/>
    </row>
    <row r="21" spans="3:12" x14ac:dyDescent="0.25">
      <c r="C21" s="136"/>
      <c r="D21" s="152"/>
      <c r="E21" s="121"/>
      <c r="F21" s="97">
        <f t="shared" si="0"/>
        <v>0</v>
      </c>
      <c r="G21" s="155"/>
      <c r="H21" s="137"/>
      <c r="I21" s="128" t="e">
        <f>VLOOKUP(H21,Presupuesto!$B$11:$C$565,2,0)</f>
        <v>#N/A</v>
      </c>
      <c r="J21" s="98" t="str">
        <f t="shared" si="1"/>
        <v>Posgrado</v>
      </c>
      <c r="K21" s="98" t="s">
        <v>407</v>
      </c>
      <c r="L21" s="98"/>
    </row>
    <row r="22" spans="3:12" x14ac:dyDescent="0.25">
      <c r="C22" s="136"/>
      <c r="D22" s="152"/>
      <c r="E22" s="121"/>
      <c r="F22" s="97">
        <f t="shared" si="0"/>
        <v>0</v>
      </c>
      <c r="G22" s="155"/>
      <c r="H22" s="137"/>
      <c r="I22" s="128" t="e">
        <f>VLOOKUP(H22,Presupuesto!$B$11:$C$565,2,0)</f>
        <v>#N/A</v>
      </c>
      <c r="J22" s="98" t="str">
        <f t="shared" si="1"/>
        <v>Posgrado</v>
      </c>
      <c r="K22" s="98" t="s">
        <v>396</v>
      </c>
      <c r="L22" s="98"/>
    </row>
    <row r="23" spans="3:12" x14ac:dyDescent="0.25">
      <c r="C23" s="136"/>
      <c r="D23" s="152"/>
      <c r="E23" s="121"/>
      <c r="F23" s="97">
        <f t="shared" si="0"/>
        <v>0</v>
      </c>
      <c r="G23" s="155"/>
      <c r="H23" s="137"/>
      <c r="I23" s="128" t="e">
        <f>VLOOKUP(H23,Presupuesto!$B$11:$C$565,2,0)</f>
        <v>#N/A</v>
      </c>
      <c r="J23" s="98" t="str">
        <f t="shared" si="1"/>
        <v>Posgrado</v>
      </c>
      <c r="K23" s="98" t="s">
        <v>407</v>
      </c>
      <c r="L23" s="98"/>
    </row>
    <row r="24" spans="3:12" x14ac:dyDescent="0.25">
      <c r="C24" s="136"/>
      <c r="D24" s="152"/>
      <c r="E24" s="121"/>
      <c r="F24" s="97">
        <f t="shared" si="0"/>
        <v>0</v>
      </c>
      <c r="G24" s="155"/>
      <c r="H24" s="137"/>
      <c r="I24" s="128" t="e">
        <f>VLOOKUP(H24,Presupuesto!$B$11:$C$565,2,0)</f>
        <v>#N/A</v>
      </c>
      <c r="J24" s="98" t="str">
        <f t="shared" si="1"/>
        <v>Posgrado</v>
      </c>
      <c r="K24" s="98" t="s">
        <v>407</v>
      </c>
      <c r="L24" s="98"/>
    </row>
    <row r="25" spans="3:12" x14ac:dyDescent="0.25">
      <c r="C25" s="136"/>
      <c r="D25" s="152"/>
      <c r="E25" s="121"/>
      <c r="F25" s="97">
        <f t="shared" si="0"/>
        <v>0</v>
      </c>
      <c r="G25" s="155"/>
      <c r="H25" s="137"/>
      <c r="I25" s="128" t="e">
        <f>VLOOKUP(H25,Presupuesto!$B$11:$C$565,2,0)</f>
        <v>#N/A</v>
      </c>
      <c r="J25" s="98" t="str">
        <f t="shared" si="1"/>
        <v>Posgrado</v>
      </c>
      <c r="K25" s="98" t="s">
        <v>407</v>
      </c>
      <c r="L25" s="98"/>
    </row>
    <row r="26" spans="3:12" x14ac:dyDescent="0.25">
      <c r="C26" s="136"/>
      <c r="D26" s="152"/>
      <c r="E26" s="121"/>
      <c r="F26" s="97">
        <f t="shared" si="0"/>
        <v>0</v>
      </c>
      <c r="G26" s="155"/>
      <c r="H26" s="137"/>
      <c r="I26" s="128" t="e">
        <f>VLOOKUP(H26,Presupuesto!$B$11:$C$565,2,0)</f>
        <v>#N/A</v>
      </c>
      <c r="J26" s="98" t="str">
        <f t="shared" si="1"/>
        <v>Posgrado</v>
      </c>
      <c r="K26" s="98" t="s">
        <v>407</v>
      </c>
      <c r="L26" s="98"/>
    </row>
    <row r="27" spans="3:12" x14ac:dyDescent="0.25">
      <c r="C27" s="138"/>
      <c r="D27" s="152"/>
      <c r="E27" s="116"/>
      <c r="F27" s="97">
        <f t="shared" si="0"/>
        <v>0</v>
      </c>
      <c r="G27" s="155"/>
      <c r="H27" s="139"/>
      <c r="I27" s="128" t="e">
        <f>VLOOKUP(H27,Presupuesto!$B$11:$C$565,2,0)</f>
        <v>#N/A</v>
      </c>
      <c r="J27" s="98" t="str">
        <f t="shared" si="1"/>
        <v>Posgrado</v>
      </c>
      <c r="K27" s="98" t="s">
        <v>407</v>
      </c>
      <c r="L27" s="98"/>
    </row>
    <row r="28" spans="3:12" x14ac:dyDescent="0.25">
      <c r="C28" s="138"/>
      <c r="D28" s="152"/>
      <c r="E28" s="116"/>
      <c r="F28" s="97">
        <f t="shared" si="0"/>
        <v>0</v>
      </c>
      <c r="G28" s="155"/>
      <c r="H28" s="139"/>
      <c r="I28" s="128" t="e">
        <f>VLOOKUP(H28,Presupuesto!$B$11:$C$565,2,0)</f>
        <v>#N/A</v>
      </c>
      <c r="J28" s="98" t="str">
        <f t="shared" si="1"/>
        <v>Posgrado</v>
      </c>
      <c r="K28" s="98" t="s">
        <v>407</v>
      </c>
      <c r="L28" s="98"/>
    </row>
    <row r="29" spans="3:12" x14ac:dyDescent="0.25">
      <c r="C29" s="138"/>
      <c r="D29" s="152"/>
      <c r="E29" s="116"/>
      <c r="F29" s="97">
        <f t="shared" si="0"/>
        <v>0</v>
      </c>
      <c r="G29" s="155"/>
      <c r="H29" s="139"/>
      <c r="I29" s="128" t="e">
        <f>VLOOKUP(H29,Presupuesto!$B$11:$C$565,2,0)</f>
        <v>#N/A</v>
      </c>
      <c r="J29" s="98" t="str">
        <f t="shared" si="1"/>
        <v>Posgrado</v>
      </c>
      <c r="K29" s="98" t="s">
        <v>407</v>
      </c>
      <c r="L29" s="98"/>
    </row>
    <row r="30" spans="3:12" x14ac:dyDescent="0.25">
      <c r="C30" s="138"/>
      <c r="D30" s="152"/>
      <c r="E30" s="116"/>
      <c r="F30" s="97">
        <f t="shared" si="0"/>
        <v>0</v>
      </c>
      <c r="G30" s="155"/>
      <c r="H30" s="139"/>
      <c r="I30" s="128" t="e">
        <f>VLOOKUP(H30,Presupuesto!$B$11:$C$565,2,0)</f>
        <v>#N/A</v>
      </c>
      <c r="J30" s="98" t="str">
        <f t="shared" si="1"/>
        <v>Posgrado</v>
      </c>
      <c r="K30" s="98" t="s">
        <v>407</v>
      </c>
      <c r="L30" s="98"/>
    </row>
    <row r="31" spans="3:12" x14ac:dyDescent="0.25">
      <c r="C31" s="138"/>
      <c r="D31" s="152"/>
      <c r="E31" s="116"/>
      <c r="F31" s="97">
        <f t="shared" si="0"/>
        <v>0</v>
      </c>
      <c r="G31" s="155"/>
      <c r="H31" s="139"/>
      <c r="I31" s="128" t="e">
        <f>VLOOKUP(H31,Presupuesto!$B$11:$C$565,2,0)</f>
        <v>#N/A</v>
      </c>
      <c r="J31" s="98" t="str">
        <f t="shared" si="1"/>
        <v>Posgrado</v>
      </c>
      <c r="K31" s="98" t="s">
        <v>407</v>
      </c>
      <c r="L31" s="98"/>
    </row>
    <row r="32" spans="3:12" x14ac:dyDescent="0.25">
      <c r="C32" s="138"/>
      <c r="D32" s="152"/>
      <c r="E32" s="116"/>
      <c r="F32" s="97">
        <f t="shared" si="0"/>
        <v>0</v>
      </c>
      <c r="G32" s="155"/>
      <c r="H32" s="139"/>
      <c r="I32" s="128" t="e">
        <f>VLOOKUP(H32,Presupuesto!$B$11:$C$565,2,0)</f>
        <v>#N/A</v>
      </c>
      <c r="J32" s="98" t="str">
        <f t="shared" si="1"/>
        <v>Posgrado</v>
      </c>
      <c r="K32" s="98" t="s">
        <v>407</v>
      </c>
      <c r="L32" s="98"/>
    </row>
    <row r="33" spans="3:12" x14ac:dyDescent="0.25">
      <c r="C33" s="140"/>
      <c r="D33" s="152"/>
      <c r="E33" s="116"/>
      <c r="F33" s="97">
        <f t="shared" si="0"/>
        <v>0</v>
      </c>
      <c r="G33" s="155"/>
      <c r="H33" s="141"/>
      <c r="I33" s="128" t="e">
        <f>VLOOKUP(H33,Presupuesto!$B$11:$C$565,2,0)</f>
        <v>#N/A</v>
      </c>
      <c r="J33" s="98" t="str">
        <f t="shared" si="1"/>
        <v>Posgrado</v>
      </c>
      <c r="K33" s="98" t="s">
        <v>398</v>
      </c>
      <c r="L33" s="98"/>
    </row>
    <row r="34" spans="3:12" x14ac:dyDescent="0.25">
      <c r="C34" s="140"/>
      <c r="D34" s="152"/>
      <c r="E34" s="116"/>
      <c r="F34" s="97">
        <f t="shared" si="0"/>
        <v>0</v>
      </c>
      <c r="G34" s="155"/>
      <c r="H34" s="141"/>
      <c r="I34" s="128" t="e">
        <f>VLOOKUP(H34,Presupuesto!$B$11:$C$565,2,0)</f>
        <v>#N/A</v>
      </c>
      <c r="J34" s="98" t="str">
        <f t="shared" si="1"/>
        <v>Posgrado</v>
      </c>
      <c r="K34" s="98" t="s">
        <v>407</v>
      </c>
      <c r="L34" s="98"/>
    </row>
    <row r="35" spans="3:12" x14ac:dyDescent="0.25">
      <c r="C35" s="140"/>
      <c r="D35" s="152"/>
      <c r="E35" s="116"/>
      <c r="F35" s="97">
        <f t="shared" si="0"/>
        <v>0</v>
      </c>
      <c r="G35" s="155"/>
      <c r="H35" s="141"/>
      <c r="I35" s="128" t="e">
        <f>VLOOKUP(H35,Presupuesto!$B$11:$C$565,2,0)</f>
        <v>#N/A</v>
      </c>
      <c r="J35" s="98" t="str">
        <f t="shared" si="1"/>
        <v>Posgrado</v>
      </c>
      <c r="K35" s="98" t="s">
        <v>407</v>
      </c>
      <c r="L35" s="98"/>
    </row>
    <row r="36" spans="3:12" x14ac:dyDescent="0.25">
      <c r="C36" s="140"/>
      <c r="D36" s="152"/>
      <c r="E36" s="116"/>
      <c r="F36" s="97">
        <f t="shared" si="0"/>
        <v>0</v>
      </c>
      <c r="G36" s="155"/>
      <c r="H36" s="141"/>
      <c r="I36" s="128" t="e">
        <f>VLOOKUP(H36,Presupuesto!$B$11:$C$565,2,0)</f>
        <v>#N/A</v>
      </c>
      <c r="J36" s="98" t="str">
        <f t="shared" si="1"/>
        <v>Posgrado</v>
      </c>
      <c r="K36" s="98" t="s">
        <v>407</v>
      </c>
      <c r="L36" s="98"/>
    </row>
    <row r="37" spans="3:12" ht="15.75" thickBot="1" x14ac:dyDescent="0.3">
      <c r="C37" s="142"/>
      <c r="D37" s="207"/>
      <c r="E37" s="103"/>
      <c r="F37" s="105">
        <f t="shared" si="0"/>
        <v>0</v>
      </c>
      <c r="G37" s="156"/>
      <c r="H37" s="143"/>
      <c r="I37" s="129" t="e">
        <f>VLOOKUP(H37,Presupuesto!$B$11:$C$565,2,0)</f>
        <v>#N/A</v>
      </c>
      <c r="J37" s="106" t="str">
        <f>$J$20</f>
        <v>Posgrado</v>
      </c>
      <c r="K37" s="122" t="s">
        <v>389</v>
      </c>
      <c r="L37" s="106"/>
    </row>
    <row r="38" spans="3:12" x14ac:dyDescent="0.25">
      <c r="F38" s="90"/>
      <c r="G38" s="89"/>
      <c r="H38" s="90"/>
      <c r="I38" s="90"/>
    </row>
    <row r="39" spans="3:12" ht="15.75" thickBot="1" x14ac:dyDescent="0.3"/>
    <row r="40" spans="3:12" ht="15.75" thickBot="1" x14ac:dyDescent="0.3">
      <c r="C40" s="151" t="s">
        <v>49</v>
      </c>
      <c r="D40" s="328">
        <f>SUM(F47:F67)</f>
        <v>0</v>
      </c>
      <c r="F40" s="70"/>
      <c r="G40" s="79"/>
      <c r="H40" s="70"/>
      <c r="I40" s="70"/>
    </row>
    <row r="41" spans="3:12" x14ac:dyDescent="0.25">
      <c r="C41" s="70"/>
      <c r="D41" s="31"/>
      <c r="E41" s="93"/>
      <c r="F41" s="93"/>
      <c r="G41" s="93"/>
      <c r="H41" s="76"/>
      <c r="I41" s="76"/>
      <c r="J41" s="76"/>
      <c r="K41" s="111"/>
    </row>
    <row r="42" spans="3:12" ht="15.75" x14ac:dyDescent="0.25">
      <c r="C42" s="279" t="s">
        <v>387</v>
      </c>
      <c r="D42" s="324"/>
      <c r="E42" s="93"/>
      <c r="F42" s="93"/>
      <c r="G42" s="93"/>
      <c r="H42" s="76"/>
      <c r="I42" s="76"/>
      <c r="J42" s="76"/>
      <c r="K42" s="111"/>
    </row>
    <row r="43" spans="3:12" ht="18.75" x14ac:dyDescent="0.25">
      <c r="C43" s="195"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1"/>
    </row>
    <row r="44" spans="3:12" x14ac:dyDescent="0.25">
      <c r="E44" s="93"/>
      <c r="F44" s="93"/>
      <c r="G44" s="93"/>
      <c r="H44" s="76"/>
      <c r="I44" s="76"/>
      <c r="J44" s="76"/>
      <c r="K44" s="111"/>
    </row>
    <row r="45" spans="3:12" ht="15.75" thickBot="1" x14ac:dyDescent="0.3">
      <c r="F45" s="93"/>
      <c r="G45" s="76"/>
      <c r="H45" s="76"/>
      <c r="I45" s="76"/>
    </row>
    <row r="46" spans="3:12" ht="30.75" thickBot="1" x14ac:dyDescent="0.3">
      <c r="C46" s="127" t="s">
        <v>43</v>
      </c>
      <c r="D46" s="131" t="s">
        <v>51</v>
      </c>
      <c r="E46" s="133" t="s">
        <v>53</v>
      </c>
      <c r="F46" s="132" t="s">
        <v>27</v>
      </c>
      <c r="G46" s="130" t="s">
        <v>126</v>
      </c>
      <c r="H46" s="133" t="s">
        <v>45</v>
      </c>
      <c r="I46" s="130" t="s">
        <v>127</v>
      </c>
      <c r="J46" s="130" t="s">
        <v>405</v>
      </c>
      <c r="K46" s="130" t="s">
        <v>406</v>
      </c>
      <c r="L46" s="130" t="s">
        <v>116</v>
      </c>
    </row>
    <row r="47" spans="3:12" x14ac:dyDescent="0.25">
      <c r="C47" s="136"/>
      <c r="D47" s="152"/>
      <c r="E47" s="114"/>
      <c r="F47" s="97">
        <f t="shared" ref="F47:F67" si="2">D47*E47</f>
        <v>0</v>
      </c>
      <c r="G47" s="155"/>
      <c r="H47" s="137"/>
      <c r="I47" s="128" t="e">
        <f>VLOOKUP(H47,Presupuesto!$B$11:$C$565,2,0)</f>
        <v>#N/A</v>
      </c>
      <c r="J47" s="203" t="s">
        <v>1446</v>
      </c>
      <c r="K47" s="98" t="s">
        <v>389</v>
      </c>
      <c r="L47" s="98"/>
    </row>
    <row r="48" spans="3:12" x14ac:dyDescent="0.25">
      <c r="C48" s="136"/>
      <c r="D48" s="152"/>
      <c r="E48" s="121"/>
      <c r="F48" s="97">
        <f t="shared" si="2"/>
        <v>0</v>
      </c>
      <c r="G48" s="155"/>
      <c r="H48" s="137"/>
      <c r="I48" s="128" t="e">
        <f>VLOOKUP(H48,Presupuesto!$B$11:$C$565,2,0)</f>
        <v>#N/A</v>
      </c>
      <c r="J48" s="98" t="str">
        <f>$J$47</f>
        <v>Posgrado</v>
      </c>
      <c r="K48" s="98" t="s">
        <v>407</v>
      </c>
      <c r="L48" s="98"/>
    </row>
    <row r="49" spans="3:12" x14ac:dyDescent="0.25">
      <c r="C49" s="136"/>
      <c r="D49" s="152"/>
      <c r="E49" s="121"/>
      <c r="F49" s="97">
        <f t="shared" si="2"/>
        <v>0</v>
      </c>
      <c r="G49" s="155"/>
      <c r="H49" s="137"/>
      <c r="I49" s="128" t="e">
        <f>VLOOKUP(H49,Presupuesto!$B$11:$C$565,2,0)</f>
        <v>#N/A</v>
      </c>
      <c r="J49" s="98" t="str">
        <f t="shared" ref="J49:J67" si="3">$J$47</f>
        <v>Posgrado</v>
      </c>
      <c r="K49" s="98" t="s">
        <v>407</v>
      </c>
      <c r="L49" s="98"/>
    </row>
    <row r="50" spans="3:12" x14ac:dyDescent="0.25">
      <c r="C50" s="136"/>
      <c r="D50" s="152"/>
      <c r="E50" s="121"/>
      <c r="F50" s="97">
        <f t="shared" si="2"/>
        <v>0</v>
      </c>
      <c r="G50" s="155"/>
      <c r="H50" s="137"/>
      <c r="I50" s="128" t="e">
        <f>VLOOKUP(H50,Presupuesto!$B$11:$C$565,2,0)</f>
        <v>#N/A</v>
      </c>
      <c r="J50" s="98" t="str">
        <f t="shared" si="3"/>
        <v>Posgrado</v>
      </c>
      <c r="K50" s="98" t="s">
        <v>407</v>
      </c>
      <c r="L50" s="98"/>
    </row>
    <row r="51" spans="3:12" x14ac:dyDescent="0.25">
      <c r="C51" s="136"/>
      <c r="D51" s="152"/>
      <c r="E51" s="121"/>
      <c r="F51" s="97">
        <f t="shared" si="2"/>
        <v>0</v>
      </c>
      <c r="G51" s="155"/>
      <c r="H51" s="137"/>
      <c r="I51" s="128" t="e">
        <f>VLOOKUP(H51,Presupuesto!$B$11:$C$565,2,0)</f>
        <v>#N/A</v>
      </c>
      <c r="J51" s="98" t="str">
        <f t="shared" si="3"/>
        <v>Posgrado</v>
      </c>
      <c r="K51" s="98" t="s">
        <v>407</v>
      </c>
      <c r="L51" s="98"/>
    </row>
    <row r="52" spans="3:12" x14ac:dyDescent="0.25">
      <c r="C52" s="136"/>
      <c r="D52" s="152"/>
      <c r="E52" s="121"/>
      <c r="F52" s="97">
        <f t="shared" si="2"/>
        <v>0</v>
      </c>
      <c r="G52" s="155"/>
      <c r="H52" s="137"/>
      <c r="I52" s="128" t="e">
        <f>VLOOKUP(H52,Presupuesto!$B$11:$C$565,2,0)</f>
        <v>#N/A</v>
      </c>
      <c r="J52" s="98" t="str">
        <f t="shared" si="3"/>
        <v>Posgrado</v>
      </c>
      <c r="K52" s="98" t="s">
        <v>396</v>
      </c>
      <c r="L52" s="98"/>
    </row>
    <row r="53" spans="3:12" x14ac:dyDescent="0.25">
      <c r="C53" s="136"/>
      <c r="D53" s="152"/>
      <c r="E53" s="121"/>
      <c r="F53" s="97">
        <f t="shared" si="2"/>
        <v>0</v>
      </c>
      <c r="G53" s="155"/>
      <c r="H53" s="137"/>
      <c r="I53" s="128" t="e">
        <f>VLOOKUP(H53,Presupuesto!$B$11:$C$565,2,0)</f>
        <v>#N/A</v>
      </c>
      <c r="J53" s="98" t="str">
        <f t="shared" si="3"/>
        <v>Posgrado</v>
      </c>
      <c r="K53" s="98" t="s">
        <v>407</v>
      </c>
      <c r="L53" s="98"/>
    </row>
    <row r="54" spans="3:12" x14ac:dyDescent="0.25">
      <c r="C54" s="136"/>
      <c r="D54" s="152"/>
      <c r="E54" s="121"/>
      <c r="F54" s="97">
        <f t="shared" si="2"/>
        <v>0</v>
      </c>
      <c r="G54" s="155"/>
      <c r="H54" s="137"/>
      <c r="I54" s="128" t="e">
        <f>VLOOKUP(H54,Presupuesto!$B$11:$C$565,2,0)</f>
        <v>#N/A</v>
      </c>
      <c r="J54" s="98" t="str">
        <f t="shared" si="3"/>
        <v>Posgrado</v>
      </c>
      <c r="K54" s="98" t="s">
        <v>407</v>
      </c>
      <c r="L54" s="98"/>
    </row>
    <row r="55" spans="3:12" x14ac:dyDescent="0.25">
      <c r="C55" s="136"/>
      <c r="D55" s="152"/>
      <c r="E55" s="121"/>
      <c r="F55" s="97">
        <f t="shared" si="2"/>
        <v>0</v>
      </c>
      <c r="G55" s="155"/>
      <c r="H55" s="137"/>
      <c r="I55" s="128" t="e">
        <f>VLOOKUP(H55,Presupuesto!$B$11:$C$565,2,0)</f>
        <v>#N/A</v>
      </c>
      <c r="J55" s="98" t="str">
        <f t="shared" si="3"/>
        <v>Posgrado</v>
      </c>
      <c r="K55" s="98" t="s">
        <v>407</v>
      </c>
      <c r="L55" s="98"/>
    </row>
    <row r="56" spans="3:12" x14ac:dyDescent="0.25">
      <c r="C56" s="136"/>
      <c r="D56" s="152"/>
      <c r="E56" s="121"/>
      <c r="F56" s="97">
        <f t="shared" si="2"/>
        <v>0</v>
      </c>
      <c r="G56" s="155"/>
      <c r="H56" s="137"/>
      <c r="I56" s="128" t="e">
        <f>VLOOKUP(H56,Presupuesto!$B$11:$C$565,2,0)</f>
        <v>#N/A</v>
      </c>
      <c r="J56" s="98" t="str">
        <f t="shared" si="3"/>
        <v>Posgrado</v>
      </c>
      <c r="K56" s="98" t="s">
        <v>407</v>
      </c>
      <c r="L56" s="98"/>
    </row>
    <row r="57" spans="3:12" x14ac:dyDescent="0.25">
      <c r="C57" s="138"/>
      <c r="D57" s="152"/>
      <c r="E57" s="116"/>
      <c r="F57" s="97">
        <f t="shared" si="2"/>
        <v>0</v>
      </c>
      <c r="G57" s="155"/>
      <c r="H57" s="139"/>
      <c r="I57" s="128" t="e">
        <f>VLOOKUP(H57,Presupuesto!$B$11:$C$565,2,0)</f>
        <v>#N/A</v>
      </c>
      <c r="J57" s="98" t="str">
        <f t="shared" si="3"/>
        <v>Posgrado</v>
      </c>
      <c r="K57" s="98" t="s">
        <v>407</v>
      </c>
      <c r="L57" s="98"/>
    </row>
    <row r="58" spans="3:12" x14ac:dyDescent="0.25">
      <c r="C58" s="138"/>
      <c r="D58" s="152"/>
      <c r="E58" s="116"/>
      <c r="F58" s="97">
        <f t="shared" si="2"/>
        <v>0</v>
      </c>
      <c r="G58" s="155"/>
      <c r="H58" s="139"/>
      <c r="I58" s="128" t="e">
        <f>VLOOKUP(H58,Presupuesto!$B$11:$C$565,2,0)</f>
        <v>#N/A</v>
      </c>
      <c r="J58" s="98" t="str">
        <f t="shared" si="3"/>
        <v>Posgrado</v>
      </c>
      <c r="K58" s="98" t="s">
        <v>407</v>
      </c>
      <c r="L58" s="98"/>
    </row>
    <row r="59" spans="3:12" x14ac:dyDescent="0.25">
      <c r="C59" s="138"/>
      <c r="D59" s="152"/>
      <c r="E59" s="116"/>
      <c r="F59" s="97">
        <f t="shared" si="2"/>
        <v>0</v>
      </c>
      <c r="G59" s="155"/>
      <c r="H59" s="139"/>
      <c r="I59" s="128" t="e">
        <f>VLOOKUP(H59,Presupuesto!$B$11:$C$565,2,0)</f>
        <v>#N/A</v>
      </c>
      <c r="J59" s="98" t="str">
        <f t="shared" si="3"/>
        <v>Posgrado</v>
      </c>
      <c r="K59" s="98" t="s">
        <v>407</v>
      </c>
      <c r="L59" s="98"/>
    </row>
    <row r="60" spans="3:12" x14ac:dyDescent="0.25">
      <c r="C60" s="138"/>
      <c r="D60" s="152"/>
      <c r="E60" s="116"/>
      <c r="F60" s="97">
        <f t="shared" si="2"/>
        <v>0</v>
      </c>
      <c r="G60" s="155"/>
      <c r="H60" s="139"/>
      <c r="I60" s="128" t="e">
        <f>VLOOKUP(H60,Presupuesto!$B$11:$C$565,2,0)</f>
        <v>#N/A</v>
      </c>
      <c r="J60" s="98" t="str">
        <f t="shared" si="3"/>
        <v>Posgrado</v>
      </c>
      <c r="K60" s="98" t="s">
        <v>407</v>
      </c>
      <c r="L60" s="98"/>
    </row>
    <row r="61" spans="3:12" x14ac:dyDescent="0.25">
      <c r="C61" s="138"/>
      <c r="D61" s="152"/>
      <c r="E61" s="116"/>
      <c r="F61" s="97">
        <f t="shared" si="2"/>
        <v>0</v>
      </c>
      <c r="G61" s="155"/>
      <c r="H61" s="139"/>
      <c r="I61" s="128" t="e">
        <f>VLOOKUP(H61,Presupuesto!$B$11:$C$565,2,0)</f>
        <v>#N/A</v>
      </c>
      <c r="J61" s="98" t="str">
        <f t="shared" si="3"/>
        <v>Posgrado</v>
      </c>
      <c r="K61" s="98" t="s">
        <v>407</v>
      </c>
      <c r="L61" s="98"/>
    </row>
    <row r="62" spans="3:12" x14ac:dyDescent="0.25">
      <c r="C62" s="138"/>
      <c r="D62" s="152"/>
      <c r="E62" s="116"/>
      <c r="F62" s="97">
        <f t="shared" si="2"/>
        <v>0</v>
      </c>
      <c r="G62" s="155"/>
      <c r="H62" s="139"/>
      <c r="I62" s="128" t="e">
        <f>VLOOKUP(H62,Presupuesto!$B$11:$C$565,2,0)</f>
        <v>#N/A</v>
      </c>
      <c r="J62" s="98" t="str">
        <f t="shared" si="3"/>
        <v>Posgrado</v>
      </c>
      <c r="K62" s="98" t="s">
        <v>407</v>
      </c>
      <c r="L62" s="98"/>
    </row>
    <row r="63" spans="3:12" x14ac:dyDescent="0.25">
      <c r="C63" s="140"/>
      <c r="D63" s="152"/>
      <c r="E63" s="116"/>
      <c r="F63" s="97">
        <f t="shared" si="2"/>
        <v>0</v>
      </c>
      <c r="G63" s="155"/>
      <c r="H63" s="141"/>
      <c r="I63" s="128" t="e">
        <f>VLOOKUP(H63,Presupuesto!$B$11:$C$565,2,0)</f>
        <v>#N/A</v>
      </c>
      <c r="J63" s="98" t="str">
        <f t="shared" si="3"/>
        <v>Posgrado</v>
      </c>
      <c r="K63" s="98" t="s">
        <v>398</v>
      </c>
      <c r="L63" s="98"/>
    </row>
    <row r="64" spans="3:12" x14ac:dyDescent="0.25">
      <c r="C64" s="140"/>
      <c r="D64" s="152"/>
      <c r="E64" s="116"/>
      <c r="F64" s="97">
        <f t="shared" si="2"/>
        <v>0</v>
      </c>
      <c r="G64" s="155"/>
      <c r="H64" s="141"/>
      <c r="I64" s="128" t="e">
        <f>VLOOKUP(H64,Presupuesto!$B$11:$C$565,2,0)</f>
        <v>#N/A</v>
      </c>
      <c r="J64" s="98" t="str">
        <f t="shared" si="3"/>
        <v>Posgrado</v>
      </c>
      <c r="K64" s="98" t="s">
        <v>407</v>
      </c>
      <c r="L64" s="98"/>
    </row>
    <row r="65" spans="3:12" x14ac:dyDescent="0.25">
      <c r="C65" s="140"/>
      <c r="D65" s="152"/>
      <c r="E65" s="116"/>
      <c r="F65" s="97">
        <f t="shared" si="2"/>
        <v>0</v>
      </c>
      <c r="G65" s="155"/>
      <c r="H65" s="141"/>
      <c r="I65" s="128" t="e">
        <f>VLOOKUP(H65,Presupuesto!$B$11:$C$565,2,0)</f>
        <v>#N/A</v>
      </c>
      <c r="J65" s="98" t="str">
        <f t="shared" si="3"/>
        <v>Posgrado</v>
      </c>
      <c r="K65" s="98" t="s">
        <v>407</v>
      </c>
      <c r="L65" s="98"/>
    </row>
    <row r="66" spans="3:12" x14ac:dyDescent="0.25">
      <c r="C66" s="140"/>
      <c r="D66" s="152"/>
      <c r="E66" s="116"/>
      <c r="F66" s="97">
        <f t="shared" si="2"/>
        <v>0</v>
      </c>
      <c r="G66" s="155"/>
      <c r="H66" s="141"/>
      <c r="I66" s="128" t="e">
        <f>VLOOKUP(H66,Presupuesto!$B$11:$C$565,2,0)</f>
        <v>#N/A</v>
      </c>
      <c r="J66" s="98" t="str">
        <f t="shared" si="3"/>
        <v>Posgrado</v>
      </c>
      <c r="K66" s="98" t="s">
        <v>407</v>
      </c>
      <c r="L66" s="98"/>
    </row>
    <row r="67" spans="3:12" ht="15.75" thickBot="1" x14ac:dyDescent="0.3">
      <c r="C67" s="142"/>
      <c r="D67" s="207"/>
      <c r="E67" s="103"/>
      <c r="F67" s="105">
        <f t="shared" si="2"/>
        <v>0</v>
      </c>
      <c r="G67" s="156"/>
      <c r="H67" s="143"/>
      <c r="I67" s="129" t="e">
        <f>VLOOKUP(H67,Presupuesto!$B$11:$C$565,2,0)</f>
        <v>#N/A</v>
      </c>
      <c r="J67" s="106" t="str">
        <f t="shared" si="3"/>
        <v>Posgrado</v>
      </c>
      <c r="K67" s="122" t="s">
        <v>389</v>
      </c>
      <c r="L67" s="106"/>
    </row>
    <row r="69" spans="3:12" ht="15.75" thickBot="1" x14ac:dyDescent="0.3"/>
    <row r="70" spans="3:12" ht="15.75" thickBot="1" x14ac:dyDescent="0.3">
      <c r="C70" s="151" t="s">
        <v>49</v>
      </c>
      <c r="D70" s="328">
        <f>SUM(F77:F97)</f>
        <v>0</v>
      </c>
      <c r="F70" s="70"/>
      <c r="G70" s="79"/>
      <c r="H70" s="70"/>
      <c r="I70" s="70"/>
    </row>
    <row r="71" spans="3:12" x14ac:dyDescent="0.25">
      <c r="C71" s="70"/>
      <c r="D71" s="31"/>
      <c r="E71" s="93"/>
      <c r="F71" s="93"/>
      <c r="G71" s="93"/>
      <c r="H71" s="76"/>
      <c r="I71" s="76"/>
      <c r="J71" s="76"/>
      <c r="K71" s="111"/>
    </row>
    <row r="72" spans="3:12" ht="15.75" x14ac:dyDescent="0.25">
      <c r="C72" s="279" t="s">
        <v>387</v>
      </c>
      <c r="D72" s="324"/>
      <c r="E72" s="93"/>
      <c r="F72" s="93"/>
      <c r="G72" s="93"/>
      <c r="H72" s="76"/>
      <c r="I72" s="76"/>
      <c r="J72" s="76"/>
      <c r="K72" s="111"/>
    </row>
    <row r="73" spans="3:12" ht="18.75" x14ac:dyDescent="0.25">
      <c r="C73" s="195"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1"/>
    </row>
    <row r="74" spans="3:12" x14ac:dyDescent="0.25">
      <c r="E74" s="93"/>
      <c r="F74" s="93"/>
      <c r="G74" s="93"/>
      <c r="H74" s="76"/>
      <c r="I74" s="76"/>
      <c r="J74" s="76"/>
      <c r="K74" s="111"/>
    </row>
    <row r="75" spans="3:12" ht="15.75" thickBot="1" x14ac:dyDescent="0.3">
      <c r="F75" s="93"/>
      <c r="G75" s="76"/>
      <c r="H75" s="76"/>
      <c r="I75" s="76"/>
    </row>
    <row r="76" spans="3:12" ht="30.75" thickBot="1" x14ac:dyDescent="0.3">
      <c r="C76" s="127" t="s">
        <v>43</v>
      </c>
      <c r="D76" s="131" t="s">
        <v>51</v>
      </c>
      <c r="E76" s="133" t="s">
        <v>53</v>
      </c>
      <c r="F76" s="132" t="s">
        <v>27</v>
      </c>
      <c r="G76" s="130" t="s">
        <v>126</v>
      </c>
      <c r="H76" s="133" t="s">
        <v>45</v>
      </c>
      <c r="I76" s="130" t="s">
        <v>127</v>
      </c>
      <c r="J76" s="130" t="s">
        <v>405</v>
      </c>
      <c r="K76" s="130" t="s">
        <v>406</v>
      </c>
      <c r="L76" s="130" t="s">
        <v>116</v>
      </c>
    </row>
    <row r="77" spans="3:12" x14ac:dyDescent="0.25">
      <c r="C77" s="136"/>
      <c r="D77" s="152"/>
      <c r="E77" s="114"/>
      <c r="F77" s="97">
        <f t="shared" ref="F77:F97" si="4">D77*E77</f>
        <v>0</v>
      </c>
      <c r="G77" s="155"/>
      <c r="H77" s="137"/>
      <c r="I77" s="128" t="e">
        <f>VLOOKUP(H77,Presupuesto!$B$11:$C$565,2,0)</f>
        <v>#N/A</v>
      </c>
      <c r="J77" s="203" t="s">
        <v>1446</v>
      </c>
      <c r="K77" s="98" t="s">
        <v>389</v>
      </c>
      <c r="L77" s="98"/>
    </row>
    <row r="78" spans="3:12" x14ac:dyDescent="0.25">
      <c r="C78" s="136"/>
      <c r="D78" s="152"/>
      <c r="E78" s="121"/>
      <c r="F78" s="97">
        <f t="shared" si="4"/>
        <v>0</v>
      </c>
      <c r="G78" s="155"/>
      <c r="H78" s="137"/>
      <c r="I78" s="128" t="e">
        <f>VLOOKUP(H78,Presupuesto!$B$11:$C$565,2,0)</f>
        <v>#N/A</v>
      </c>
      <c r="J78" s="98" t="str">
        <f>$J$77</f>
        <v>Posgrado</v>
      </c>
      <c r="K78" s="98" t="s">
        <v>407</v>
      </c>
      <c r="L78" s="98"/>
    </row>
    <row r="79" spans="3:12" x14ac:dyDescent="0.25">
      <c r="C79" s="136"/>
      <c r="D79" s="152"/>
      <c r="E79" s="121"/>
      <c r="F79" s="97">
        <f t="shared" si="4"/>
        <v>0</v>
      </c>
      <c r="G79" s="155"/>
      <c r="H79" s="137"/>
      <c r="I79" s="128" t="e">
        <f>VLOOKUP(H79,Presupuesto!$B$11:$C$565,2,0)</f>
        <v>#N/A</v>
      </c>
      <c r="J79" s="98" t="str">
        <f t="shared" ref="J79:J97" si="5">$J$77</f>
        <v>Posgrado</v>
      </c>
      <c r="K79" s="98" t="s">
        <v>407</v>
      </c>
      <c r="L79" s="98"/>
    </row>
    <row r="80" spans="3:12" x14ac:dyDescent="0.25">
      <c r="C80" s="136"/>
      <c r="D80" s="152"/>
      <c r="E80" s="121"/>
      <c r="F80" s="97">
        <f t="shared" si="4"/>
        <v>0</v>
      </c>
      <c r="G80" s="155"/>
      <c r="H80" s="137"/>
      <c r="I80" s="128" t="e">
        <f>VLOOKUP(H80,Presupuesto!$B$11:$C$565,2,0)</f>
        <v>#N/A</v>
      </c>
      <c r="J80" s="98" t="str">
        <f t="shared" si="5"/>
        <v>Posgrado</v>
      </c>
      <c r="K80" s="98" t="s">
        <v>407</v>
      </c>
      <c r="L80" s="98"/>
    </row>
    <row r="81" spans="3:12" x14ac:dyDescent="0.25">
      <c r="C81" s="136"/>
      <c r="D81" s="152"/>
      <c r="E81" s="121"/>
      <c r="F81" s="97">
        <f t="shared" si="4"/>
        <v>0</v>
      </c>
      <c r="G81" s="155"/>
      <c r="H81" s="137"/>
      <c r="I81" s="128" t="e">
        <f>VLOOKUP(H81,Presupuesto!$B$11:$C$565,2,0)</f>
        <v>#N/A</v>
      </c>
      <c r="J81" s="98" t="str">
        <f t="shared" si="5"/>
        <v>Posgrado</v>
      </c>
      <c r="K81" s="98" t="s">
        <v>407</v>
      </c>
      <c r="L81" s="98"/>
    </row>
    <row r="82" spans="3:12" x14ac:dyDescent="0.25">
      <c r="C82" s="136"/>
      <c r="D82" s="152"/>
      <c r="E82" s="121"/>
      <c r="F82" s="97">
        <f t="shared" si="4"/>
        <v>0</v>
      </c>
      <c r="G82" s="155"/>
      <c r="H82" s="137"/>
      <c r="I82" s="128" t="e">
        <f>VLOOKUP(H82,Presupuesto!$B$11:$C$565,2,0)</f>
        <v>#N/A</v>
      </c>
      <c r="J82" s="98" t="str">
        <f t="shared" si="5"/>
        <v>Posgrado</v>
      </c>
      <c r="K82" s="98" t="s">
        <v>396</v>
      </c>
      <c r="L82" s="98"/>
    </row>
    <row r="83" spans="3:12" x14ac:dyDescent="0.25">
      <c r="C83" s="136"/>
      <c r="D83" s="152"/>
      <c r="E83" s="121"/>
      <c r="F83" s="97">
        <f t="shared" si="4"/>
        <v>0</v>
      </c>
      <c r="G83" s="155"/>
      <c r="H83" s="137"/>
      <c r="I83" s="128" t="e">
        <f>VLOOKUP(H83,Presupuesto!$B$11:$C$565,2,0)</f>
        <v>#N/A</v>
      </c>
      <c r="J83" s="98" t="str">
        <f t="shared" si="5"/>
        <v>Posgrado</v>
      </c>
      <c r="K83" s="98" t="s">
        <v>407</v>
      </c>
      <c r="L83" s="98"/>
    </row>
    <row r="84" spans="3:12" x14ac:dyDescent="0.25">
      <c r="C84" s="136"/>
      <c r="D84" s="152"/>
      <c r="E84" s="121"/>
      <c r="F84" s="97">
        <f t="shared" si="4"/>
        <v>0</v>
      </c>
      <c r="G84" s="155"/>
      <c r="H84" s="137"/>
      <c r="I84" s="128" t="e">
        <f>VLOOKUP(H84,Presupuesto!$B$11:$C$565,2,0)</f>
        <v>#N/A</v>
      </c>
      <c r="J84" s="98" t="str">
        <f t="shared" si="5"/>
        <v>Posgrado</v>
      </c>
      <c r="K84" s="98" t="s">
        <v>407</v>
      </c>
      <c r="L84" s="98"/>
    </row>
    <row r="85" spans="3:12" x14ac:dyDescent="0.25">
      <c r="C85" s="136"/>
      <c r="D85" s="152"/>
      <c r="E85" s="121"/>
      <c r="F85" s="97">
        <f t="shared" si="4"/>
        <v>0</v>
      </c>
      <c r="G85" s="155"/>
      <c r="H85" s="137"/>
      <c r="I85" s="128" t="e">
        <f>VLOOKUP(H85,Presupuesto!$B$11:$C$565,2,0)</f>
        <v>#N/A</v>
      </c>
      <c r="J85" s="98" t="str">
        <f t="shared" si="5"/>
        <v>Posgrado</v>
      </c>
      <c r="K85" s="98" t="s">
        <v>407</v>
      </c>
      <c r="L85" s="98"/>
    </row>
    <row r="86" spans="3:12" x14ac:dyDescent="0.25">
      <c r="C86" s="136"/>
      <c r="D86" s="152"/>
      <c r="E86" s="121"/>
      <c r="F86" s="97">
        <f t="shared" si="4"/>
        <v>0</v>
      </c>
      <c r="G86" s="155"/>
      <c r="H86" s="137"/>
      <c r="I86" s="128" t="e">
        <f>VLOOKUP(H86,Presupuesto!$B$11:$C$565,2,0)</f>
        <v>#N/A</v>
      </c>
      <c r="J86" s="98" t="str">
        <f t="shared" si="5"/>
        <v>Posgrado</v>
      </c>
      <c r="K86" s="98" t="s">
        <v>407</v>
      </c>
      <c r="L86" s="98"/>
    </row>
    <row r="87" spans="3:12" x14ac:dyDescent="0.25">
      <c r="C87" s="138"/>
      <c r="D87" s="152"/>
      <c r="E87" s="116"/>
      <c r="F87" s="97">
        <f t="shared" si="4"/>
        <v>0</v>
      </c>
      <c r="G87" s="155"/>
      <c r="H87" s="139"/>
      <c r="I87" s="128" t="e">
        <f>VLOOKUP(H87,Presupuesto!$B$11:$C$565,2,0)</f>
        <v>#N/A</v>
      </c>
      <c r="J87" s="98" t="str">
        <f t="shared" si="5"/>
        <v>Posgrado</v>
      </c>
      <c r="K87" s="98" t="s">
        <v>407</v>
      </c>
      <c r="L87" s="98"/>
    </row>
    <row r="88" spans="3:12" x14ac:dyDescent="0.25">
      <c r="C88" s="138"/>
      <c r="D88" s="152"/>
      <c r="E88" s="116"/>
      <c r="F88" s="97">
        <f t="shared" si="4"/>
        <v>0</v>
      </c>
      <c r="G88" s="155"/>
      <c r="H88" s="139"/>
      <c r="I88" s="128" t="e">
        <f>VLOOKUP(H88,Presupuesto!$B$11:$C$565,2,0)</f>
        <v>#N/A</v>
      </c>
      <c r="J88" s="98" t="str">
        <f t="shared" si="5"/>
        <v>Posgrado</v>
      </c>
      <c r="K88" s="98" t="s">
        <v>407</v>
      </c>
      <c r="L88" s="98"/>
    </row>
    <row r="89" spans="3:12" x14ac:dyDescent="0.25">
      <c r="C89" s="138"/>
      <c r="D89" s="152"/>
      <c r="E89" s="116"/>
      <c r="F89" s="97">
        <f t="shared" si="4"/>
        <v>0</v>
      </c>
      <c r="G89" s="155"/>
      <c r="H89" s="139"/>
      <c r="I89" s="128" t="e">
        <f>VLOOKUP(H89,Presupuesto!$B$11:$C$565,2,0)</f>
        <v>#N/A</v>
      </c>
      <c r="J89" s="98" t="str">
        <f t="shared" si="5"/>
        <v>Posgrado</v>
      </c>
      <c r="K89" s="98" t="s">
        <v>407</v>
      </c>
      <c r="L89" s="98"/>
    </row>
    <row r="90" spans="3:12" x14ac:dyDescent="0.25">
      <c r="C90" s="138"/>
      <c r="D90" s="152"/>
      <c r="E90" s="116"/>
      <c r="F90" s="97">
        <f t="shared" si="4"/>
        <v>0</v>
      </c>
      <c r="G90" s="155"/>
      <c r="H90" s="139"/>
      <c r="I90" s="128" t="e">
        <f>VLOOKUP(H90,Presupuesto!$B$11:$C$565,2,0)</f>
        <v>#N/A</v>
      </c>
      <c r="J90" s="98" t="str">
        <f t="shared" si="5"/>
        <v>Posgrado</v>
      </c>
      <c r="K90" s="98" t="s">
        <v>407</v>
      </c>
      <c r="L90" s="98"/>
    </row>
    <row r="91" spans="3:12" x14ac:dyDescent="0.25">
      <c r="C91" s="138"/>
      <c r="D91" s="152"/>
      <c r="E91" s="116"/>
      <c r="F91" s="97">
        <f t="shared" si="4"/>
        <v>0</v>
      </c>
      <c r="G91" s="155"/>
      <c r="H91" s="139"/>
      <c r="I91" s="128" t="e">
        <f>VLOOKUP(H91,Presupuesto!$B$11:$C$565,2,0)</f>
        <v>#N/A</v>
      </c>
      <c r="J91" s="98" t="str">
        <f t="shared" si="5"/>
        <v>Posgrado</v>
      </c>
      <c r="K91" s="98" t="s">
        <v>407</v>
      </c>
      <c r="L91" s="98"/>
    </row>
    <row r="92" spans="3:12" x14ac:dyDescent="0.25">
      <c r="C92" s="138"/>
      <c r="D92" s="152"/>
      <c r="E92" s="116"/>
      <c r="F92" s="97">
        <f t="shared" si="4"/>
        <v>0</v>
      </c>
      <c r="G92" s="155"/>
      <c r="H92" s="139"/>
      <c r="I92" s="128" t="e">
        <f>VLOOKUP(H92,Presupuesto!$B$11:$C$565,2,0)</f>
        <v>#N/A</v>
      </c>
      <c r="J92" s="98" t="str">
        <f t="shared" si="5"/>
        <v>Posgrado</v>
      </c>
      <c r="K92" s="98" t="s">
        <v>407</v>
      </c>
      <c r="L92" s="98"/>
    </row>
    <row r="93" spans="3:12" x14ac:dyDescent="0.25">
      <c r="C93" s="140"/>
      <c r="D93" s="152"/>
      <c r="E93" s="116"/>
      <c r="F93" s="97">
        <f t="shared" si="4"/>
        <v>0</v>
      </c>
      <c r="G93" s="155"/>
      <c r="H93" s="141"/>
      <c r="I93" s="128" t="e">
        <f>VLOOKUP(H93,Presupuesto!$B$11:$C$565,2,0)</f>
        <v>#N/A</v>
      </c>
      <c r="J93" s="98" t="str">
        <f t="shared" si="5"/>
        <v>Posgrado</v>
      </c>
      <c r="K93" s="98" t="s">
        <v>398</v>
      </c>
      <c r="L93" s="98"/>
    </row>
    <row r="94" spans="3:12" x14ac:dyDescent="0.25">
      <c r="C94" s="140"/>
      <c r="D94" s="152"/>
      <c r="E94" s="116"/>
      <c r="F94" s="97">
        <f t="shared" si="4"/>
        <v>0</v>
      </c>
      <c r="G94" s="155"/>
      <c r="H94" s="141"/>
      <c r="I94" s="128" t="e">
        <f>VLOOKUP(H94,Presupuesto!$B$11:$C$565,2,0)</f>
        <v>#N/A</v>
      </c>
      <c r="J94" s="98" t="str">
        <f t="shared" si="5"/>
        <v>Posgrado</v>
      </c>
      <c r="K94" s="98" t="s">
        <v>407</v>
      </c>
      <c r="L94" s="98"/>
    </row>
    <row r="95" spans="3:12" x14ac:dyDescent="0.25">
      <c r="C95" s="140"/>
      <c r="D95" s="152"/>
      <c r="E95" s="116"/>
      <c r="F95" s="97">
        <f t="shared" si="4"/>
        <v>0</v>
      </c>
      <c r="G95" s="155"/>
      <c r="H95" s="141"/>
      <c r="I95" s="128" t="e">
        <f>VLOOKUP(H95,Presupuesto!$B$11:$C$565,2,0)</f>
        <v>#N/A</v>
      </c>
      <c r="J95" s="98" t="str">
        <f t="shared" si="5"/>
        <v>Posgrado</v>
      </c>
      <c r="K95" s="98" t="s">
        <v>407</v>
      </c>
      <c r="L95" s="98"/>
    </row>
    <row r="96" spans="3:12" x14ac:dyDescent="0.25">
      <c r="C96" s="140"/>
      <c r="D96" s="152"/>
      <c r="E96" s="116"/>
      <c r="F96" s="97">
        <f t="shared" si="4"/>
        <v>0</v>
      </c>
      <c r="G96" s="155"/>
      <c r="H96" s="141"/>
      <c r="I96" s="128" t="e">
        <f>VLOOKUP(H96,Presupuesto!$B$11:$C$565,2,0)</f>
        <v>#N/A</v>
      </c>
      <c r="J96" s="98" t="str">
        <f t="shared" si="5"/>
        <v>Posgrado</v>
      </c>
      <c r="K96" s="98" t="s">
        <v>407</v>
      </c>
      <c r="L96" s="98"/>
    </row>
    <row r="97" spans="3:12" ht="15.75" thickBot="1" x14ac:dyDescent="0.3">
      <c r="C97" s="142"/>
      <c r="D97" s="207"/>
      <c r="E97" s="103"/>
      <c r="F97" s="105">
        <f t="shared" si="4"/>
        <v>0</v>
      </c>
      <c r="G97" s="156"/>
      <c r="H97" s="143"/>
      <c r="I97" s="129" t="e">
        <f>VLOOKUP(H97,Presupuesto!$B$11:$C$565,2,0)</f>
        <v>#N/A</v>
      </c>
      <c r="J97" s="106" t="str">
        <f t="shared" si="5"/>
        <v>Posgrado</v>
      </c>
      <c r="K97" s="122" t="s">
        <v>389</v>
      </c>
      <c r="L97" s="106"/>
    </row>
    <row r="98" spans="3:12" x14ac:dyDescent="0.25">
      <c r="F98" s="90"/>
      <c r="G98" s="89"/>
      <c r="H98" s="90"/>
      <c r="I98" s="90"/>
    </row>
    <row r="99" spans="3:12" ht="15.75" thickBot="1" x14ac:dyDescent="0.3"/>
    <row r="100" spans="3:12" ht="15.75" thickBot="1" x14ac:dyDescent="0.3">
      <c r="C100" s="151" t="s">
        <v>49</v>
      </c>
      <c r="D100" s="328">
        <f>SUM(F107:F127)</f>
        <v>0</v>
      </c>
      <c r="F100" s="70"/>
      <c r="G100" s="79"/>
      <c r="H100" s="70"/>
      <c r="I100" s="70"/>
    </row>
    <row r="101" spans="3:12" x14ac:dyDescent="0.25">
      <c r="C101" s="70"/>
      <c r="D101" s="31"/>
      <c r="E101" s="93"/>
      <c r="F101" s="93"/>
      <c r="G101" s="93"/>
      <c r="H101" s="76"/>
      <c r="I101" s="76"/>
      <c r="J101" s="76"/>
      <c r="K101" s="111"/>
    </row>
    <row r="102" spans="3:12" ht="15.75" x14ac:dyDescent="0.25">
      <c r="C102" s="279" t="s">
        <v>387</v>
      </c>
      <c r="D102" s="324"/>
      <c r="E102" s="93"/>
      <c r="F102" s="93"/>
      <c r="G102" s="93"/>
      <c r="H102" s="76"/>
      <c r="I102" s="76"/>
      <c r="J102" s="76"/>
      <c r="K102" s="111"/>
    </row>
    <row r="103" spans="3:12" ht="18.75" x14ac:dyDescent="0.25">
      <c r="C103" s="195"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1"/>
    </row>
    <row r="104" spans="3:12" x14ac:dyDescent="0.25">
      <c r="E104" s="93"/>
      <c r="F104" s="93"/>
      <c r="G104" s="93"/>
      <c r="H104" s="76"/>
      <c r="I104" s="76"/>
      <c r="J104" s="76"/>
      <c r="K104" s="111"/>
    </row>
    <row r="105" spans="3:12" ht="15.75" thickBot="1" x14ac:dyDescent="0.3">
      <c r="F105" s="93"/>
      <c r="G105" s="76"/>
      <c r="H105" s="76"/>
      <c r="I105" s="76"/>
    </row>
    <row r="106" spans="3:12" ht="30.75" thickBot="1" x14ac:dyDescent="0.3">
      <c r="C106" s="127" t="s">
        <v>43</v>
      </c>
      <c r="D106" s="131" t="s">
        <v>51</v>
      </c>
      <c r="E106" s="133" t="s">
        <v>53</v>
      </c>
      <c r="F106" s="132" t="s">
        <v>27</v>
      </c>
      <c r="G106" s="130" t="s">
        <v>126</v>
      </c>
      <c r="H106" s="133" t="s">
        <v>45</v>
      </c>
      <c r="I106" s="130" t="s">
        <v>127</v>
      </c>
      <c r="J106" s="130" t="s">
        <v>405</v>
      </c>
      <c r="K106" s="130" t="s">
        <v>406</v>
      </c>
      <c r="L106" s="130" t="s">
        <v>116</v>
      </c>
    </row>
    <row r="107" spans="3:12" x14ac:dyDescent="0.25">
      <c r="C107" s="136"/>
      <c r="D107" s="152"/>
      <c r="E107" s="114"/>
      <c r="F107" s="97">
        <f t="shared" ref="F107:F127" si="6">D107*E107</f>
        <v>0</v>
      </c>
      <c r="G107" s="155"/>
      <c r="H107" s="137"/>
      <c r="I107" s="128" t="e">
        <f>VLOOKUP(H107,Presupuesto!$B$11:$C$565,2,0)</f>
        <v>#N/A</v>
      </c>
      <c r="J107" s="203" t="s">
        <v>1446</v>
      </c>
      <c r="K107" s="98" t="s">
        <v>389</v>
      </c>
      <c r="L107" s="98"/>
    </row>
    <row r="108" spans="3:12" x14ac:dyDescent="0.25">
      <c r="C108" s="136"/>
      <c r="D108" s="152"/>
      <c r="E108" s="121"/>
      <c r="F108" s="97">
        <f t="shared" si="6"/>
        <v>0</v>
      </c>
      <c r="G108" s="155"/>
      <c r="H108" s="137"/>
      <c r="I108" s="128" t="e">
        <f>VLOOKUP(H108,Presupuesto!$B$11:$C$565,2,0)</f>
        <v>#N/A</v>
      </c>
      <c r="J108" s="98" t="str">
        <f>$J$107</f>
        <v>Posgrado</v>
      </c>
      <c r="K108" s="98" t="s">
        <v>407</v>
      </c>
      <c r="L108" s="98"/>
    </row>
    <row r="109" spans="3:12" x14ac:dyDescent="0.25">
      <c r="C109" s="136"/>
      <c r="D109" s="152"/>
      <c r="E109" s="121"/>
      <c r="F109" s="97">
        <f t="shared" si="6"/>
        <v>0</v>
      </c>
      <c r="G109" s="155"/>
      <c r="H109" s="137"/>
      <c r="I109" s="128" t="e">
        <f>VLOOKUP(H109,Presupuesto!$B$11:$C$565,2,0)</f>
        <v>#N/A</v>
      </c>
      <c r="J109" s="98" t="str">
        <f t="shared" ref="J109:J127" si="7">$J$107</f>
        <v>Posgrado</v>
      </c>
      <c r="K109" s="98" t="s">
        <v>407</v>
      </c>
      <c r="L109" s="98"/>
    </row>
    <row r="110" spans="3:12" x14ac:dyDescent="0.25">
      <c r="C110" s="136"/>
      <c r="D110" s="152"/>
      <c r="E110" s="121"/>
      <c r="F110" s="97">
        <f t="shared" si="6"/>
        <v>0</v>
      </c>
      <c r="G110" s="155"/>
      <c r="H110" s="137"/>
      <c r="I110" s="128" t="e">
        <f>VLOOKUP(H110,Presupuesto!$B$11:$C$565,2,0)</f>
        <v>#N/A</v>
      </c>
      <c r="J110" s="98" t="str">
        <f t="shared" si="7"/>
        <v>Posgrado</v>
      </c>
      <c r="K110" s="98" t="s">
        <v>407</v>
      </c>
      <c r="L110" s="98"/>
    </row>
    <row r="111" spans="3:12" x14ac:dyDescent="0.25">
      <c r="C111" s="136"/>
      <c r="D111" s="152"/>
      <c r="E111" s="121"/>
      <c r="F111" s="97">
        <f t="shared" si="6"/>
        <v>0</v>
      </c>
      <c r="G111" s="155"/>
      <c r="H111" s="137"/>
      <c r="I111" s="128" t="e">
        <f>VLOOKUP(H111,Presupuesto!$B$11:$C$565,2,0)</f>
        <v>#N/A</v>
      </c>
      <c r="J111" s="98" t="str">
        <f t="shared" si="7"/>
        <v>Posgrado</v>
      </c>
      <c r="K111" s="98" t="s">
        <v>407</v>
      </c>
      <c r="L111" s="98"/>
    </row>
    <row r="112" spans="3:12" x14ac:dyDescent="0.25">
      <c r="C112" s="136"/>
      <c r="D112" s="152"/>
      <c r="E112" s="121"/>
      <c r="F112" s="97">
        <f t="shared" si="6"/>
        <v>0</v>
      </c>
      <c r="G112" s="155"/>
      <c r="H112" s="137"/>
      <c r="I112" s="128" t="e">
        <f>VLOOKUP(H112,Presupuesto!$B$11:$C$565,2,0)</f>
        <v>#N/A</v>
      </c>
      <c r="J112" s="98" t="str">
        <f t="shared" si="7"/>
        <v>Posgrado</v>
      </c>
      <c r="K112" s="98" t="s">
        <v>396</v>
      </c>
      <c r="L112" s="98"/>
    </row>
    <row r="113" spans="3:12" x14ac:dyDescent="0.25">
      <c r="C113" s="136"/>
      <c r="D113" s="152"/>
      <c r="E113" s="121"/>
      <c r="F113" s="97">
        <f t="shared" si="6"/>
        <v>0</v>
      </c>
      <c r="G113" s="155"/>
      <c r="H113" s="137"/>
      <c r="I113" s="128" t="e">
        <f>VLOOKUP(H113,Presupuesto!$B$11:$C$565,2,0)</f>
        <v>#N/A</v>
      </c>
      <c r="J113" s="98" t="str">
        <f t="shared" si="7"/>
        <v>Posgrado</v>
      </c>
      <c r="K113" s="98" t="s">
        <v>407</v>
      </c>
      <c r="L113" s="98"/>
    </row>
    <row r="114" spans="3:12" x14ac:dyDescent="0.25">
      <c r="C114" s="136"/>
      <c r="D114" s="152"/>
      <c r="E114" s="121"/>
      <c r="F114" s="97">
        <f t="shared" si="6"/>
        <v>0</v>
      </c>
      <c r="G114" s="155"/>
      <c r="H114" s="137"/>
      <c r="I114" s="128" t="e">
        <f>VLOOKUP(H114,Presupuesto!$B$11:$C$565,2,0)</f>
        <v>#N/A</v>
      </c>
      <c r="J114" s="98" t="str">
        <f t="shared" si="7"/>
        <v>Posgrado</v>
      </c>
      <c r="K114" s="98" t="s">
        <v>407</v>
      </c>
      <c r="L114" s="98"/>
    </row>
    <row r="115" spans="3:12" x14ac:dyDescent="0.25">
      <c r="C115" s="136"/>
      <c r="D115" s="152"/>
      <c r="E115" s="121"/>
      <c r="F115" s="97">
        <f t="shared" si="6"/>
        <v>0</v>
      </c>
      <c r="G115" s="155"/>
      <c r="H115" s="137"/>
      <c r="I115" s="128" t="e">
        <f>VLOOKUP(H115,Presupuesto!$B$11:$C$565,2,0)</f>
        <v>#N/A</v>
      </c>
      <c r="J115" s="98" t="str">
        <f t="shared" si="7"/>
        <v>Posgrado</v>
      </c>
      <c r="K115" s="98" t="s">
        <v>407</v>
      </c>
      <c r="L115" s="98"/>
    </row>
    <row r="116" spans="3:12" x14ac:dyDescent="0.25">
      <c r="C116" s="136"/>
      <c r="D116" s="152"/>
      <c r="E116" s="121"/>
      <c r="F116" s="97">
        <f t="shared" si="6"/>
        <v>0</v>
      </c>
      <c r="G116" s="155"/>
      <c r="H116" s="137"/>
      <c r="I116" s="128" t="e">
        <f>VLOOKUP(H116,Presupuesto!$B$11:$C$565,2,0)</f>
        <v>#N/A</v>
      </c>
      <c r="J116" s="98" t="str">
        <f t="shared" si="7"/>
        <v>Posgrado</v>
      </c>
      <c r="K116" s="98" t="s">
        <v>407</v>
      </c>
      <c r="L116" s="98"/>
    </row>
    <row r="117" spans="3:12" x14ac:dyDescent="0.25">
      <c r="C117" s="138"/>
      <c r="D117" s="152"/>
      <c r="E117" s="116"/>
      <c r="F117" s="97">
        <f t="shared" si="6"/>
        <v>0</v>
      </c>
      <c r="G117" s="155"/>
      <c r="H117" s="139"/>
      <c r="I117" s="128" t="e">
        <f>VLOOKUP(H117,Presupuesto!$B$11:$C$565,2,0)</f>
        <v>#N/A</v>
      </c>
      <c r="J117" s="98" t="str">
        <f t="shared" si="7"/>
        <v>Posgrado</v>
      </c>
      <c r="K117" s="98" t="s">
        <v>407</v>
      </c>
      <c r="L117" s="98"/>
    </row>
    <row r="118" spans="3:12" x14ac:dyDescent="0.25">
      <c r="C118" s="138"/>
      <c r="D118" s="152"/>
      <c r="E118" s="116"/>
      <c r="F118" s="97">
        <f t="shared" si="6"/>
        <v>0</v>
      </c>
      <c r="G118" s="155"/>
      <c r="H118" s="139"/>
      <c r="I118" s="128" t="e">
        <f>VLOOKUP(H118,Presupuesto!$B$11:$C$565,2,0)</f>
        <v>#N/A</v>
      </c>
      <c r="J118" s="98" t="str">
        <f t="shared" si="7"/>
        <v>Posgrado</v>
      </c>
      <c r="K118" s="98" t="s">
        <v>407</v>
      </c>
      <c r="L118" s="98"/>
    </row>
    <row r="119" spans="3:12" x14ac:dyDescent="0.25">
      <c r="C119" s="138"/>
      <c r="D119" s="152"/>
      <c r="E119" s="116"/>
      <c r="F119" s="97">
        <f t="shared" si="6"/>
        <v>0</v>
      </c>
      <c r="G119" s="155"/>
      <c r="H119" s="139"/>
      <c r="I119" s="128" t="e">
        <f>VLOOKUP(H119,Presupuesto!$B$11:$C$565,2,0)</f>
        <v>#N/A</v>
      </c>
      <c r="J119" s="98" t="str">
        <f t="shared" si="7"/>
        <v>Posgrado</v>
      </c>
      <c r="K119" s="98" t="s">
        <v>407</v>
      </c>
      <c r="L119" s="98"/>
    </row>
    <row r="120" spans="3:12" x14ac:dyDescent="0.25">
      <c r="C120" s="138"/>
      <c r="D120" s="152"/>
      <c r="E120" s="116"/>
      <c r="F120" s="97">
        <f t="shared" si="6"/>
        <v>0</v>
      </c>
      <c r="G120" s="155"/>
      <c r="H120" s="139"/>
      <c r="I120" s="128" t="e">
        <f>VLOOKUP(H120,Presupuesto!$B$11:$C$565,2,0)</f>
        <v>#N/A</v>
      </c>
      <c r="J120" s="98" t="str">
        <f t="shared" si="7"/>
        <v>Posgrado</v>
      </c>
      <c r="K120" s="98" t="s">
        <v>407</v>
      </c>
      <c r="L120" s="98"/>
    </row>
    <row r="121" spans="3:12" x14ac:dyDescent="0.25">
      <c r="C121" s="138"/>
      <c r="D121" s="152"/>
      <c r="E121" s="116"/>
      <c r="F121" s="97">
        <f t="shared" si="6"/>
        <v>0</v>
      </c>
      <c r="G121" s="155"/>
      <c r="H121" s="139"/>
      <c r="I121" s="128" t="e">
        <f>VLOOKUP(H121,Presupuesto!$B$11:$C$565,2,0)</f>
        <v>#N/A</v>
      </c>
      <c r="J121" s="98" t="str">
        <f t="shared" si="7"/>
        <v>Posgrado</v>
      </c>
      <c r="K121" s="98" t="s">
        <v>407</v>
      </c>
      <c r="L121" s="98"/>
    </row>
    <row r="122" spans="3:12" x14ac:dyDescent="0.25">
      <c r="C122" s="138"/>
      <c r="D122" s="152"/>
      <c r="E122" s="116"/>
      <c r="F122" s="97">
        <f t="shared" si="6"/>
        <v>0</v>
      </c>
      <c r="G122" s="155"/>
      <c r="H122" s="139"/>
      <c r="I122" s="128" t="e">
        <f>VLOOKUP(H122,Presupuesto!$B$11:$C$565,2,0)</f>
        <v>#N/A</v>
      </c>
      <c r="J122" s="98" t="str">
        <f t="shared" si="7"/>
        <v>Posgrado</v>
      </c>
      <c r="K122" s="98" t="s">
        <v>407</v>
      </c>
      <c r="L122" s="98"/>
    </row>
    <row r="123" spans="3:12" x14ac:dyDescent="0.25">
      <c r="C123" s="140"/>
      <c r="D123" s="152"/>
      <c r="E123" s="116"/>
      <c r="F123" s="97">
        <f t="shared" si="6"/>
        <v>0</v>
      </c>
      <c r="G123" s="155"/>
      <c r="H123" s="141"/>
      <c r="I123" s="128" t="e">
        <f>VLOOKUP(H123,Presupuesto!$B$11:$C$565,2,0)</f>
        <v>#N/A</v>
      </c>
      <c r="J123" s="98" t="str">
        <f t="shared" si="7"/>
        <v>Posgrado</v>
      </c>
      <c r="K123" s="98" t="s">
        <v>398</v>
      </c>
      <c r="L123" s="98"/>
    </row>
    <row r="124" spans="3:12" x14ac:dyDescent="0.25">
      <c r="C124" s="140"/>
      <c r="D124" s="152"/>
      <c r="E124" s="116"/>
      <c r="F124" s="97">
        <f t="shared" si="6"/>
        <v>0</v>
      </c>
      <c r="G124" s="155"/>
      <c r="H124" s="141"/>
      <c r="I124" s="128" t="e">
        <f>VLOOKUP(H124,Presupuesto!$B$11:$C$565,2,0)</f>
        <v>#N/A</v>
      </c>
      <c r="J124" s="98" t="str">
        <f t="shared" si="7"/>
        <v>Posgrado</v>
      </c>
      <c r="K124" s="98" t="s">
        <v>407</v>
      </c>
      <c r="L124" s="98"/>
    </row>
    <row r="125" spans="3:12" x14ac:dyDescent="0.25">
      <c r="C125" s="140"/>
      <c r="D125" s="152"/>
      <c r="E125" s="116"/>
      <c r="F125" s="97">
        <f t="shared" si="6"/>
        <v>0</v>
      </c>
      <c r="G125" s="155"/>
      <c r="H125" s="141"/>
      <c r="I125" s="128" t="e">
        <f>VLOOKUP(H125,Presupuesto!$B$11:$C$565,2,0)</f>
        <v>#N/A</v>
      </c>
      <c r="J125" s="98" t="str">
        <f t="shared" si="7"/>
        <v>Posgrado</v>
      </c>
      <c r="K125" s="98" t="s">
        <v>407</v>
      </c>
      <c r="L125" s="98"/>
    </row>
    <row r="126" spans="3:12" x14ac:dyDescent="0.25">
      <c r="C126" s="140"/>
      <c r="D126" s="152"/>
      <c r="E126" s="116"/>
      <c r="F126" s="97">
        <f t="shared" si="6"/>
        <v>0</v>
      </c>
      <c r="G126" s="155"/>
      <c r="H126" s="141"/>
      <c r="I126" s="128" t="e">
        <f>VLOOKUP(H126,Presupuesto!$B$11:$C$565,2,0)</f>
        <v>#N/A</v>
      </c>
      <c r="J126" s="98" t="str">
        <f t="shared" si="7"/>
        <v>Posgrado</v>
      </c>
      <c r="K126" s="98" t="s">
        <v>407</v>
      </c>
      <c r="L126" s="98"/>
    </row>
    <row r="127" spans="3:12" ht="15.75" thickBot="1" x14ac:dyDescent="0.3">
      <c r="C127" s="142"/>
      <c r="D127" s="207"/>
      <c r="E127" s="103"/>
      <c r="F127" s="105">
        <f t="shared" si="6"/>
        <v>0</v>
      </c>
      <c r="G127" s="156"/>
      <c r="H127" s="143"/>
      <c r="I127" s="129" t="e">
        <f>VLOOKUP(H127,Presupuesto!$B$11:$C$565,2,0)</f>
        <v>#N/A</v>
      </c>
      <c r="J127" s="106" t="str">
        <f t="shared" si="7"/>
        <v>Posgrado</v>
      </c>
      <c r="K127" s="122" t="s">
        <v>389</v>
      </c>
      <c r="L127" s="106"/>
    </row>
    <row r="129" spans="3:12" ht="15.75" thickBot="1" x14ac:dyDescent="0.3"/>
    <row r="130" spans="3:12" ht="15.75" thickBot="1" x14ac:dyDescent="0.3">
      <c r="C130" s="151" t="s">
        <v>49</v>
      </c>
      <c r="D130" s="328">
        <f>SUM(F137:F157)</f>
        <v>0</v>
      </c>
      <c r="F130" s="70"/>
      <c r="G130" s="79"/>
      <c r="H130" s="70"/>
      <c r="I130" s="70"/>
    </row>
    <row r="131" spans="3:12" x14ac:dyDescent="0.25">
      <c r="C131" s="70"/>
      <c r="D131" s="31"/>
      <c r="E131" s="93"/>
      <c r="F131" s="93"/>
      <c r="G131" s="93"/>
      <c r="H131" s="76"/>
      <c r="I131" s="76"/>
      <c r="J131" s="76"/>
      <c r="K131" s="111"/>
    </row>
    <row r="132" spans="3:12" ht="15.75" x14ac:dyDescent="0.25">
      <c r="C132" s="279" t="s">
        <v>387</v>
      </c>
      <c r="D132" s="324"/>
      <c r="E132" s="93"/>
      <c r="F132" s="93"/>
      <c r="G132" s="93"/>
      <c r="H132" s="76"/>
      <c r="I132" s="76"/>
      <c r="J132" s="76"/>
      <c r="K132" s="111"/>
    </row>
    <row r="133" spans="3:12" ht="18.75" x14ac:dyDescent="0.25">
      <c r="C133" s="195"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1"/>
    </row>
    <row r="134" spans="3:12" x14ac:dyDescent="0.25">
      <c r="E134" s="93"/>
      <c r="F134" s="93"/>
      <c r="G134" s="93"/>
      <c r="H134" s="76"/>
      <c r="I134" s="76"/>
      <c r="J134" s="76"/>
      <c r="K134" s="111"/>
    </row>
    <row r="135" spans="3:12" ht="15.75" thickBot="1" x14ac:dyDescent="0.3">
      <c r="F135" s="93"/>
      <c r="G135" s="76"/>
      <c r="H135" s="76"/>
      <c r="I135" s="76"/>
    </row>
    <row r="136" spans="3:12" ht="30.75" thickBot="1" x14ac:dyDescent="0.3">
      <c r="C136" s="127" t="s">
        <v>43</v>
      </c>
      <c r="D136" s="131" t="s">
        <v>51</v>
      </c>
      <c r="E136" s="133" t="s">
        <v>53</v>
      </c>
      <c r="F136" s="132" t="s">
        <v>27</v>
      </c>
      <c r="G136" s="130" t="s">
        <v>126</v>
      </c>
      <c r="H136" s="133" t="s">
        <v>45</v>
      </c>
      <c r="I136" s="130" t="s">
        <v>127</v>
      </c>
      <c r="J136" s="130" t="s">
        <v>405</v>
      </c>
      <c r="K136" s="130" t="s">
        <v>406</v>
      </c>
      <c r="L136" s="130" t="s">
        <v>116</v>
      </c>
    </row>
    <row r="137" spans="3:12" x14ac:dyDescent="0.25">
      <c r="C137" s="136"/>
      <c r="D137" s="152"/>
      <c r="E137" s="114"/>
      <c r="F137" s="97">
        <f t="shared" ref="F137:F157" si="8">D137*E137</f>
        <v>0</v>
      </c>
      <c r="G137" s="155"/>
      <c r="H137" s="137"/>
      <c r="I137" s="128" t="e">
        <f>VLOOKUP(H137,Presupuesto!$B$11:$C$565,2,0)</f>
        <v>#N/A</v>
      </c>
      <c r="J137" s="203" t="s">
        <v>1446</v>
      </c>
      <c r="K137" s="98" t="s">
        <v>389</v>
      </c>
      <c r="L137" s="98"/>
    </row>
    <row r="138" spans="3:12" x14ac:dyDescent="0.25">
      <c r="C138" s="136"/>
      <c r="D138" s="152"/>
      <c r="E138" s="121"/>
      <c r="F138" s="97">
        <f t="shared" si="8"/>
        <v>0</v>
      </c>
      <c r="G138" s="155"/>
      <c r="H138" s="137"/>
      <c r="I138" s="128" t="e">
        <f>VLOOKUP(H138,Presupuesto!$B$11:$C$565,2,0)</f>
        <v>#N/A</v>
      </c>
      <c r="J138" s="98" t="str">
        <f>$J$137</f>
        <v>Posgrado</v>
      </c>
      <c r="K138" s="98" t="s">
        <v>407</v>
      </c>
      <c r="L138" s="98"/>
    </row>
    <row r="139" spans="3:12" x14ac:dyDescent="0.25">
      <c r="C139" s="136"/>
      <c r="D139" s="152"/>
      <c r="E139" s="121"/>
      <c r="F139" s="97">
        <f t="shared" si="8"/>
        <v>0</v>
      </c>
      <c r="G139" s="155"/>
      <c r="H139" s="137"/>
      <c r="I139" s="128" t="e">
        <f>VLOOKUP(H139,Presupuesto!$B$11:$C$565,2,0)</f>
        <v>#N/A</v>
      </c>
      <c r="J139" s="98" t="str">
        <f t="shared" ref="J139:J157" si="9">$J$137</f>
        <v>Posgrado</v>
      </c>
      <c r="K139" s="98" t="s">
        <v>407</v>
      </c>
      <c r="L139" s="98"/>
    </row>
    <row r="140" spans="3:12" x14ac:dyDescent="0.25">
      <c r="C140" s="136"/>
      <c r="D140" s="152"/>
      <c r="E140" s="121"/>
      <c r="F140" s="97">
        <f t="shared" si="8"/>
        <v>0</v>
      </c>
      <c r="G140" s="155"/>
      <c r="H140" s="137"/>
      <c r="I140" s="128" t="e">
        <f>VLOOKUP(H140,Presupuesto!$B$11:$C$565,2,0)</f>
        <v>#N/A</v>
      </c>
      <c r="J140" s="98" t="str">
        <f t="shared" si="9"/>
        <v>Posgrado</v>
      </c>
      <c r="K140" s="98" t="s">
        <v>407</v>
      </c>
      <c r="L140" s="98"/>
    </row>
    <row r="141" spans="3:12" x14ac:dyDescent="0.25">
      <c r="C141" s="136"/>
      <c r="D141" s="152"/>
      <c r="E141" s="121"/>
      <c r="F141" s="97">
        <f t="shared" si="8"/>
        <v>0</v>
      </c>
      <c r="G141" s="155"/>
      <c r="H141" s="137"/>
      <c r="I141" s="128" t="e">
        <f>VLOOKUP(H141,Presupuesto!$B$11:$C$565,2,0)</f>
        <v>#N/A</v>
      </c>
      <c r="J141" s="98" t="str">
        <f t="shared" si="9"/>
        <v>Posgrado</v>
      </c>
      <c r="K141" s="98" t="s">
        <v>407</v>
      </c>
      <c r="L141" s="98"/>
    </row>
    <row r="142" spans="3:12" x14ac:dyDescent="0.25">
      <c r="C142" s="136"/>
      <c r="D142" s="152"/>
      <c r="E142" s="121"/>
      <c r="F142" s="97">
        <f t="shared" si="8"/>
        <v>0</v>
      </c>
      <c r="G142" s="155"/>
      <c r="H142" s="137"/>
      <c r="I142" s="128" t="e">
        <f>VLOOKUP(H142,Presupuesto!$B$11:$C$565,2,0)</f>
        <v>#N/A</v>
      </c>
      <c r="J142" s="98" t="str">
        <f t="shared" si="9"/>
        <v>Posgrado</v>
      </c>
      <c r="K142" s="98" t="s">
        <v>396</v>
      </c>
      <c r="L142" s="98"/>
    </row>
    <row r="143" spans="3:12" x14ac:dyDescent="0.25">
      <c r="C143" s="136"/>
      <c r="D143" s="152"/>
      <c r="E143" s="121"/>
      <c r="F143" s="97">
        <f t="shared" si="8"/>
        <v>0</v>
      </c>
      <c r="G143" s="155"/>
      <c r="H143" s="137"/>
      <c r="I143" s="128" t="e">
        <f>VLOOKUP(H143,Presupuesto!$B$11:$C$565,2,0)</f>
        <v>#N/A</v>
      </c>
      <c r="J143" s="98" t="str">
        <f t="shared" si="9"/>
        <v>Posgrado</v>
      </c>
      <c r="K143" s="98" t="s">
        <v>407</v>
      </c>
      <c r="L143" s="98"/>
    </row>
    <row r="144" spans="3:12" x14ac:dyDescent="0.25">
      <c r="C144" s="136"/>
      <c r="D144" s="152"/>
      <c r="E144" s="121"/>
      <c r="F144" s="97">
        <f t="shared" si="8"/>
        <v>0</v>
      </c>
      <c r="G144" s="155"/>
      <c r="H144" s="137"/>
      <c r="I144" s="128" t="e">
        <f>VLOOKUP(H144,Presupuesto!$B$11:$C$565,2,0)</f>
        <v>#N/A</v>
      </c>
      <c r="J144" s="98" t="str">
        <f t="shared" si="9"/>
        <v>Posgrado</v>
      </c>
      <c r="K144" s="98" t="s">
        <v>407</v>
      </c>
      <c r="L144" s="98"/>
    </row>
    <row r="145" spans="3:12" x14ac:dyDescent="0.25">
      <c r="C145" s="136"/>
      <c r="D145" s="152"/>
      <c r="E145" s="121"/>
      <c r="F145" s="97">
        <f t="shared" si="8"/>
        <v>0</v>
      </c>
      <c r="G145" s="155"/>
      <c r="H145" s="137"/>
      <c r="I145" s="128" t="e">
        <f>VLOOKUP(H145,Presupuesto!$B$11:$C$565,2,0)</f>
        <v>#N/A</v>
      </c>
      <c r="J145" s="98" t="str">
        <f t="shared" si="9"/>
        <v>Posgrado</v>
      </c>
      <c r="K145" s="98" t="s">
        <v>407</v>
      </c>
      <c r="L145" s="98"/>
    </row>
    <row r="146" spans="3:12" x14ac:dyDescent="0.25">
      <c r="C146" s="136"/>
      <c r="D146" s="152"/>
      <c r="E146" s="121"/>
      <c r="F146" s="97">
        <f t="shared" si="8"/>
        <v>0</v>
      </c>
      <c r="G146" s="155"/>
      <c r="H146" s="137"/>
      <c r="I146" s="128" t="e">
        <f>VLOOKUP(H146,Presupuesto!$B$11:$C$565,2,0)</f>
        <v>#N/A</v>
      </c>
      <c r="J146" s="98" t="str">
        <f t="shared" si="9"/>
        <v>Posgrado</v>
      </c>
      <c r="K146" s="98" t="s">
        <v>407</v>
      </c>
      <c r="L146" s="98"/>
    </row>
    <row r="147" spans="3:12" x14ac:dyDescent="0.25">
      <c r="C147" s="138"/>
      <c r="D147" s="152"/>
      <c r="E147" s="116"/>
      <c r="F147" s="97">
        <f t="shared" si="8"/>
        <v>0</v>
      </c>
      <c r="G147" s="155"/>
      <c r="H147" s="139"/>
      <c r="I147" s="128" t="e">
        <f>VLOOKUP(H147,Presupuesto!$B$11:$C$565,2,0)</f>
        <v>#N/A</v>
      </c>
      <c r="J147" s="98" t="str">
        <f t="shared" si="9"/>
        <v>Posgrado</v>
      </c>
      <c r="K147" s="98" t="s">
        <v>407</v>
      </c>
      <c r="L147" s="98"/>
    </row>
    <row r="148" spans="3:12" x14ac:dyDescent="0.25">
      <c r="C148" s="138"/>
      <c r="D148" s="152"/>
      <c r="E148" s="116"/>
      <c r="F148" s="97">
        <f t="shared" si="8"/>
        <v>0</v>
      </c>
      <c r="G148" s="155"/>
      <c r="H148" s="139"/>
      <c r="I148" s="128" t="e">
        <f>VLOOKUP(H148,Presupuesto!$B$11:$C$565,2,0)</f>
        <v>#N/A</v>
      </c>
      <c r="J148" s="98" t="str">
        <f t="shared" si="9"/>
        <v>Posgrado</v>
      </c>
      <c r="K148" s="98" t="s">
        <v>407</v>
      </c>
      <c r="L148" s="98"/>
    </row>
    <row r="149" spans="3:12" x14ac:dyDescent="0.25">
      <c r="C149" s="138"/>
      <c r="D149" s="152"/>
      <c r="E149" s="116"/>
      <c r="F149" s="97">
        <f t="shared" si="8"/>
        <v>0</v>
      </c>
      <c r="G149" s="155"/>
      <c r="H149" s="139"/>
      <c r="I149" s="128" t="e">
        <f>VLOOKUP(H149,Presupuesto!$B$11:$C$565,2,0)</f>
        <v>#N/A</v>
      </c>
      <c r="J149" s="98" t="str">
        <f t="shared" si="9"/>
        <v>Posgrado</v>
      </c>
      <c r="K149" s="98" t="s">
        <v>407</v>
      </c>
      <c r="L149" s="98"/>
    </row>
    <row r="150" spans="3:12" x14ac:dyDescent="0.25">
      <c r="C150" s="138"/>
      <c r="D150" s="152"/>
      <c r="E150" s="116"/>
      <c r="F150" s="97">
        <f t="shared" si="8"/>
        <v>0</v>
      </c>
      <c r="G150" s="155"/>
      <c r="H150" s="139"/>
      <c r="I150" s="128" t="e">
        <f>VLOOKUP(H150,Presupuesto!$B$11:$C$565,2,0)</f>
        <v>#N/A</v>
      </c>
      <c r="J150" s="98" t="str">
        <f t="shared" si="9"/>
        <v>Posgrado</v>
      </c>
      <c r="K150" s="98" t="s">
        <v>407</v>
      </c>
      <c r="L150" s="98"/>
    </row>
    <row r="151" spans="3:12" x14ac:dyDescent="0.25">
      <c r="C151" s="138"/>
      <c r="D151" s="152"/>
      <c r="E151" s="116"/>
      <c r="F151" s="97">
        <f t="shared" si="8"/>
        <v>0</v>
      </c>
      <c r="G151" s="155"/>
      <c r="H151" s="139"/>
      <c r="I151" s="128" t="e">
        <f>VLOOKUP(H151,Presupuesto!$B$11:$C$565,2,0)</f>
        <v>#N/A</v>
      </c>
      <c r="J151" s="98" t="str">
        <f t="shared" si="9"/>
        <v>Posgrado</v>
      </c>
      <c r="K151" s="98" t="s">
        <v>407</v>
      </c>
      <c r="L151" s="98"/>
    </row>
    <row r="152" spans="3:12" x14ac:dyDescent="0.25">
      <c r="C152" s="138"/>
      <c r="D152" s="152"/>
      <c r="E152" s="116"/>
      <c r="F152" s="97">
        <f t="shared" si="8"/>
        <v>0</v>
      </c>
      <c r="G152" s="155"/>
      <c r="H152" s="139"/>
      <c r="I152" s="128" t="e">
        <f>VLOOKUP(H152,Presupuesto!$B$11:$C$565,2,0)</f>
        <v>#N/A</v>
      </c>
      <c r="J152" s="98" t="str">
        <f t="shared" si="9"/>
        <v>Posgrado</v>
      </c>
      <c r="K152" s="98" t="s">
        <v>407</v>
      </c>
      <c r="L152" s="98"/>
    </row>
    <row r="153" spans="3:12" x14ac:dyDescent="0.25">
      <c r="C153" s="140"/>
      <c r="D153" s="152"/>
      <c r="E153" s="116"/>
      <c r="F153" s="97">
        <f t="shared" si="8"/>
        <v>0</v>
      </c>
      <c r="G153" s="155"/>
      <c r="H153" s="141"/>
      <c r="I153" s="128" t="e">
        <f>VLOOKUP(H153,Presupuesto!$B$11:$C$565,2,0)</f>
        <v>#N/A</v>
      </c>
      <c r="J153" s="98" t="str">
        <f t="shared" si="9"/>
        <v>Posgrado</v>
      </c>
      <c r="K153" s="98" t="s">
        <v>398</v>
      </c>
      <c r="L153" s="98"/>
    </row>
    <row r="154" spans="3:12" x14ac:dyDescent="0.25">
      <c r="C154" s="140"/>
      <c r="D154" s="152"/>
      <c r="E154" s="116"/>
      <c r="F154" s="97">
        <f t="shared" si="8"/>
        <v>0</v>
      </c>
      <c r="G154" s="155"/>
      <c r="H154" s="141"/>
      <c r="I154" s="128" t="e">
        <f>VLOOKUP(H154,Presupuesto!$B$11:$C$565,2,0)</f>
        <v>#N/A</v>
      </c>
      <c r="J154" s="98" t="str">
        <f t="shared" si="9"/>
        <v>Posgrado</v>
      </c>
      <c r="K154" s="98" t="s">
        <v>407</v>
      </c>
      <c r="L154" s="98"/>
    </row>
    <row r="155" spans="3:12" x14ac:dyDescent="0.25">
      <c r="C155" s="140"/>
      <c r="D155" s="152"/>
      <c r="E155" s="116"/>
      <c r="F155" s="97">
        <f t="shared" si="8"/>
        <v>0</v>
      </c>
      <c r="G155" s="155"/>
      <c r="H155" s="141"/>
      <c r="I155" s="128" t="e">
        <f>VLOOKUP(H155,Presupuesto!$B$11:$C$565,2,0)</f>
        <v>#N/A</v>
      </c>
      <c r="J155" s="98" t="str">
        <f t="shared" si="9"/>
        <v>Posgrado</v>
      </c>
      <c r="K155" s="98" t="s">
        <v>407</v>
      </c>
      <c r="L155" s="98"/>
    </row>
    <row r="156" spans="3:12" x14ac:dyDescent="0.25">
      <c r="C156" s="140"/>
      <c r="D156" s="152"/>
      <c r="E156" s="116"/>
      <c r="F156" s="97">
        <f t="shared" si="8"/>
        <v>0</v>
      </c>
      <c r="G156" s="155"/>
      <c r="H156" s="141"/>
      <c r="I156" s="128" t="e">
        <f>VLOOKUP(H156,Presupuesto!$B$11:$C$565,2,0)</f>
        <v>#N/A</v>
      </c>
      <c r="J156" s="98" t="str">
        <f t="shared" si="9"/>
        <v>Posgrado</v>
      </c>
      <c r="K156" s="98" t="s">
        <v>407</v>
      </c>
      <c r="L156" s="98"/>
    </row>
    <row r="157" spans="3:12" ht="15.75" thickBot="1" x14ac:dyDescent="0.3">
      <c r="C157" s="142"/>
      <c r="D157" s="207"/>
      <c r="E157" s="103"/>
      <c r="F157" s="105">
        <f t="shared" si="8"/>
        <v>0</v>
      </c>
      <c r="G157" s="156"/>
      <c r="H157" s="143"/>
      <c r="I157" s="129" t="e">
        <f>VLOOKUP(H157,Presupuesto!$B$11:$C$565,2,0)</f>
        <v>#N/A</v>
      </c>
      <c r="J157" s="106" t="str">
        <f t="shared" si="9"/>
        <v>Posgrado</v>
      </c>
      <c r="K157" s="122" t="s">
        <v>389</v>
      </c>
      <c r="L157" s="106"/>
    </row>
    <row r="158" spans="3:12" x14ac:dyDescent="0.25">
      <c r="F158" s="90"/>
      <c r="G158" s="89"/>
      <c r="H158" s="90"/>
      <c r="I158" s="90"/>
    </row>
    <row r="159" spans="3:12" ht="15.75" thickBot="1" x14ac:dyDescent="0.3"/>
    <row r="160" spans="3:12" ht="15.75" thickBot="1" x14ac:dyDescent="0.3">
      <c r="C160" s="151" t="s">
        <v>49</v>
      </c>
      <c r="D160" s="328">
        <f>SUM(F167:F187)</f>
        <v>0</v>
      </c>
      <c r="F160" s="70"/>
      <c r="G160" s="79"/>
      <c r="H160" s="70"/>
      <c r="I160" s="70"/>
    </row>
    <row r="161" spans="3:12" x14ac:dyDescent="0.25">
      <c r="C161" s="70"/>
      <c r="D161" s="31"/>
      <c r="E161" s="93"/>
      <c r="F161" s="93"/>
      <c r="G161" s="93"/>
      <c r="H161" s="76"/>
      <c r="I161" s="76"/>
      <c r="J161" s="76"/>
      <c r="K161" s="111"/>
    </row>
    <row r="162" spans="3:12" ht="15.75" x14ac:dyDescent="0.25">
      <c r="C162" s="279" t="s">
        <v>387</v>
      </c>
      <c r="D162" s="324"/>
      <c r="E162" s="93"/>
      <c r="F162" s="93"/>
      <c r="G162" s="93"/>
      <c r="H162" s="76"/>
      <c r="I162" s="76"/>
      <c r="J162" s="76"/>
      <c r="K162" s="111"/>
    </row>
    <row r="163" spans="3:12" ht="18.75" x14ac:dyDescent="0.25">
      <c r="C163" s="195"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1"/>
    </row>
    <row r="164" spans="3:12" x14ac:dyDescent="0.25">
      <c r="E164" s="93"/>
      <c r="F164" s="93"/>
      <c r="G164" s="93"/>
      <c r="H164" s="76"/>
      <c r="I164" s="76"/>
      <c r="J164" s="76"/>
      <c r="K164" s="111"/>
    </row>
    <row r="165" spans="3:12" ht="15.75" thickBot="1" x14ac:dyDescent="0.3">
      <c r="F165" s="93"/>
      <c r="G165" s="76"/>
      <c r="H165" s="76"/>
      <c r="I165" s="76"/>
    </row>
    <row r="166" spans="3:12" ht="30.75" thickBot="1" x14ac:dyDescent="0.3">
      <c r="C166" s="127" t="s">
        <v>43</v>
      </c>
      <c r="D166" s="131" t="s">
        <v>51</v>
      </c>
      <c r="E166" s="133" t="s">
        <v>53</v>
      </c>
      <c r="F166" s="132" t="s">
        <v>27</v>
      </c>
      <c r="G166" s="130" t="s">
        <v>126</v>
      </c>
      <c r="H166" s="133" t="s">
        <v>45</v>
      </c>
      <c r="I166" s="130" t="s">
        <v>127</v>
      </c>
      <c r="J166" s="130" t="s">
        <v>405</v>
      </c>
      <c r="K166" s="130" t="s">
        <v>406</v>
      </c>
      <c r="L166" s="130" t="s">
        <v>116</v>
      </c>
    </row>
    <row r="167" spans="3:12" x14ac:dyDescent="0.25">
      <c r="C167" s="136"/>
      <c r="D167" s="152"/>
      <c r="E167" s="114"/>
      <c r="F167" s="97">
        <f t="shared" ref="F167:F187" si="10">D167*E167</f>
        <v>0</v>
      </c>
      <c r="G167" s="155"/>
      <c r="H167" s="137"/>
      <c r="I167" s="128" t="e">
        <f>VLOOKUP(H167,Presupuesto!$B$11:$C$565,2,0)</f>
        <v>#N/A</v>
      </c>
      <c r="J167" s="203" t="s">
        <v>1446</v>
      </c>
      <c r="K167" s="98" t="s">
        <v>389</v>
      </c>
      <c r="L167" s="98"/>
    </row>
    <row r="168" spans="3:12" x14ac:dyDescent="0.25">
      <c r="C168" s="136"/>
      <c r="D168" s="152"/>
      <c r="E168" s="121"/>
      <c r="F168" s="97">
        <f t="shared" si="10"/>
        <v>0</v>
      </c>
      <c r="G168" s="155"/>
      <c r="H168" s="137"/>
      <c r="I168" s="128" t="e">
        <f>VLOOKUP(H168,Presupuesto!$B$11:$C$565,2,0)</f>
        <v>#N/A</v>
      </c>
      <c r="J168" s="98" t="str">
        <f>$J$167</f>
        <v>Posgrado</v>
      </c>
      <c r="K168" s="98" t="s">
        <v>407</v>
      </c>
      <c r="L168" s="98"/>
    </row>
    <row r="169" spans="3:12" x14ac:dyDescent="0.25">
      <c r="C169" s="136"/>
      <c r="D169" s="152"/>
      <c r="E169" s="121"/>
      <c r="F169" s="97">
        <f t="shared" si="10"/>
        <v>0</v>
      </c>
      <c r="G169" s="155"/>
      <c r="H169" s="137"/>
      <c r="I169" s="128" t="e">
        <f>VLOOKUP(H169,Presupuesto!$B$11:$C$565,2,0)</f>
        <v>#N/A</v>
      </c>
      <c r="J169" s="98" t="str">
        <f t="shared" ref="J169:J187" si="11">$J$167</f>
        <v>Posgrado</v>
      </c>
      <c r="K169" s="98" t="s">
        <v>407</v>
      </c>
      <c r="L169" s="98"/>
    </row>
    <row r="170" spans="3:12" x14ac:dyDescent="0.25">
      <c r="C170" s="136"/>
      <c r="D170" s="152"/>
      <c r="E170" s="121"/>
      <c r="F170" s="97">
        <f t="shared" si="10"/>
        <v>0</v>
      </c>
      <c r="G170" s="155"/>
      <c r="H170" s="137"/>
      <c r="I170" s="128" t="e">
        <f>VLOOKUP(H170,Presupuesto!$B$11:$C$565,2,0)</f>
        <v>#N/A</v>
      </c>
      <c r="J170" s="98" t="str">
        <f t="shared" si="11"/>
        <v>Posgrado</v>
      </c>
      <c r="K170" s="98" t="s">
        <v>407</v>
      </c>
      <c r="L170" s="98"/>
    </row>
    <row r="171" spans="3:12" x14ac:dyDescent="0.25">
      <c r="C171" s="136"/>
      <c r="D171" s="152"/>
      <c r="E171" s="121"/>
      <c r="F171" s="97">
        <f t="shared" si="10"/>
        <v>0</v>
      </c>
      <c r="G171" s="155"/>
      <c r="H171" s="137"/>
      <c r="I171" s="128" t="e">
        <f>VLOOKUP(H171,Presupuesto!$B$11:$C$565,2,0)</f>
        <v>#N/A</v>
      </c>
      <c r="J171" s="98" t="str">
        <f t="shared" si="11"/>
        <v>Posgrado</v>
      </c>
      <c r="K171" s="98" t="s">
        <v>407</v>
      </c>
      <c r="L171" s="98"/>
    </row>
    <row r="172" spans="3:12" x14ac:dyDescent="0.25">
      <c r="C172" s="136"/>
      <c r="D172" s="152"/>
      <c r="E172" s="121"/>
      <c r="F172" s="97">
        <f t="shared" si="10"/>
        <v>0</v>
      </c>
      <c r="G172" s="155"/>
      <c r="H172" s="137"/>
      <c r="I172" s="128" t="e">
        <f>VLOOKUP(H172,Presupuesto!$B$11:$C$565,2,0)</f>
        <v>#N/A</v>
      </c>
      <c r="J172" s="98" t="str">
        <f t="shared" si="11"/>
        <v>Posgrado</v>
      </c>
      <c r="K172" s="98" t="s">
        <v>396</v>
      </c>
      <c r="L172" s="98"/>
    </row>
    <row r="173" spans="3:12" x14ac:dyDescent="0.25">
      <c r="C173" s="136"/>
      <c r="D173" s="152"/>
      <c r="E173" s="121"/>
      <c r="F173" s="97">
        <f t="shared" si="10"/>
        <v>0</v>
      </c>
      <c r="G173" s="155"/>
      <c r="H173" s="137"/>
      <c r="I173" s="128" t="e">
        <f>VLOOKUP(H173,Presupuesto!$B$11:$C$565,2,0)</f>
        <v>#N/A</v>
      </c>
      <c r="J173" s="98" t="str">
        <f t="shared" si="11"/>
        <v>Posgrado</v>
      </c>
      <c r="K173" s="98" t="s">
        <v>407</v>
      </c>
      <c r="L173" s="98"/>
    </row>
    <row r="174" spans="3:12" x14ac:dyDescent="0.25">
      <c r="C174" s="136"/>
      <c r="D174" s="152"/>
      <c r="E174" s="121"/>
      <c r="F174" s="97">
        <f t="shared" si="10"/>
        <v>0</v>
      </c>
      <c r="G174" s="155"/>
      <c r="H174" s="137"/>
      <c r="I174" s="128" t="e">
        <f>VLOOKUP(H174,Presupuesto!$B$11:$C$565,2,0)</f>
        <v>#N/A</v>
      </c>
      <c r="J174" s="98" t="str">
        <f t="shared" si="11"/>
        <v>Posgrado</v>
      </c>
      <c r="K174" s="98" t="s">
        <v>407</v>
      </c>
      <c r="L174" s="98"/>
    </row>
    <row r="175" spans="3:12" x14ac:dyDescent="0.25">
      <c r="C175" s="136"/>
      <c r="D175" s="152"/>
      <c r="E175" s="121"/>
      <c r="F175" s="97">
        <f t="shared" si="10"/>
        <v>0</v>
      </c>
      <c r="G175" s="155"/>
      <c r="H175" s="137"/>
      <c r="I175" s="128" t="e">
        <f>VLOOKUP(H175,Presupuesto!$B$11:$C$565,2,0)</f>
        <v>#N/A</v>
      </c>
      <c r="J175" s="98" t="str">
        <f t="shared" si="11"/>
        <v>Posgrado</v>
      </c>
      <c r="K175" s="98" t="s">
        <v>407</v>
      </c>
      <c r="L175" s="98"/>
    </row>
    <row r="176" spans="3:12" x14ac:dyDescent="0.25">
      <c r="C176" s="136"/>
      <c r="D176" s="152"/>
      <c r="E176" s="121"/>
      <c r="F176" s="97">
        <f t="shared" si="10"/>
        <v>0</v>
      </c>
      <c r="G176" s="155"/>
      <c r="H176" s="137"/>
      <c r="I176" s="128" t="e">
        <f>VLOOKUP(H176,Presupuesto!$B$11:$C$565,2,0)</f>
        <v>#N/A</v>
      </c>
      <c r="J176" s="98" t="str">
        <f t="shared" si="11"/>
        <v>Posgrado</v>
      </c>
      <c r="K176" s="98" t="s">
        <v>407</v>
      </c>
      <c r="L176" s="98"/>
    </row>
    <row r="177" spans="3:12" x14ac:dyDescent="0.25">
      <c r="C177" s="138"/>
      <c r="D177" s="152"/>
      <c r="E177" s="116"/>
      <c r="F177" s="97">
        <f t="shared" si="10"/>
        <v>0</v>
      </c>
      <c r="G177" s="155"/>
      <c r="H177" s="139"/>
      <c r="I177" s="128" t="e">
        <f>VLOOKUP(H177,Presupuesto!$B$11:$C$565,2,0)</f>
        <v>#N/A</v>
      </c>
      <c r="J177" s="98" t="str">
        <f t="shared" si="11"/>
        <v>Posgrado</v>
      </c>
      <c r="K177" s="98" t="s">
        <v>407</v>
      </c>
      <c r="L177" s="98"/>
    </row>
    <row r="178" spans="3:12" x14ac:dyDescent="0.25">
      <c r="C178" s="138"/>
      <c r="D178" s="152"/>
      <c r="E178" s="116"/>
      <c r="F178" s="97">
        <f t="shared" si="10"/>
        <v>0</v>
      </c>
      <c r="G178" s="155"/>
      <c r="H178" s="139"/>
      <c r="I178" s="128" t="e">
        <f>VLOOKUP(H178,Presupuesto!$B$11:$C$565,2,0)</f>
        <v>#N/A</v>
      </c>
      <c r="J178" s="98" t="str">
        <f t="shared" si="11"/>
        <v>Posgrado</v>
      </c>
      <c r="K178" s="98" t="s">
        <v>407</v>
      </c>
      <c r="L178" s="98"/>
    </row>
    <row r="179" spans="3:12" x14ac:dyDescent="0.25">
      <c r="C179" s="138"/>
      <c r="D179" s="152"/>
      <c r="E179" s="116"/>
      <c r="F179" s="97">
        <f t="shared" si="10"/>
        <v>0</v>
      </c>
      <c r="G179" s="155"/>
      <c r="H179" s="139"/>
      <c r="I179" s="128" t="e">
        <f>VLOOKUP(H179,Presupuesto!$B$11:$C$565,2,0)</f>
        <v>#N/A</v>
      </c>
      <c r="J179" s="98" t="str">
        <f t="shared" si="11"/>
        <v>Posgrado</v>
      </c>
      <c r="K179" s="98" t="s">
        <v>407</v>
      </c>
      <c r="L179" s="98"/>
    </row>
    <row r="180" spans="3:12" x14ac:dyDescent="0.25">
      <c r="C180" s="138"/>
      <c r="D180" s="152"/>
      <c r="E180" s="116"/>
      <c r="F180" s="97">
        <f t="shared" si="10"/>
        <v>0</v>
      </c>
      <c r="G180" s="155"/>
      <c r="H180" s="139"/>
      <c r="I180" s="128" t="e">
        <f>VLOOKUP(H180,Presupuesto!$B$11:$C$565,2,0)</f>
        <v>#N/A</v>
      </c>
      <c r="J180" s="98" t="str">
        <f t="shared" si="11"/>
        <v>Posgrado</v>
      </c>
      <c r="K180" s="98" t="s">
        <v>407</v>
      </c>
      <c r="L180" s="98"/>
    </row>
    <row r="181" spans="3:12" x14ac:dyDescent="0.25">
      <c r="C181" s="138"/>
      <c r="D181" s="152"/>
      <c r="E181" s="116"/>
      <c r="F181" s="97">
        <f t="shared" si="10"/>
        <v>0</v>
      </c>
      <c r="G181" s="155"/>
      <c r="H181" s="139"/>
      <c r="I181" s="128" t="e">
        <f>VLOOKUP(H181,Presupuesto!$B$11:$C$565,2,0)</f>
        <v>#N/A</v>
      </c>
      <c r="J181" s="98" t="str">
        <f t="shared" si="11"/>
        <v>Posgrado</v>
      </c>
      <c r="K181" s="98" t="s">
        <v>407</v>
      </c>
      <c r="L181" s="98"/>
    </row>
    <row r="182" spans="3:12" x14ac:dyDescent="0.25">
      <c r="C182" s="138"/>
      <c r="D182" s="152"/>
      <c r="E182" s="116"/>
      <c r="F182" s="97">
        <f t="shared" si="10"/>
        <v>0</v>
      </c>
      <c r="G182" s="155"/>
      <c r="H182" s="139"/>
      <c r="I182" s="128" t="e">
        <f>VLOOKUP(H182,Presupuesto!$B$11:$C$565,2,0)</f>
        <v>#N/A</v>
      </c>
      <c r="J182" s="98" t="str">
        <f t="shared" si="11"/>
        <v>Posgrado</v>
      </c>
      <c r="K182" s="98" t="s">
        <v>407</v>
      </c>
      <c r="L182" s="98"/>
    </row>
    <row r="183" spans="3:12" x14ac:dyDescent="0.25">
      <c r="C183" s="140"/>
      <c r="D183" s="152"/>
      <c r="E183" s="116"/>
      <c r="F183" s="97">
        <f t="shared" si="10"/>
        <v>0</v>
      </c>
      <c r="G183" s="155"/>
      <c r="H183" s="141"/>
      <c r="I183" s="128" t="e">
        <f>VLOOKUP(H183,Presupuesto!$B$11:$C$565,2,0)</f>
        <v>#N/A</v>
      </c>
      <c r="J183" s="98" t="str">
        <f t="shared" si="11"/>
        <v>Posgrado</v>
      </c>
      <c r="K183" s="98" t="s">
        <v>398</v>
      </c>
      <c r="L183" s="98"/>
    </row>
    <row r="184" spans="3:12" x14ac:dyDescent="0.25">
      <c r="C184" s="140"/>
      <c r="D184" s="152"/>
      <c r="E184" s="116"/>
      <c r="F184" s="97">
        <f t="shared" si="10"/>
        <v>0</v>
      </c>
      <c r="G184" s="155"/>
      <c r="H184" s="141"/>
      <c r="I184" s="128" t="e">
        <f>VLOOKUP(H184,Presupuesto!$B$11:$C$565,2,0)</f>
        <v>#N/A</v>
      </c>
      <c r="J184" s="98" t="str">
        <f t="shared" si="11"/>
        <v>Posgrado</v>
      </c>
      <c r="K184" s="98" t="s">
        <v>407</v>
      </c>
      <c r="L184" s="98"/>
    </row>
    <row r="185" spans="3:12" x14ac:dyDescent="0.25">
      <c r="C185" s="140"/>
      <c r="D185" s="152"/>
      <c r="E185" s="116"/>
      <c r="F185" s="97">
        <f t="shared" si="10"/>
        <v>0</v>
      </c>
      <c r="G185" s="155"/>
      <c r="H185" s="141"/>
      <c r="I185" s="128" t="e">
        <f>VLOOKUP(H185,Presupuesto!$B$11:$C$565,2,0)</f>
        <v>#N/A</v>
      </c>
      <c r="J185" s="98" t="str">
        <f t="shared" si="11"/>
        <v>Posgrado</v>
      </c>
      <c r="K185" s="98" t="s">
        <v>407</v>
      </c>
      <c r="L185" s="98"/>
    </row>
    <row r="186" spans="3:12" x14ac:dyDescent="0.25">
      <c r="C186" s="140"/>
      <c r="D186" s="152"/>
      <c r="E186" s="116"/>
      <c r="F186" s="97">
        <f t="shared" si="10"/>
        <v>0</v>
      </c>
      <c r="G186" s="155"/>
      <c r="H186" s="141"/>
      <c r="I186" s="128" t="e">
        <f>VLOOKUP(H186,Presupuesto!$B$11:$C$565,2,0)</f>
        <v>#N/A</v>
      </c>
      <c r="J186" s="98" t="str">
        <f t="shared" si="11"/>
        <v>Posgrado</v>
      </c>
      <c r="K186" s="98" t="s">
        <v>407</v>
      </c>
      <c r="L186" s="98"/>
    </row>
    <row r="187" spans="3:12" ht="15.75" thickBot="1" x14ac:dyDescent="0.3">
      <c r="C187" s="142"/>
      <c r="D187" s="207"/>
      <c r="E187" s="103"/>
      <c r="F187" s="105">
        <f t="shared" si="10"/>
        <v>0</v>
      </c>
      <c r="G187" s="156"/>
      <c r="H187" s="143"/>
      <c r="I187" s="129" t="e">
        <f>VLOOKUP(H187,Presupuesto!$B$11:$C$565,2,0)</f>
        <v>#N/A</v>
      </c>
      <c r="J187" s="106" t="str">
        <f t="shared" si="11"/>
        <v>Posgrado</v>
      </c>
      <c r="K187" s="122" t="s">
        <v>389</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75" t="s">
        <v>246</v>
      </c>
      <c r="B1" s="178" t="s">
        <v>247</v>
      </c>
      <c r="C1" s="169" t="s">
        <v>248</v>
      </c>
      <c r="D1" s="169" t="s">
        <v>490</v>
      </c>
      <c r="E1" s="169" t="s">
        <v>492</v>
      </c>
      <c r="F1" s="169" t="s">
        <v>494</v>
      </c>
      <c r="G1" s="169" t="s">
        <v>496</v>
      </c>
      <c r="H1" s="169" t="s">
        <v>498</v>
      </c>
      <c r="I1" s="169" t="s">
        <v>500</v>
      </c>
      <c r="J1" s="169" t="s">
        <v>249</v>
      </c>
      <c r="K1" s="169" t="s">
        <v>503</v>
      </c>
      <c r="L1" s="169" t="s">
        <v>250</v>
      </c>
      <c r="M1" s="169" t="s">
        <v>505</v>
      </c>
      <c r="N1" s="169" t="s">
        <v>507</v>
      </c>
      <c r="O1" s="169" t="s">
        <v>509</v>
      </c>
      <c r="P1" s="169" t="s">
        <v>251</v>
      </c>
      <c r="Q1" s="169" t="s">
        <v>510</v>
      </c>
      <c r="R1" s="169" t="s">
        <v>513</v>
      </c>
      <c r="S1" s="169" t="s">
        <v>252</v>
      </c>
      <c r="T1" s="169" t="s">
        <v>515</v>
      </c>
      <c r="U1" s="169" t="s">
        <v>253</v>
      </c>
      <c r="V1" s="169" t="s">
        <v>516</v>
      </c>
      <c r="W1" s="169" t="s">
        <v>517</v>
      </c>
      <c r="X1" s="169" t="s">
        <v>521</v>
      </c>
      <c r="Y1" s="169" t="s">
        <v>269</v>
      </c>
      <c r="Z1" s="169" t="s">
        <v>522</v>
      </c>
      <c r="AA1" s="169" t="s">
        <v>524</v>
      </c>
      <c r="AB1" s="169" t="s">
        <v>526</v>
      </c>
      <c r="AC1" s="169" t="s">
        <v>270</v>
      </c>
      <c r="AD1" s="169" t="s">
        <v>528</v>
      </c>
      <c r="AE1" s="169" t="s">
        <v>530</v>
      </c>
      <c r="AF1" s="169" t="s">
        <v>532</v>
      </c>
      <c r="AG1" s="169" t="s">
        <v>534</v>
      </c>
      <c r="AH1" s="169" t="s">
        <v>245</v>
      </c>
      <c r="AI1" s="169" t="s">
        <v>536</v>
      </c>
      <c r="AJ1" s="178" t="s">
        <v>254</v>
      </c>
      <c r="AK1" s="169" t="s">
        <v>538</v>
      </c>
      <c r="AL1" s="169" t="s">
        <v>255</v>
      </c>
      <c r="AM1" s="169" t="s">
        <v>540</v>
      </c>
      <c r="AN1" s="169" t="s">
        <v>542</v>
      </c>
      <c r="AO1" s="169" t="s">
        <v>256</v>
      </c>
      <c r="AP1" s="169" t="s">
        <v>544</v>
      </c>
      <c r="AQ1" s="169" t="s">
        <v>546</v>
      </c>
      <c r="AR1" s="169" t="s">
        <v>257</v>
      </c>
      <c r="AS1" s="169" t="s">
        <v>547</v>
      </c>
      <c r="AT1" s="169" t="s">
        <v>549</v>
      </c>
      <c r="AU1" s="169" t="s">
        <v>550</v>
      </c>
      <c r="AV1" s="169" t="s">
        <v>551</v>
      </c>
      <c r="AW1" s="169" t="s">
        <v>553</v>
      </c>
      <c r="AX1" s="169" t="s">
        <v>555</v>
      </c>
      <c r="AY1" s="169" t="s">
        <v>556</v>
      </c>
      <c r="AZ1" s="169" t="s">
        <v>258</v>
      </c>
      <c r="BA1" s="169" t="s">
        <v>558</v>
      </c>
      <c r="BB1" s="169" t="s">
        <v>560</v>
      </c>
      <c r="BC1" s="169" t="s">
        <v>562</v>
      </c>
      <c r="BD1" s="169" t="s">
        <v>564</v>
      </c>
      <c r="BE1" s="169" t="s">
        <v>566</v>
      </c>
      <c r="BF1" s="169" t="s">
        <v>568</v>
      </c>
      <c r="BG1" s="169" t="s">
        <v>570</v>
      </c>
      <c r="BH1" s="169" t="s">
        <v>572</v>
      </c>
      <c r="BI1" s="169" t="s">
        <v>271</v>
      </c>
      <c r="BJ1" s="169" t="s">
        <v>574</v>
      </c>
      <c r="BK1" s="169" t="s">
        <v>576</v>
      </c>
      <c r="BL1" s="169" t="s">
        <v>578</v>
      </c>
      <c r="BM1" s="169" t="s">
        <v>580</v>
      </c>
      <c r="BN1" s="169" t="s">
        <v>582</v>
      </c>
      <c r="BO1" s="169" t="s">
        <v>584</v>
      </c>
      <c r="BP1" s="169" t="s">
        <v>586</v>
      </c>
      <c r="BQ1" s="169" t="s">
        <v>588</v>
      </c>
      <c r="BR1" s="169" t="s">
        <v>590</v>
      </c>
      <c r="BS1" s="169" t="s">
        <v>592</v>
      </c>
      <c r="BT1" s="178" t="s">
        <v>259</v>
      </c>
      <c r="BU1" s="169" t="s">
        <v>260</v>
      </c>
      <c r="BV1" s="169" t="s">
        <v>594</v>
      </c>
      <c r="BW1" s="169" t="s">
        <v>261</v>
      </c>
      <c r="BX1" s="169" t="s">
        <v>596</v>
      </c>
      <c r="BY1" s="169" t="s">
        <v>598</v>
      </c>
      <c r="BZ1" s="178" t="s">
        <v>262</v>
      </c>
      <c r="CA1" s="169" t="s">
        <v>263</v>
      </c>
      <c r="CB1" s="169" t="s">
        <v>600</v>
      </c>
      <c r="CC1" s="169" t="s">
        <v>264</v>
      </c>
      <c r="CD1" s="169" t="s">
        <v>602</v>
      </c>
      <c r="CE1" s="169" t="s">
        <v>604</v>
      </c>
      <c r="CF1" s="169" t="s">
        <v>606</v>
      </c>
      <c r="CG1" s="178" t="s">
        <v>265</v>
      </c>
      <c r="CH1" s="169" t="s">
        <v>612</v>
      </c>
      <c r="CI1" s="169" t="s">
        <v>614</v>
      </c>
      <c r="CJ1" s="169" t="s">
        <v>266</v>
      </c>
      <c r="CK1" s="169" t="s">
        <v>608</v>
      </c>
      <c r="CL1" s="169" t="s">
        <v>610</v>
      </c>
      <c r="CM1" s="169" t="s">
        <v>267</v>
      </c>
      <c r="CN1" s="169" t="s">
        <v>616</v>
      </c>
      <c r="CO1" s="169" t="s">
        <v>268</v>
      </c>
      <c r="CP1" s="169" t="s">
        <v>617</v>
      </c>
      <c r="CQ1" s="166" t="s">
        <v>272</v>
      </c>
      <c r="CR1" s="178" t="s">
        <v>273</v>
      </c>
      <c r="CS1" s="169" t="s">
        <v>618</v>
      </c>
      <c r="CT1" s="169" t="s">
        <v>619</v>
      </c>
      <c r="CU1" s="169" t="s">
        <v>621</v>
      </c>
      <c r="CV1" s="169" t="s">
        <v>274</v>
      </c>
      <c r="CW1" s="169" t="s">
        <v>623</v>
      </c>
      <c r="CX1" s="169" t="s">
        <v>625</v>
      </c>
      <c r="CY1" s="169" t="s">
        <v>627</v>
      </c>
      <c r="CZ1" s="169" t="s">
        <v>629</v>
      </c>
      <c r="DA1" s="169" t="s">
        <v>631</v>
      </c>
      <c r="DB1" s="169" t="s">
        <v>633</v>
      </c>
      <c r="DC1" s="178" t="s">
        <v>275</v>
      </c>
      <c r="DD1" s="169" t="s">
        <v>276</v>
      </c>
      <c r="DE1" s="169" t="s">
        <v>635</v>
      </c>
      <c r="DF1" s="169" t="s">
        <v>277</v>
      </c>
      <c r="DG1" s="169" t="s">
        <v>637</v>
      </c>
      <c r="DH1" s="169" t="s">
        <v>639</v>
      </c>
      <c r="DI1" s="169" t="s">
        <v>641</v>
      </c>
      <c r="DJ1" s="169" t="s">
        <v>643</v>
      </c>
      <c r="DK1" s="169" t="s">
        <v>645</v>
      </c>
      <c r="DL1" s="169" t="s">
        <v>647</v>
      </c>
      <c r="DM1" s="169" t="s">
        <v>649</v>
      </c>
      <c r="DN1" s="169" t="s">
        <v>278</v>
      </c>
      <c r="DO1" s="169" t="s">
        <v>651</v>
      </c>
      <c r="DP1" s="169" t="s">
        <v>653</v>
      </c>
      <c r="DQ1" s="169" t="s">
        <v>655</v>
      </c>
      <c r="DR1" s="178" t="s">
        <v>279</v>
      </c>
      <c r="DS1" s="169" t="s">
        <v>657</v>
      </c>
      <c r="DT1" s="169" t="s">
        <v>280</v>
      </c>
      <c r="DU1" s="169" t="s">
        <v>659</v>
      </c>
      <c r="DV1" s="169" t="s">
        <v>281</v>
      </c>
      <c r="DW1" s="169" t="s">
        <v>661</v>
      </c>
      <c r="DX1" s="169" t="s">
        <v>663</v>
      </c>
      <c r="DY1" s="169" t="s">
        <v>665</v>
      </c>
      <c r="DZ1" s="169" t="s">
        <v>667</v>
      </c>
      <c r="EA1" s="169" t="s">
        <v>669</v>
      </c>
      <c r="EB1" s="169" t="s">
        <v>671</v>
      </c>
      <c r="EC1" s="169" t="s">
        <v>673</v>
      </c>
      <c r="ED1" s="169" t="s">
        <v>675</v>
      </c>
      <c r="EE1" s="169" t="s">
        <v>677</v>
      </c>
      <c r="EF1" s="169" t="s">
        <v>679</v>
      </c>
      <c r="EG1" s="169" t="s">
        <v>681</v>
      </c>
      <c r="EH1" s="178" t="s">
        <v>282</v>
      </c>
      <c r="EI1" s="169" t="s">
        <v>683</v>
      </c>
      <c r="EJ1" s="169" t="s">
        <v>283</v>
      </c>
      <c r="EK1" s="169" t="s">
        <v>685</v>
      </c>
      <c r="EL1" s="169" t="s">
        <v>687</v>
      </c>
      <c r="EM1" s="169" t="s">
        <v>284</v>
      </c>
      <c r="EN1" s="169" t="s">
        <v>689</v>
      </c>
      <c r="EO1" s="169" t="s">
        <v>691</v>
      </c>
      <c r="EP1" s="169" t="s">
        <v>285</v>
      </c>
      <c r="EQ1" s="169" t="s">
        <v>693</v>
      </c>
      <c r="ER1" s="169" t="s">
        <v>695</v>
      </c>
      <c r="ES1" s="169" t="s">
        <v>697</v>
      </c>
      <c r="ET1" s="169" t="s">
        <v>286</v>
      </c>
      <c r="EU1" s="169" t="s">
        <v>699</v>
      </c>
      <c r="EV1" s="169" t="s">
        <v>701</v>
      </c>
      <c r="EW1" s="178" t="s">
        <v>287</v>
      </c>
      <c r="EX1" s="169" t="s">
        <v>288</v>
      </c>
      <c r="EY1" s="169" t="s">
        <v>703</v>
      </c>
      <c r="EZ1" s="169" t="s">
        <v>705</v>
      </c>
      <c r="FA1" s="169" t="s">
        <v>707</v>
      </c>
      <c r="FB1" s="169" t="s">
        <v>709</v>
      </c>
      <c r="FC1" s="169" t="s">
        <v>289</v>
      </c>
      <c r="FD1" s="169" t="s">
        <v>711</v>
      </c>
      <c r="FE1" s="169" t="s">
        <v>713</v>
      </c>
      <c r="FF1" s="169" t="s">
        <v>715</v>
      </c>
      <c r="FG1" s="169" t="s">
        <v>717</v>
      </c>
      <c r="FH1" s="169" t="s">
        <v>719</v>
      </c>
      <c r="FI1" s="169" t="s">
        <v>290</v>
      </c>
      <c r="FJ1" s="169" t="s">
        <v>722</v>
      </c>
      <c r="FK1" s="169" t="s">
        <v>291</v>
      </c>
      <c r="FL1" s="169" t="s">
        <v>725</v>
      </c>
      <c r="FM1" s="169" t="s">
        <v>726</v>
      </c>
      <c r="FN1" s="169" t="s">
        <v>728</v>
      </c>
      <c r="FO1" s="169" t="s">
        <v>292</v>
      </c>
      <c r="FP1" s="169" t="s">
        <v>731</v>
      </c>
      <c r="FQ1" s="169" t="s">
        <v>732</v>
      </c>
      <c r="FR1" s="169" t="s">
        <v>734</v>
      </c>
      <c r="FS1" s="169" t="s">
        <v>293</v>
      </c>
      <c r="FT1" s="169" t="s">
        <v>737</v>
      </c>
      <c r="FU1" s="169" t="s">
        <v>739</v>
      </c>
      <c r="FV1" s="169" t="s">
        <v>741</v>
      </c>
      <c r="FW1" s="178" t="s">
        <v>294</v>
      </c>
      <c r="FX1" s="178" t="s">
        <v>295</v>
      </c>
      <c r="FY1" s="169" t="s">
        <v>301</v>
      </c>
      <c r="FZ1" s="169" t="s">
        <v>743</v>
      </c>
      <c r="GA1" s="169" t="s">
        <v>745</v>
      </c>
      <c r="GB1" s="169" t="s">
        <v>747</v>
      </c>
      <c r="GC1" s="169" t="s">
        <v>749</v>
      </c>
      <c r="GD1" s="169" t="s">
        <v>751</v>
      </c>
      <c r="GE1" s="169" t="s">
        <v>753</v>
      </c>
      <c r="GF1" s="178" t="s">
        <v>296</v>
      </c>
      <c r="GG1" s="169" t="s">
        <v>302</v>
      </c>
      <c r="GH1" s="169" t="s">
        <v>755</v>
      </c>
      <c r="GI1" s="169" t="s">
        <v>757</v>
      </c>
      <c r="GJ1" s="169" t="s">
        <v>758</v>
      </c>
      <c r="GK1" s="169" t="s">
        <v>303</v>
      </c>
      <c r="GL1" s="169" t="s">
        <v>761</v>
      </c>
      <c r="GM1" s="169" t="s">
        <v>762</v>
      </c>
      <c r="GN1" s="178" t="s">
        <v>297</v>
      </c>
      <c r="GO1" s="169" t="s">
        <v>298</v>
      </c>
      <c r="GP1" s="169" t="s">
        <v>764</v>
      </c>
      <c r="GQ1" s="169" t="s">
        <v>766</v>
      </c>
      <c r="GR1" s="169" t="s">
        <v>768</v>
      </c>
      <c r="GS1" s="169" t="s">
        <v>770</v>
      </c>
      <c r="GT1" s="169" t="s">
        <v>772</v>
      </c>
      <c r="GU1" s="178" t="s">
        <v>299</v>
      </c>
      <c r="GV1" s="169" t="s">
        <v>300</v>
      </c>
      <c r="GW1" s="169" t="s">
        <v>774</v>
      </c>
      <c r="GX1" s="169" t="s">
        <v>776</v>
      </c>
      <c r="GY1" s="169" t="s">
        <v>778</v>
      </c>
      <c r="GZ1" s="169" t="s">
        <v>780</v>
      </c>
      <c r="HA1" s="169" t="s">
        <v>782</v>
      </c>
      <c r="HB1" s="169" t="s">
        <v>784</v>
      </c>
      <c r="HC1" s="166" t="s">
        <v>304</v>
      </c>
      <c r="HD1" s="178" t="s">
        <v>305</v>
      </c>
      <c r="HE1" s="169" t="s">
        <v>306</v>
      </c>
      <c r="HF1" s="169" t="s">
        <v>786</v>
      </c>
      <c r="HG1" s="169" t="s">
        <v>788</v>
      </c>
      <c r="HH1" s="169" t="s">
        <v>790</v>
      </c>
      <c r="HI1" s="169" t="s">
        <v>792</v>
      </c>
      <c r="HJ1" s="169" t="s">
        <v>307</v>
      </c>
      <c r="HK1" s="169" t="s">
        <v>795</v>
      </c>
      <c r="HL1" s="169" t="s">
        <v>324</v>
      </c>
      <c r="HM1" s="169" t="s">
        <v>833</v>
      </c>
      <c r="HN1" s="169" t="s">
        <v>835</v>
      </c>
      <c r="HO1" s="169" t="s">
        <v>837</v>
      </c>
      <c r="HP1" s="178" t="s">
        <v>308</v>
      </c>
      <c r="HQ1" s="169" t="s">
        <v>797</v>
      </c>
      <c r="HR1" s="169" t="s">
        <v>799</v>
      </c>
      <c r="HS1" s="169" t="s">
        <v>309</v>
      </c>
      <c r="HT1" s="169" t="s">
        <v>802</v>
      </c>
      <c r="HU1" s="169" t="s">
        <v>804</v>
      </c>
      <c r="HV1" s="169" t="s">
        <v>805</v>
      </c>
      <c r="HW1" s="169" t="s">
        <v>807</v>
      </c>
      <c r="HX1" s="178" t="s">
        <v>310</v>
      </c>
      <c r="HY1" s="169" t="s">
        <v>809</v>
      </c>
      <c r="HZ1" s="169" t="s">
        <v>811</v>
      </c>
      <c r="IA1" s="169" t="s">
        <v>813</v>
      </c>
      <c r="IB1" s="169" t="s">
        <v>311</v>
      </c>
      <c r="IC1" s="169" t="s">
        <v>815</v>
      </c>
      <c r="ID1" s="169" t="s">
        <v>817</v>
      </c>
      <c r="IE1" s="169" t="s">
        <v>312</v>
      </c>
      <c r="IF1" s="169" t="s">
        <v>819</v>
      </c>
      <c r="IG1" s="169" t="s">
        <v>821</v>
      </c>
      <c r="IH1" s="169" t="s">
        <v>313</v>
      </c>
      <c r="II1" s="169" t="s">
        <v>823</v>
      </c>
      <c r="IJ1" s="169" t="s">
        <v>825</v>
      </c>
      <c r="IK1" s="169" t="s">
        <v>827</v>
      </c>
      <c r="IL1" s="169" t="s">
        <v>829</v>
      </c>
      <c r="IM1" s="169" t="s">
        <v>314</v>
      </c>
      <c r="IN1" s="169" t="s">
        <v>831</v>
      </c>
      <c r="IO1" s="178" t="s">
        <v>315</v>
      </c>
      <c r="IP1" s="169" t="s">
        <v>839</v>
      </c>
      <c r="IQ1" s="169" t="s">
        <v>841</v>
      </c>
      <c r="IR1" s="169" t="s">
        <v>316</v>
      </c>
      <c r="IS1" s="169" t="s">
        <v>843</v>
      </c>
      <c r="IT1" s="169" t="s">
        <v>845</v>
      </c>
      <c r="IU1" s="169" t="s">
        <v>847</v>
      </c>
      <c r="IV1" s="178" t="s">
        <v>317</v>
      </c>
      <c r="IW1" s="169" t="s">
        <v>849</v>
      </c>
      <c r="IX1" s="169" t="s">
        <v>318</v>
      </c>
      <c r="IY1" s="169" t="s">
        <v>852</v>
      </c>
      <c r="IZ1" s="169" t="s">
        <v>854</v>
      </c>
      <c r="JA1" s="169" t="s">
        <v>856</v>
      </c>
      <c r="JB1" s="169" t="s">
        <v>858</v>
      </c>
      <c r="JC1" s="169" t="s">
        <v>860</v>
      </c>
      <c r="JD1" s="169" t="s">
        <v>862</v>
      </c>
      <c r="JE1" s="169" t="s">
        <v>319</v>
      </c>
      <c r="JF1" s="169" t="s">
        <v>865</v>
      </c>
      <c r="JG1" s="169" t="s">
        <v>867</v>
      </c>
      <c r="JH1" s="169" t="s">
        <v>869</v>
      </c>
      <c r="JI1" s="169" t="s">
        <v>871</v>
      </c>
      <c r="JJ1" s="169" t="s">
        <v>873</v>
      </c>
      <c r="JK1" s="169" t="s">
        <v>875</v>
      </c>
      <c r="JL1" s="169" t="s">
        <v>877</v>
      </c>
      <c r="JM1" s="169" t="s">
        <v>879</v>
      </c>
      <c r="JN1" s="169" t="s">
        <v>320</v>
      </c>
      <c r="JO1" s="169" t="s">
        <v>882</v>
      </c>
      <c r="JP1" s="169" t="s">
        <v>884</v>
      </c>
      <c r="JQ1" s="169" t="s">
        <v>886</v>
      </c>
      <c r="JR1" s="169" t="s">
        <v>888</v>
      </c>
      <c r="JS1" s="169" t="s">
        <v>889</v>
      </c>
      <c r="JT1" s="169" t="s">
        <v>891</v>
      </c>
      <c r="JU1" s="169" t="s">
        <v>893</v>
      </c>
      <c r="JV1" s="169" t="s">
        <v>895</v>
      </c>
      <c r="JW1" s="169" t="s">
        <v>897</v>
      </c>
      <c r="JX1" s="169" t="s">
        <v>899</v>
      </c>
      <c r="JY1" s="169" t="s">
        <v>901</v>
      </c>
      <c r="JZ1" s="169" t="s">
        <v>903</v>
      </c>
      <c r="KA1" s="169" t="s">
        <v>905</v>
      </c>
      <c r="KB1" s="169" t="s">
        <v>907</v>
      </c>
      <c r="KC1" s="169" t="s">
        <v>909</v>
      </c>
      <c r="KD1" s="169" t="s">
        <v>911</v>
      </c>
      <c r="KE1" s="169" t="s">
        <v>913</v>
      </c>
      <c r="KF1" s="169" t="s">
        <v>915</v>
      </c>
      <c r="KG1" s="169" t="s">
        <v>917</v>
      </c>
      <c r="KH1" s="169" t="s">
        <v>919</v>
      </c>
      <c r="KI1" s="169" t="s">
        <v>921</v>
      </c>
      <c r="KJ1" s="169" t="s">
        <v>923</v>
      </c>
      <c r="KK1" s="169" t="s">
        <v>925</v>
      </c>
      <c r="KL1" s="169" t="s">
        <v>927</v>
      </c>
      <c r="KM1" s="169" t="s">
        <v>929</v>
      </c>
      <c r="KN1" s="169" t="s">
        <v>931</v>
      </c>
      <c r="KO1" s="178" t="s">
        <v>321</v>
      </c>
      <c r="KP1" s="169" t="s">
        <v>933</v>
      </c>
      <c r="KQ1" s="169" t="s">
        <v>322</v>
      </c>
      <c r="KR1" s="169" t="s">
        <v>936</v>
      </c>
      <c r="KS1" s="169" t="s">
        <v>938</v>
      </c>
      <c r="KT1" s="169" t="s">
        <v>940</v>
      </c>
      <c r="KU1" s="169" t="s">
        <v>942</v>
      </c>
      <c r="KV1" s="169" t="s">
        <v>323</v>
      </c>
      <c r="KW1" s="169" t="s">
        <v>945</v>
      </c>
      <c r="KX1" s="169" t="s">
        <v>947</v>
      </c>
      <c r="KY1" s="169" t="s">
        <v>949</v>
      </c>
      <c r="KZ1" s="169" t="s">
        <v>951</v>
      </c>
      <c r="LA1" s="169" t="s">
        <v>953</v>
      </c>
      <c r="LB1" s="169" t="s">
        <v>955</v>
      </c>
      <c r="LC1" s="169" t="s">
        <v>957</v>
      </c>
      <c r="LD1" s="166" t="s">
        <v>325</v>
      </c>
      <c r="LE1" s="178" t="s">
        <v>326</v>
      </c>
      <c r="LF1" s="169" t="s">
        <v>327</v>
      </c>
      <c r="LG1" s="169" t="s">
        <v>341</v>
      </c>
      <c r="LH1" s="169" t="s">
        <v>959</v>
      </c>
      <c r="LI1" s="169" t="s">
        <v>961</v>
      </c>
      <c r="LJ1" s="169" t="s">
        <v>963</v>
      </c>
      <c r="LK1" s="169" t="s">
        <v>965</v>
      </c>
      <c r="LL1" s="169" t="s">
        <v>342</v>
      </c>
      <c r="LM1" s="169" t="s">
        <v>967</v>
      </c>
      <c r="LN1" s="169" t="s">
        <v>343</v>
      </c>
      <c r="LO1" s="169" t="s">
        <v>969</v>
      </c>
      <c r="LP1" s="169" t="s">
        <v>328</v>
      </c>
      <c r="LQ1" s="169" t="s">
        <v>971</v>
      </c>
      <c r="LR1" s="169" t="s">
        <v>344</v>
      </c>
      <c r="LS1" s="169" t="s">
        <v>973</v>
      </c>
      <c r="LT1" s="169" t="s">
        <v>975</v>
      </c>
      <c r="LU1" s="169" t="s">
        <v>345</v>
      </c>
      <c r="LV1" s="178" t="s">
        <v>329</v>
      </c>
      <c r="LW1" s="169" t="s">
        <v>330</v>
      </c>
      <c r="LX1" s="169" t="s">
        <v>977</v>
      </c>
      <c r="LY1" s="169" t="s">
        <v>979</v>
      </c>
      <c r="LZ1" s="169" t="s">
        <v>980</v>
      </c>
      <c r="MA1" s="169" t="s">
        <v>982</v>
      </c>
      <c r="MB1" s="169" t="s">
        <v>983</v>
      </c>
      <c r="MC1" s="169" t="s">
        <v>985</v>
      </c>
      <c r="MD1" s="169" t="s">
        <v>987</v>
      </c>
      <c r="ME1" s="169" t="s">
        <v>989</v>
      </c>
      <c r="MF1" s="169" t="s">
        <v>991</v>
      </c>
      <c r="MG1" s="169" t="s">
        <v>331</v>
      </c>
      <c r="MH1" s="169" t="s">
        <v>994</v>
      </c>
      <c r="MI1" s="169" t="s">
        <v>995</v>
      </c>
      <c r="MJ1" s="169" t="s">
        <v>997</v>
      </c>
      <c r="MK1" s="169" t="s">
        <v>332</v>
      </c>
      <c r="ML1" s="169" t="s">
        <v>1000</v>
      </c>
      <c r="MM1" s="169" t="s">
        <v>1001</v>
      </c>
      <c r="MN1" s="169" t="s">
        <v>1003</v>
      </c>
      <c r="MO1" s="169" t="s">
        <v>1005</v>
      </c>
      <c r="MP1" s="169" t="s">
        <v>333</v>
      </c>
      <c r="MQ1" s="169" t="s">
        <v>1008</v>
      </c>
      <c r="MR1" s="169" t="s">
        <v>1010</v>
      </c>
      <c r="MS1" s="169" t="s">
        <v>1012</v>
      </c>
      <c r="MT1" s="169" t="s">
        <v>1014</v>
      </c>
      <c r="MU1" s="169" t="s">
        <v>334</v>
      </c>
      <c r="MV1" s="169" t="s">
        <v>1017</v>
      </c>
      <c r="MW1" s="169" t="s">
        <v>1019</v>
      </c>
      <c r="MX1" s="169" t="s">
        <v>1021</v>
      </c>
      <c r="MY1" s="169" t="s">
        <v>1023</v>
      </c>
      <c r="MZ1" s="169" t="s">
        <v>1025</v>
      </c>
      <c r="NA1" s="169" t="s">
        <v>1027</v>
      </c>
      <c r="NB1" s="169" t="s">
        <v>1029</v>
      </c>
      <c r="NC1" s="169" t="s">
        <v>1031</v>
      </c>
      <c r="ND1" s="169" t="s">
        <v>1033</v>
      </c>
      <c r="NE1" s="169" t="s">
        <v>1035</v>
      </c>
      <c r="NF1" s="169" t="s">
        <v>1037</v>
      </c>
      <c r="NG1" s="169" t="s">
        <v>1038</v>
      </c>
      <c r="NH1" s="178" t="s">
        <v>335</v>
      </c>
      <c r="NI1" s="169" t="s">
        <v>336</v>
      </c>
      <c r="NJ1" s="169" t="s">
        <v>1040</v>
      </c>
      <c r="NK1" s="169" t="s">
        <v>1042</v>
      </c>
      <c r="NL1" s="169" t="s">
        <v>1044</v>
      </c>
      <c r="NM1" s="169" t="s">
        <v>1046</v>
      </c>
      <c r="NN1" s="178" t="s">
        <v>337</v>
      </c>
      <c r="NO1" s="169" t="s">
        <v>338</v>
      </c>
      <c r="NP1" s="169" t="s">
        <v>1047</v>
      </c>
      <c r="NQ1" s="169" t="s">
        <v>339</v>
      </c>
      <c r="NR1" s="169" t="s">
        <v>1049</v>
      </c>
      <c r="NS1" s="169" t="s">
        <v>1051</v>
      </c>
      <c r="NT1" s="169" t="s">
        <v>340</v>
      </c>
      <c r="NU1" s="169" t="s">
        <v>1053</v>
      </c>
      <c r="NV1" s="166" t="s">
        <v>346</v>
      </c>
      <c r="NW1" s="178" t="s">
        <v>347</v>
      </c>
      <c r="NX1" s="169" t="s">
        <v>348</v>
      </c>
      <c r="NY1" s="169" t="s">
        <v>1056</v>
      </c>
      <c r="NZ1" s="169" t="s">
        <v>1058</v>
      </c>
      <c r="OA1" s="169" t="s">
        <v>349</v>
      </c>
      <c r="OB1" s="169" t="s">
        <v>359</v>
      </c>
      <c r="OC1" s="169" t="s">
        <v>1060</v>
      </c>
      <c r="OD1" s="169" t="s">
        <v>1062</v>
      </c>
      <c r="OE1" s="169" t="s">
        <v>1064</v>
      </c>
      <c r="OF1" s="169" t="s">
        <v>1066</v>
      </c>
      <c r="OG1" s="169" t="s">
        <v>1068</v>
      </c>
      <c r="OH1" s="169" t="s">
        <v>1070</v>
      </c>
      <c r="OI1" s="169" t="s">
        <v>1072</v>
      </c>
      <c r="OJ1" s="169" t="s">
        <v>1074</v>
      </c>
      <c r="OK1" s="169" t="s">
        <v>1076</v>
      </c>
      <c r="OL1" s="169" t="s">
        <v>1078</v>
      </c>
      <c r="OM1" s="169" t="s">
        <v>1080</v>
      </c>
      <c r="ON1" s="169" t="s">
        <v>1082</v>
      </c>
      <c r="OO1" s="169" t="s">
        <v>1084</v>
      </c>
      <c r="OP1" s="169" t="s">
        <v>1086</v>
      </c>
      <c r="OQ1" s="169" t="s">
        <v>1088</v>
      </c>
      <c r="OR1" s="169" t="s">
        <v>1090</v>
      </c>
      <c r="OS1" s="169" t="s">
        <v>1092</v>
      </c>
      <c r="OT1" s="169" t="s">
        <v>1094</v>
      </c>
      <c r="OU1" s="169" t="s">
        <v>1096</v>
      </c>
      <c r="OV1" s="169" t="s">
        <v>1098</v>
      </c>
      <c r="OW1" s="169" t="s">
        <v>1100</v>
      </c>
      <c r="OX1" s="169" t="s">
        <v>1102</v>
      </c>
      <c r="OY1" s="169" t="s">
        <v>360</v>
      </c>
      <c r="OZ1" s="169" t="s">
        <v>1105</v>
      </c>
      <c r="PA1" s="169" t="s">
        <v>1107</v>
      </c>
      <c r="PB1" s="169" t="s">
        <v>1108</v>
      </c>
      <c r="PC1" s="169" t="s">
        <v>1110</v>
      </c>
      <c r="PD1" s="169" t="s">
        <v>1112</v>
      </c>
      <c r="PE1" s="169" t="s">
        <v>1114</v>
      </c>
      <c r="PF1" s="169" t="s">
        <v>1116</v>
      </c>
      <c r="PG1" s="169" t="s">
        <v>1118</v>
      </c>
      <c r="PH1" s="169" t="s">
        <v>1120</v>
      </c>
      <c r="PI1" s="169" t="s">
        <v>1122</v>
      </c>
      <c r="PJ1" s="169" t="s">
        <v>1124</v>
      </c>
      <c r="PK1" s="169" t="s">
        <v>1126</v>
      </c>
      <c r="PL1" s="169" t="s">
        <v>1128</v>
      </c>
      <c r="PM1" s="169" t="s">
        <v>1130</v>
      </c>
      <c r="PN1" s="169" t="s">
        <v>1132</v>
      </c>
      <c r="PO1" s="169" t="s">
        <v>1134</v>
      </c>
      <c r="PP1" s="169" t="s">
        <v>1136</v>
      </c>
      <c r="PQ1" s="169" t="s">
        <v>1138</v>
      </c>
      <c r="PR1" s="169" t="s">
        <v>1140</v>
      </c>
      <c r="PS1" s="169" t="s">
        <v>1142</v>
      </c>
      <c r="PT1" s="169" t="s">
        <v>1144</v>
      </c>
      <c r="PU1" s="169" t="s">
        <v>1146</v>
      </c>
      <c r="PV1" s="169" t="s">
        <v>1148</v>
      </c>
      <c r="PW1" s="169" t="s">
        <v>1150</v>
      </c>
      <c r="PX1" s="169" t="s">
        <v>1152</v>
      </c>
      <c r="PY1" s="169" t="s">
        <v>1154</v>
      </c>
      <c r="PZ1" s="169" t="s">
        <v>350</v>
      </c>
      <c r="QA1" s="169" t="s">
        <v>1156</v>
      </c>
      <c r="QB1" s="169" t="s">
        <v>1158</v>
      </c>
      <c r="QC1" s="169" t="s">
        <v>1160</v>
      </c>
      <c r="QD1" s="169" t="s">
        <v>1162</v>
      </c>
      <c r="QE1" s="169" t="s">
        <v>1164</v>
      </c>
      <c r="QF1" s="178" t="s">
        <v>351</v>
      </c>
      <c r="QG1" s="169" t="s">
        <v>352</v>
      </c>
      <c r="QH1" s="169" t="s">
        <v>1166</v>
      </c>
      <c r="QI1" s="169" t="s">
        <v>1168</v>
      </c>
      <c r="QJ1" s="169" t="s">
        <v>1170</v>
      </c>
      <c r="QK1" s="169" t="s">
        <v>1172</v>
      </c>
      <c r="QL1" s="169" t="s">
        <v>1174</v>
      </c>
      <c r="QM1" s="169" t="s">
        <v>1176</v>
      </c>
      <c r="QN1" s="178" t="s">
        <v>353</v>
      </c>
      <c r="QO1" s="169" t="s">
        <v>1178</v>
      </c>
      <c r="QP1" s="169" t="s">
        <v>354</v>
      </c>
      <c r="QQ1" s="169" t="s">
        <v>361</v>
      </c>
      <c r="QR1" s="169" t="s">
        <v>1180</v>
      </c>
      <c r="QS1" s="169" t="s">
        <v>1182</v>
      </c>
      <c r="QT1" s="169" t="s">
        <v>1184</v>
      </c>
      <c r="QU1" s="169" t="s">
        <v>1186</v>
      </c>
      <c r="QV1" s="169" t="s">
        <v>1188</v>
      </c>
      <c r="QW1" s="169" t="s">
        <v>1190</v>
      </c>
      <c r="QX1" s="169" t="s">
        <v>1192</v>
      </c>
      <c r="QY1" s="169" t="s">
        <v>1194</v>
      </c>
      <c r="QZ1" s="169" t="s">
        <v>1196</v>
      </c>
      <c r="RA1" s="169" t="s">
        <v>1198</v>
      </c>
      <c r="RB1" s="169" t="s">
        <v>1200</v>
      </c>
      <c r="RC1" s="169" t="s">
        <v>1202</v>
      </c>
      <c r="RD1" s="169" t="s">
        <v>1204</v>
      </c>
      <c r="RE1" s="169" t="s">
        <v>1206</v>
      </c>
      <c r="RF1" s="178" t="s">
        <v>355</v>
      </c>
      <c r="RG1" s="169" t="s">
        <v>356</v>
      </c>
      <c r="RH1" s="169" t="s">
        <v>1208</v>
      </c>
      <c r="RI1" s="169" t="s">
        <v>1210</v>
      </c>
      <c r="RJ1" s="178" t="s">
        <v>357</v>
      </c>
      <c r="RK1" s="169" t="s">
        <v>358</v>
      </c>
      <c r="RL1" s="169" t="s">
        <v>1212</v>
      </c>
      <c r="RM1" s="169" t="s">
        <v>1213</v>
      </c>
      <c r="RN1" s="169" t="s">
        <v>1214</v>
      </c>
      <c r="RO1" s="169" t="s">
        <v>1215</v>
      </c>
      <c r="RP1" s="169" t="s">
        <v>1217</v>
      </c>
      <c r="RQ1" s="169" t="s">
        <v>1218</v>
      </c>
      <c r="RR1" s="169" t="s">
        <v>1220</v>
      </c>
      <c r="RS1" s="169" t="s">
        <v>1221</v>
      </c>
      <c r="RT1" s="166" t="s">
        <v>362</v>
      </c>
      <c r="RU1" s="178" t="s">
        <v>363</v>
      </c>
      <c r="RV1" s="169" t="s">
        <v>364</v>
      </c>
      <c r="RW1" s="169" t="s">
        <v>1223</v>
      </c>
      <c r="RX1" s="169" t="s">
        <v>1225</v>
      </c>
      <c r="RY1" s="169" t="s">
        <v>365</v>
      </c>
      <c r="RZ1" s="169" t="s">
        <v>1227</v>
      </c>
      <c r="SA1" s="169" t="s">
        <v>1229</v>
      </c>
      <c r="SB1" s="169" t="s">
        <v>1231</v>
      </c>
      <c r="SC1" s="169" t="s">
        <v>1233</v>
      </c>
      <c r="SD1" s="178" t="s">
        <v>366</v>
      </c>
      <c r="SE1" s="169" t="s">
        <v>367</v>
      </c>
      <c r="SF1" s="169" t="s">
        <v>1235</v>
      </c>
      <c r="SG1" s="169" t="s">
        <v>1237</v>
      </c>
      <c r="SH1" s="169" t="s">
        <v>1239</v>
      </c>
      <c r="SI1" s="169" t="s">
        <v>1241</v>
      </c>
      <c r="SJ1" s="169" t="s">
        <v>1243</v>
      </c>
      <c r="SK1" s="169" t="s">
        <v>1245</v>
      </c>
      <c r="SL1" s="169" t="s">
        <v>1247</v>
      </c>
      <c r="SM1" s="169" t="s">
        <v>1249</v>
      </c>
      <c r="SN1" s="169" t="s">
        <v>1251</v>
      </c>
      <c r="SO1" s="169" t="s">
        <v>1253</v>
      </c>
      <c r="SP1" s="169" t="s">
        <v>1255</v>
      </c>
      <c r="SQ1" s="169" t="s">
        <v>1257</v>
      </c>
      <c r="SR1" s="169" t="s">
        <v>1259</v>
      </c>
      <c r="SS1" s="169" t="s">
        <v>1261</v>
      </c>
      <c r="ST1" s="169" t="s">
        <v>1263</v>
      </c>
      <c r="SU1" s="166" t="s">
        <v>368</v>
      </c>
      <c r="SV1" s="178" t="s">
        <v>369</v>
      </c>
      <c r="SW1" s="169" t="s">
        <v>370</v>
      </c>
      <c r="SX1" s="169" t="s">
        <v>1265</v>
      </c>
      <c r="SY1" s="169" t="s">
        <v>1267</v>
      </c>
      <c r="SZ1" s="169" t="s">
        <v>1269</v>
      </c>
      <c r="TA1" s="169" t="s">
        <v>1271</v>
      </c>
      <c r="TB1" s="169" t="s">
        <v>1273</v>
      </c>
      <c r="TC1" s="169" t="s">
        <v>371</v>
      </c>
      <c r="TD1" s="169" t="s">
        <v>1275</v>
      </c>
      <c r="TE1" s="169" t="s">
        <v>1277</v>
      </c>
      <c r="TF1" s="169" t="s">
        <v>1279</v>
      </c>
      <c r="TG1" s="169" t="s">
        <v>1281</v>
      </c>
      <c r="TH1" s="169" t="s">
        <v>1283</v>
      </c>
      <c r="TI1" s="169" t="s">
        <v>1285</v>
      </c>
      <c r="TJ1" s="178" t="s">
        <v>372</v>
      </c>
      <c r="TK1" s="169" t="s">
        <v>373</v>
      </c>
      <c r="TL1" s="169" t="s">
        <v>374</v>
      </c>
      <c r="TM1" s="169" t="s">
        <v>1287</v>
      </c>
      <c r="TN1" s="169" t="s">
        <v>1289</v>
      </c>
      <c r="TO1" s="169" t="s">
        <v>1290</v>
      </c>
      <c r="TP1" s="169" t="s">
        <v>1292</v>
      </c>
      <c r="TQ1" s="169" t="s">
        <v>1294</v>
      </c>
      <c r="TR1" s="169" t="s">
        <v>1296</v>
      </c>
      <c r="TS1" s="169" t="s">
        <v>1298</v>
      </c>
      <c r="TT1" s="169" t="s">
        <v>1300</v>
      </c>
      <c r="TU1" s="169" t="s">
        <v>1302</v>
      </c>
      <c r="TV1" s="169" t="s">
        <v>1304</v>
      </c>
      <c r="TW1" s="169" t="s">
        <v>1306</v>
      </c>
      <c r="TX1" s="169" t="s">
        <v>1308</v>
      </c>
      <c r="TY1" s="169" t="s">
        <v>1310</v>
      </c>
      <c r="TZ1" s="169" t="s">
        <v>1312</v>
      </c>
      <c r="UA1" s="169" t="s">
        <v>1314</v>
      </c>
      <c r="UB1" s="169" t="s">
        <v>1316</v>
      </c>
      <c r="UC1" s="166" t="s">
        <v>1318</v>
      </c>
      <c r="UD1" s="169" t="s">
        <v>1320</v>
      </c>
      <c r="UE1" s="169" t="s">
        <v>1322</v>
      </c>
      <c r="UF1" s="169" t="s">
        <v>1324</v>
      </c>
      <c r="UG1" s="169" t="s">
        <v>1326</v>
      </c>
      <c r="UH1" s="169" t="s">
        <v>1328</v>
      </c>
      <c r="UI1" s="172"/>
    </row>
    <row r="2" spans="1:555" s="120" customFormat="1" hidden="1" x14ac:dyDescent="0.25">
      <c r="A2" s="120" t="s">
        <v>1351</v>
      </c>
      <c r="B2" s="120" t="s">
        <v>1353</v>
      </c>
      <c r="C2" s="120" t="s">
        <v>465</v>
      </c>
      <c r="D2" s="120" t="s">
        <v>1352</v>
      </c>
      <c r="E2" s="120" t="s">
        <v>1354</v>
      </c>
      <c r="F2" s="120" t="s">
        <v>466</v>
      </c>
      <c r="G2" s="154" t="s">
        <v>1355</v>
      </c>
      <c r="H2" s="120" t="s">
        <v>1356</v>
      </c>
      <c r="I2" s="120" t="s">
        <v>1357</v>
      </c>
      <c r="J2" s="120" t="s">
        <v>1446</v>
      </c>
      <c r="K2" s="120" t="s">
        <v>1358</v>
      </c>
      <c r="L2" s="120" t="s">
        <v>1359</v>
      </c>
      <c r="M2" s="120" t="s">
        <v>1360</v>
      </c>
      <c r="N2" s="120" t="s">
        <v>1361</v>
      </c>
      <c r="O2" s="120" t="s">
        <v>1362</v>
      </c>
      <c r="P2" s="120" t="s">
        <v>1471</v>
      </c>
      <c r="Q2" s="120" t="s">
        <v>1506</v>
      </c>
      <c r="R2" s="411" t="str">
        <f>+Presupuesto!D11</f>
        <v>Recurrente</v>
      </c>
      <c r="S2" s="411" t="str">
        <f>+Presupuesto!E11</f>
        <v>Programa / Proyecto 2017</v>
      </c>
      <c r="U2" s="120" t="s">
        <v>389</v>
      </c>
      <c r="V2" s="120" t="s">
        <v>407</v>
      </c>
      <c r="W2" s="120" t="s">
        <v>390</v>
      </c>
      <c r="X2" s="120" t="s">
        <v>391</v>
      </c>
      <c r="Y2" s="120" t="s">
        <v>392</v>
      </c>
      <c r="Z2" s="120" t="s">
        <v>393</v>
      </c>
      <c r="AA2" s="120" t="s">
        <v>394</v>
      </c>
      <c r="AB2" s="120" t="s">
        <v>395</v>
      </c>
      <c r="AC2" s="120" t="s">
        <v>396</v>
      </c>
      <c r="AD2" s="120" t="s">
        <v>397</v>
      </c>
      <c r="AE2" s="120" t="s">
        <v>398</v>
      </c>
      <c r="AF2" s="120" t="s">
        <v>399</v>
      </c>
      <c r="AH2" s="406" t="s">
        <v>414</v>
      </c>
      <c r="AI2" s="406" t="s">
        <v>415</v>
      </c>
      <c r="AJ2" s="406" t="s">
        <v>416</v>
      </c>
      <c r="AK2" s="406" t="s">
        <v>417</v>
      </c>
      <c r="AL2" s="406" t="s">
        <v>418</v>
      </c>
      <c r="AM2" s="406" t="s">
        <v>421</v>
      </c>
      <c r="AN2" s="406" t="s">
        <v>419</v>
      </c>
      <c r="AO2" s="406" t="s">
        <v>420</v>
      </c>
      <c r="AP2" s="406" t="s">
        <v>422</v>
      </c>
      <c r="AQ2" s="406" t="s">
        <v>423</v>
      </c>
      <c r="AR2" s="406" t="s">
        <v>424</v>
      </c>
      <c r="AS2" s="406" t="s">
        <v>425</v>
      </c>
      <c r="AT2" s="406" t="s">
        <v>426</v>
      </c>
      <c r="AU2" s="406" t="s">
        <v>427</v>
      </c>
      <c r="AV2" s="406" t="s">
        <v>428</v>
      </c>
      <c r="AW2" s="406" t="s">
        <v>429</v>
      </c>
      <c r="AX2" s="406" t="s">
        <v>430</v>
      </c>
      <c r="AY2" s="406" t="s">
        <v>431</v>
      </c>
      <c r="AZ2" s="406" t="s">
        <v>432</v>
      </c>
      <c r="BA2" s="406" t="s">
        <v>433</v>
      </c>
      <c r="BB2" s="406" t="s">
        <v>434</v>
      </c>
      <c r="BC2" s="406" t="s">
        <v>435</v>
      </c>
      <c r="BD2" s="406" t="s">
        <v>436</v>
      </c>
      <c r="BE2" s="406" t="s">
        <v>437</v>
      </c>
      <c r="BF2" s="406" t="s">
        <v>438</v>
      </c>
      <c r="BG2" s="406" t="s">
        <v>439</v>
      </c>
      <c r="BH2" s="406" t="s">
        <v>440</v>
      </c>
      <c r="BI2" s="406" t="s">
        <v>441</v>
      </c>
      <c r="BJ2" s="406" t="s">
        <v>442</v>
      </c>
      <c r="BK2" s="406" t="s">
        <v>443</v>
      </c>
      <c r="BL2" s="406" t="s">
        <v>444</v>
      </c>
      <c r="BM2" s="406" t="s">
        <v>445</v>
      </c>
      <c r="BN2" s="406" t="s">
        <v>446</v>
      </c>
      <c r="BO2" s="406" t="s">
        <v>447</v>
      </c>
      <c r="BP2" s="406" t="s">
        <v>448</v>
      </c>
      <c r="BQ2" s="406" t="s">
        <v>449</v>
      </c>
      <c r="BR2" s="406" t="s">
        <v>450</v>
      </c>
      <c r="BS2" s="406" t="s">
        <v>451</v>
      </c>
      <c r="BT2" s="406" t="s">
        <v>452</v>
      </c>
      <c r="BU2" s="406" t="s">
        <v>453</v>
      </c>
    </row>
    <row r="3" spans="1:555" hidden="1" x14ac:dyDescent="0.25">
      <c r="AH3" s="407">
        <v>2500</v>
      </c>
      <c r="AI3" s="407">
        <v>1900</v>
      </c>
      <c r="AJ3" s="407">
        <v>1650</v>
      </c>
      <c r="AK3" s="407">
        <v>1580</v>
      </c>
      <c r="AL3" s="407">
        <v>2250</v>
      </c>
      <c r="AM3" s="407">
        <v>1650</v>
      </c>
      <c r="AN3" s="407">
        <v>1400</v>
      </c>
      <c r="AO3" s="408">
        <v>1340</v>
      </c>
      <c r="AP3" s="408">
        <v>2000</v>
      </c>
      <c r="AQ3" s="408">
        <v>1400</v>
      </c>
      <c r="AR3" s="408">
        <v>1150</v>
      </c>
      <c r="AS3" s="408">
        <v>1100</v>
      </c>
      <c r="AT3" s="408">
        <v>1750</v>
      </c>
      <c r="AU3" s="408">
        <v>1150</v>
      </c>
      <c r="AV3" s="408">
        <v>900</v>
      </c>
      <c r="AW3" s="408">
        <v>860</v>
      </c>
      <c r="AX3" s="408">
        <v>1200</v>
      </c>
      <c r="AY3" s="409">
        <v>900</v>
      </c>
      <c r="AZ3" s="409">
        <v>650</v>
      </c>
      <c r="BA3" s="409">
        <v>620</v>
      </c>
      <c r="BB3" s="407">
        <f>+'Cuadro Resumen'!C213</f>
        <v>5759.1495000000004</v>
      </c>
      <c r="BC3" s="407">
        <f>+'Cuadro Resumen'!D213</f>
        <v>5307.4515000000001</v>
      </c>
      <c r="BD3" s="407">
        <f>+'Cuadro Resumen'!E213</f>
        <v>6775.47</v>
      </c>
      <c r="BE3" s="407">
        <f>+'Cuadro Resumen'!F213</f>
        <v>6323.7719999999999</v>
      </c>
      <c r="BF3" s="407">
        <f>+'Cuadro Resumen'!C214</f>
        <v>5081.6025</v>
      </c>
      <c r="BG3" s="407">
        <f>+'Cuadro Resumen'!D214</f>
        <v>4629.9045000000006</v>
      </c>
      <c r="BH3" s="407">
        <f>+'Cuadro Resumen'!E214</f>
        <v>6097.9230000000007</v>
      </c>
      <c r="BI3" s="407">
        <f>+'Cuadro Resumen'!F214</f>
        <v>5646.2250000000004</v>
      </c>
      <c r="BJ3" s="408">
        <f>+'Cuadro Resumen'!C215</f>
        <v>4404.0555000000004</v>
      </c>
      <c r="BK3" s="408">
        <f>+'Cuadro Resumen'!D215</f>
        <v>4065.2820000000002</v>
      </c>
      <c r="BL3" s="408">
        <f>+'Cuadro Resumen'!E215</f>
        <v>5420.3760000000002</v>
      </c>
      <c r="BM3" s="408">
        <f>+'Cuadro Resumen'!F215</f>
        <v>4968.6779999999999</v>
      </c>
      <c r="BN3" s="408">
        <f>+'Cuadro Resumen'!C216</f>
        <v>3726.5085000000004</v>
      </c>
      <c r="BO3" s="408">
        <f>+'Cuadro Resumen'!D216</f>
        <v>3387.7350000000001</v>
      </c>
      <c r="BP3" s="408">
        <f>+'Cuadro Resumen'!E216</f>
        <v>4742.8290000000006</v>
      </c>
      <c r="BQ3" s="408">
        <f>+'Cuadro Resumen'!F216</f>
        <v>4404.0555000000004</v>
      </c>
      <c r="BR3" s="408">
        <f>+'Cuadro Resumen'!C217</f>
        <v>3274.8105</v>
      </c>
      <c r="BS3" s="408">
        <f>+'Cuadro Resumen'!D217</f>
        <v>3048.9615000000003</v>
      </c>
      <c r="BT3" s="408">
        <f>+'Cuadro Resumen'!E217</f>
        <v>4178.2065000000002</v>
      </c>
      <c r="BU3" s="408">
        <f>+'Cuadro Resumen'!F217</f>
        <v>3839.433</v>
      </c>
    </row>
    <row r="4" spans="1:555" ht="15.75" thickBot="1" x14ac:dyDescent="0.3"/>
    <row r="5" spans="1:555" ht="53.25" thickBot="1" x14ac:dyDescent="0.3">
      <c r="C5" s="87" t="s">
        <v>413</v>
      </c>
      <c r="D5" s="186">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64"/>
    </row>
    <row r="10" spans="1:555" ht="15.75" thickBot="1" x14ac:dyDescent="0.3">
      <c r="C10" s="151" t="s">
        <v>49</v>
      </c>
      <c r="D10" s="328">
        <f>SUM(F17:F50)</f>
        <v>0</v>
      </c>
      <c r="G10" s="79"/>
      <c r="H10" s="70"/>
      <c r="I10" s="70"/>
    </row>
    <row r="11" spans="1:555" x14ac:dyDescent="0.25">
      <c r="G11" s="79"/>
      <c r="H11" s="70"/>
      <c r="I11" s="70"/>
    </row>
    <row r="12" spans="1:555" x14ac:dyDescent="0.25">
      <c r="F12" s="70"/>
      <c r="G12" s="79"/>
      <c r="H12" s="70"/>
      <c r="I12" s="70"/>
    </row>
    <row r="13" spans="1:555" ht="15.75" x14ac:dyDescent="0.25">
      <c r="C13" s="279" t="s">
        <v>387</v>
      </c>
      <c r="D13" s="324"/>
      <c r="F13" s="70"/>
      <c r="G13" s="79"/>
      <c r="H13" s="70"/>
      <c r="I13" s="70"/>
    </row>
    <row r="14" spans="1:555" ht="18.75" x14ac:dyDescent="0.25">
      <c r="C14" s="195"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11"/>
      <c r="M15" s="212"/>
      <c r="N15" s="211"/>
      <c r="O15" s="211"/>
      <c r="P15" s="214" t="s">
        <v>463</v>
      </c>
      <c r="Q15" s="214" t="s">
        <v>464</v>
      </c>
    </row>
    <row r="16" spans="1:555" ht="30.75" thickBot="1" x14ac:dyDescent="0.3">
      <c r="C16" s="127" t="s">
        <v>43</v>
      </c>
      <c r="D16" s="127" t="s">
        <v>51</v>
      </c>
      <c r="E16" s="133" t="s">
        <v>53</v>
      </c>
      <c r="F16" s="132" t="s">
        <v>27</v>
      </c>
      <c r="G16" s="130" t="s">
        <v>126</v>
      </c>
      <c r="H16" s="133" t="s">
        <v>45</v>
      </c>
      <c r="I16" s="130" t="s">
        <v>127</v>
      </c>
      <c r="J16" s="130" t="s">
        <v>405</v>
      </c>
      <c r="K16" s="130" t="s">
        <v>406</v>
      </c>
      <c r="L16" s="208" t="s">
        <v>21</v>
      </c>
      <c r="M16" s="208" t="s">
        <v>51</v>
      </c>
      <c r="N16" s="209" t="s">
        <v>461</v>
      </c>
      <c r="O16" s="210" t="s">
        <v>462</v>
      </c>
      <c r="P16" s="213">
        <v>0.7</v>
      </c>
      <c r="Q16" s="213">
        <v>0.3</v>
      </c>
    </row>
    <row r="17" spans="3:17" x14ac:dyDescent="0.25">
      <c r="C17" s="136"/>
      <c r="D17" s="152"/>
      <c r="E17" s="121"/>
      <c r="F17" s="97">
        <f t="shared" ref="F17:F50" si="0">D17*E17</f>
        <v>0</v>
      </c>
      <c r="G17" s="155"/>
      <c r="H17" s="137"/>
      <c r="I17" s="128" t="e">
        <f>VLOOKUP(H17,Presupuesto!$B$11:$C$565,2,0)</f>
        <v>#N/A</v>
      </c>
      <c r="J17" s="203" t="s">
        <v>1353</v>
      </c>
      <c r="K17" s="98" t="s">
        <v>407</v>
      </c>
      <c r="L17" s="136"/>
      <c r="M17" s="152"/>
      <c r="N17" s="121"/>
      <c r="O17" s="97">
        <f t="shared" ref="O17:O50" si="1">M17*N17</f>
        <v>0</v>
      </c>
      <c r="P17" s="97">
        <f t="shared" ref="P17:Q36" si="2">$O17*P$16</f>
        <v>0</v>
      </c>
      <c r="Q17" s="97">
        <f t="shared" si="2"/>
        <v>0</v>
      </c>
    </row>
    <row r="18" spans="3:17" x14ac:dyDescent="0.25">
      <c r="C18" s="136"/>
      <c r="D18" s="152"/>
      <c r="E18" s="121"/>
      <c r="F18" s="97">
        <f t="shared" si="0"/>
        <v>0</v>
      </c>
      <c r="G18" s="155"/>
      <c r="H18" s="137"/>
      <c r="I18" s="128" t="e">
        <f>VLOOKUP(H18,Presupuesto!$B$11:$C$565,2,0)</f>
        <v>#N/A</v>
      </c>
      <c r="J18" s="98" t="str">
        <f>$J$17</f>
        <v>Investigación Científica</v>
      </c>
      <c r="K18" s="98" t="s">
        <v>407</v>
      </c>
      <c r="L18" s="136"/>
      <c r="M18" s="152"/>
      <c r="N18" s="121"/>
      <c r="O18" s="97">
        <f t="shared" si="1"/>
        <v>0</v>
      </c>
      <c r="P18" s="97">
        <f t="shared" si="2"/>
        <v>0</v>
      </c>
      <c r="Q18" s="97">
        <f t="shared" si="2"/>
        <v>0</v>
      </c>
    </row>
    <row r="19" spans="3:17" x14ac:dyDescent="0.25">
      <c r="C19" s="136"/>
      <c r="D19" s="152"/>
      <c r="E19" s="121"/>
      <c r="F19" s="97">
        <f t="shared" si="0"/>
        <v>0</v>
      </c>
      <c r="G19" s="155"/>
      <c r="H19" s="137"/>
      <c r="I19" s="128" t="e">
        <f>VLOOKUP(H19,Presupuesto!$B$11:$C$565,2,0)</f>
        <v>#N/A</v>
      </c>
      <c r="J19" s="98" t="str">
        <f t="shared" ref="J19:J49" si="3">$J$17</f>
        <v>Investigación Científica</v>
      </c>
      <c r="K19" s="98" t="s">
        <v>407</v>
      </c>
      <c r="L19" s="136"/>
      <c r="M19" s="152"/>
      <c r="N19" s="121"/>
      <c r="O19" s="97">
        <f t="shared" si="1"/>
        <v>0</v>
      </c>
      <c r="P19" s="97">
        <f t="shared" si="2"/>
        <v>0</v>
      </c>
      <c r="Q19" s="97">
        <f t="shared" si="2"/>
        <v>0</v>
      </c>
    </row>
    <row r="20" spans="3:17" x14ac:dyDescent="0.25">
      <c r="C20" s="136"/>
      <c r="D20" s="152"/>
      <c r="E20" s="121"/>
      <c r="F20" s="97">
        <f t="shared" si="0"/>
        <v>0</v>
      </c>
      <c r="G20" s="155"/>
      <c r="H20" s="137"/>
      <c r="I20" s="128" t="e">
        <f>VLOOKUP(H20,Presupuesto!$B$11:$C$565,2,0)</f>
        <v>#N/A</v>
      </c>
      <c r="J20" s="98" t="str">
        <f t="shared" si="3"/>
        <v>Investigación Científica</v>
      </c>
      <c r="K20" s="98" t="s">
        <v>407</v>
      </c>
      <c r="L20" s="136"/>
      <c r="M20" s="152"/>
      <c r="N20" s="121"/>
      <c r="O20" s="97">
        <f t="shared" si="1"/>
        <v>0</v>
      </c>
      <c r="P20" s="97">
        <f t="shared" si="2"/>
        <v>0</v>
      </c>
      <c r="Q20" s="97">
        <f t="shared" si="2"/>
        <v>0</v>
      </c>
    </row>
    <row r="21" spans="3:17" x14ac:dyDescent="0.25">
      <c r="C21" s="136"/>
      <c r="D21" s="152"/>
      <c r="E21" s="121"/>
      <c r="F21" s="97">
        <f t="shared" si="0"/>
        <v>0</v>
      </c>
      <c r="G21" s="155"/>
      <c r="H21" s="137"/>
      <c r="I21" s="128" t="e">
        <f>VLOOKUP(H21,Presupuesto!$B$11:$C$565,2,0)</f>
        <v>#N/A</v>
      </c>
      <c r="J21" s="98" t="str">
        <f t="shared" si="3"/>
        <v>Investigación Científica</v>
      </c>
      <c r="K21" s="98" t="s">
        <v>396</v>
      </c>
      <c r="L21" s="136"/>
      <c r="M21" s="152"/>
      <c r="N21" s="121"/>
      <c r="O21" s="97">
        <f t="shared" si="1"/>
        <v>0</v>
      </c>
      <c r="P21" s="97">
        <f t="shared" si="2"/>
        <v>0</v>
      </c>
      <c r="Q21" s="97">
        <f t="shared" si="2"/>
        <v>0</v>
      </c>
    </row>
    <row r="22" spans="3:17" x14ac:dyDescent="0.25">
      <c r="C22" s="136"/>
      <c r="D22" s="152"/>
      <c r="E22" s="121"/>
      <c r="F22" s="97">
        <f t="shared" si="0"/>
        <v>0</v>
      </c>
      <c r="G22" s="155"/>
      <c r="H22" s="137"/>
      <c r="I22" s="128" t="e">
        <f>VLOOKUP(H22,Presupuesto!$B$11:$C$565,2,0)</f>
        <v>#N/A</v>
      </c>
      <c r="J22" s="98" t="str">
        <f t="shared" si="3"/>
        <v>Investigación Científica</v>
      </c>
      <c r="K22" s="98" t="s">
        <v>407</v>
      </c>
      <c r="L22" s="136"/>
      <c r="M22" s="152"/>
      <c r="N22" s="121"/>
      <c r="O22" s="97">
        <f t="shared" si="1"/>
        <v>0</v>
      </c>
      <c r="P22" s="97">
        <f t="shared" si="2"/>
        <v>0</v>
      </c>
      <c r="Q22" s="97">
        <f t="shared" si="2"/>
        <v>0</v>
      </c>
    </row>
    <row r="23" spans="3:17" x14ac:dyDescent="0.25">
      <c r="C23" s="136"/>
      <c r="D23" s="152"/>
      <c r="E23" s="121"/>
      <c r="F23" s="97">
        <f t="shared" si="0"/>
        <v>0</v>
      </c>
      <c r="G23" s="155"/>
      <c r="H23" s="137"/>
      <c r="I23" s="128" t="e">
        <f>VLOOKUP(H23,Presupuesto!$B$11:$C$565,2,0)</f>
        <v>#N/A</v>
      </c>
      <c r="J23" s="98" t="str">
        <f t="shared" si="3"/>
        <v>Investigación Científica</v>
      </c>
      <c r="K23" s="98" t="s">
        <v>407</v>
      </c>
      <c r="L23" s="136"/>
      <c r="M23" s="152"/>
      <c r="N23" s="121"/>
      <c r="O23" s="97">
        <f t="shared" si="1"/>
        <v>0</v>
      </c>
      <c r="P23" s="97">
        <f t="shared" si="2"/>
        <v>0</v>
      </c>
      <c r="Q23" s="97">
        <f t="shared" si="2"/>
        <v>0</v>
      </c>
    </row>
    <row r="24" spans="3:17" x14ac:dyDescent="0.25">
      <c r="C24" s="136"/>
      <c r="D24" s="152"/>
      <c r="E24" s="121"/>
      <c r="F24" s="97">
        <f t="shared" si="0"/>
        <v>0</v>
      </c>
      <c r="G24" s="155"/>
      <c r="H24" s="137"/>
      <c r="I24" s="128" t="e">
        <f>VLOOKUP(H24,Presupuesto!$B$11:$C$565,2,0)</f>
        <v>#N/A</v>
      </c>
      <c r="J24" s="98" t="str">
        <f t="shared" si="3"/>
        <v>Investigación Científica</v>
      </c>
      <c r="K24" s="98" t="s">
        <v>407</v>
      </c>
      <c r="L24" s="136"/>
      <c r="M24" s="152"/>
      <c r="N24" s="121"/>
      <c r="O24" s="97">
        <f t="shared" si="1"/>
        <v>0</v>
      </c>
      <c r="P24" s="97">
        <f t="shared" si="2"/>
        <v>0</v>
      </c>
      <c r="Q24" s="97">
        <f t="shared" si="2"/>
        <v>0</v>
      </c>
    </row>
    <row r="25" spans="3:17" x14ac:dyDescent="0.25">
      <c r="C25" s="136"/>
      <c r="D25" s="152"/>
      <c r="E25" s="121"/>
      <c r="F25" s="97">
        <f t="shared" si="0"/>
        <v>0</v>
      </c>
      <c r="G25" s="155"/>
      <c r="H25" s="137"/>
      <c r="I25" s="128" t="e">
        <f>VLOOKUP(H25,Presupuesto!$B$11:$C$565,2,0)</f>
        <v>#N/A</v>
      </c>
      <c r="J25" s="98" t="str">
        <f t="shared" si="3"/>
        <v>Investigación Científica</v>
      </c>
      <c r="K25" s="98" t="s">
        <v>407</v>
      </c>
      <c r="L25" s="136"/>
      <c r="M25" s="152"/>
      <c r="N25" s="121"/>
      <c r="O25" s="97">
        <f t="shared" si="1"/>
        <v>0</v>
      </c>
      <c r="P25" s="97">
        <f t="shared" si="2"/>
        <v>0</v>
      </c>
      <c r="Q25" s="97">
        <f t="shared" si="2"/>
        <v>0</v>
      </c>
    </row>
    <row r="26" spans="3:17" x14ac:dyDescent="0.25">
      <c r="C26" s="136"/>
      <c r="D26" s="152"/>
      <c r="E26" s="121"/>
      <c r="F26" s="97">
        <f t="shared" si="0"/>
        <v>0</v>
      </c>
      <c r="G26" s="155"/>
      <c r="H26" s="137"/>
      <c r="I26" s="128" t="e">
        <f>VLOOKUP(H26,Presupuesto!$B$11:$C$565,2,0)</f>
        <v>#N/A</v>
      </c>
      <c r="J26" s="98" t="str">
        <f t="shared" si="3"/>
        <v>Investigación Científica</v>
      </c>
      <c r="K26" s="98" t="s">
        <v>407</v>
      </c>
      <c r="L26" s="136"/>
      <c r="M26" s="152"/>
      <c r="N26" s="121"/>
      <c r="O26" s="97">
        <f t="shared" si="1"/>
        <v>0</v>
      </c>
      <c r="P26" s="97">
        <f t="shared" si="2"/>
        <v>0</v>
      </c>
      <c r="Q26" s="97">
        <f t="shared" si="2"/>
        <v>0</v>
      </c>
    </row>
    <row r="27" spans="3:17" x14ac:dyDescent="0.25">
      <c r="C27" s="136"/>
      <c r="D27" s="152"/>
      <c r="E27" s="121"/>
      <c r="F27" s="97">
        <f t="shared" si="0"/>
        <v>0</v>
      </c>
      <c r="G27" s="155"/>
      <c r="H27" s="137"/>
      <c r="I27" s="128" t="e">
        <f>VLOOKUP(H27,Presupuesto!$B$11:$C$565,2,0)</f>
        <v>#N/A</v>
      </c>
      <c r="J27" s="98" t="str">
        <f t="shared" si="3"/>
        <v>Investigación Científica</v>
      </c>
      <c r="K27" s="98" t="s">
        <v>407</v>
      </c>
      <c r="L27" s="136"/>
      <c r="M27" s="152"/>
      <c r="N27" s="121"/>
      <c r="O27" s="97">
        <f t="shared" si="1"/>
        <v>0</v>
      </c>
      <c r="P27" s="97">
        <f t="shared" si="2"/>
        <v>0</v>
      </c>
      <c r="Q27" s="97">
        <f t="shared" si="2"/>
        <v>0</v>
      </c>
    </row>
    <row r="28" spans="3:17" x14ac:dyDescent="0.25">
      <c r="C28" s="136"/>
      <c r="D28" s="152"/>
      <c r="E28" s="121"/>
      <c r="F28" s="97">
        <f t="shared" si="0"/>
        <v>0</v>
      </c>
      <c r="G28" s="155"/>
      <c r="H28" s="137"/>
      <c r="I28" s="128" t="e">
        <f>VLOOKUP(H28,Presupuesto!$B$11:$C$565,2,0)</f>
        <v>#N/A</v>
      </c>
      <c r="J28" s="98" t="str">
        <f t="shared" si="3"/>
        <v>Investigación Científica</v>
      </c>
      <c r="K28" s="98" t="s">
        <v>407</v>
      </c>
      <c r="L28" s="136"/>
      <c r="M28" s="152"/>
      <c r="N28" s="121"/>
      <c r="O28" s="97">
        <f t="shared" si="1"/>
        <v>0</v>
      </c>
      <c r="P28" s="97">
        <f t="shared" si="2"/>
        <v>0</v>
      </c>
      <c r="Q28" s="97">
        <f t="shared" si="2"/>
        <v>0</v>
      </c>
    </row>
    <row r="29" spans="3:17" x14ac:dyDescent="0.25">
      <c r="C29" s="136"/>
      <c r="D29" s="152"/>
      <c r="E29" s="121"/>
      <c r="F29" s="97">
        <f t="shared" si="0"/>
        <v>0</v>
      </c>
      <c r="G29" s="155"/>
      <c r="H29" s="137"/>
      <c r="I29" s="128" t="e">
        <f>VLOOKUP(H29,Presupuesto!$B$11:$C$565,2,0)</f>
        <v>#N/A</v>
      </c>
      <c r="J29" s="98" t="str">
        <f t="shared" si="3"/>
        <v>Investigación Científica</v>
      </c>
      <c r="K29" s="98" t="s">
        <v>407</v>
      </c>
      <c r="L29" s="136"/>
      <c r="M29" s="152"/>
      <c r="N29" s="121"/>
      <c r="O29" s="97">
        <f t="shared" si="1"/>
        <v>0</v>
      </c>
      <c r="P29" s="97">
        <f t="shared" si="2"/>
        <v>0</v>
      </c>
      <c r="Q29" s="97">
        <f t="shared" si="2"/>
        <v>0</v>
      </c>
    </row>
    <row r="30" spans="3:17" x14ac:dyDescent="0.25">
      <c r="C30" s="136"/>
      <c r="D30" s="152"/>
      <c r="E30" s="121"/>
      <c r="F30" s="97">
        <f t="shared" si="0"/>
        <v>0</v>
      </c>
      <c r="G30" s="155"/>
      <c r="H30" s="137"/>
      <c r="I30" s="128" t="e">
        <f>VLOOKUP(H30,Presupuesto!$B$11:$C$565,2,0)</f>
        <v>#N/A</v>
      </c>
      <c r="J30" s="98" t="str">
        <f t="shared" si="3"/>
        <v>Investigación Científica</v>
      </c>
      <c r="K30" s="98" t="s">
        <v>407</v>
      </c>
      <c r="L30" s="136"/>
      <c r="M30" s="152"/>
      <c r="N30" s="121"/>
      <c r="O30" s="97">
        <f t="shared" si="1"/>
        <v>0</v>
      </c>
      <c r="P30" s="97">
        <f t="shared" si="2"/>
        <v>0</v>
      </c>
      <c r="Q30" s="97">
        <f t="shared" si="2"/>
        <v>0</v>
      </c>
    </row>
    <row r="31" spans="3:17" x14ac:dyDescent="0.25">
      <c r="C31" s="136"/>
      <c r="D31" s="152"/>
      <c r="E31" s="121"/>
      <c r="F31" s="97">
        <f t="shared" si="0"/>
        <v>0</v>
      </c>
      <c r="G31" s="155"/>
      <c r="H31" s="137"/>
      <c r="I31" s="128" t="e">
        <f>VLOOKUP(H31,Presupuesto!$B$11:$C$565,2,0)</f>
        <v>#N/A</v>
      </c>
      <c r="J31" s="98" t="str">
        <f t="shared" si="3"/>
        <v>Investigación Científica</v>
      </c>
      <c r="K31" s="98" t="s">
        <v>407</v>
      </c>
      <c r="L31" s="136"/>
      <c r="M31" s="152"/>
      <c r="N31" s="121"/>
      <c r="O31" s="97">
        <f t="shared" si="1"/>
        <v>0</v>
      </c>
      <c r="P31" s="97">
        <f t="shared" si="2"/>
        <v>0</v>
      </c>
      <c r="Q31" s="97">
        <f t="shared" si="2"/>
        <v>0</v>
      </c>
    </row>
    <row r="32" spans="3:17" x14ac:dyDescent="0.25">
      <c r="C32" s="136"/>
      <c r="D32" s="152"/>
      <c r="E32" s="121"/>
      <c r="F32" s="97">
        <f t="shared" si="0"/>
        <v>0</v>
      </c>
      <c r="G32" s="155"/>
      <c r="H32" s="137"/>
      <c r="I32" s="128" t="e">
        <f>VLOOKUP(H32,Presupuesto!$B$11:$C$565,2,0)</f>
        <v>#N/A</v>
      </c>
      <c r="J32" s="98" t="str">
        <f t="shared" si="3"/>
        <v>Investigación Científica</v>
      </c>
      <c r="K32" s="98" t="s">
        <v>407</v>
      </c>
      <c r="L32" s="136"/>
      <c r="M32" s="152"/>
      <c r="N32" s="121"/>
      <c r="O32" s="97">
        <f t="shared" si="1"/>
        <v>0</v>
      </c>
      <c r="P32" s="97">
        <f t="shared" si="2"/>
        <v>0</v>
      </c>
      <c r="Q32" s="97">
        <f t="shared" si="2"/>
        <v>0</v>
      </c>
    </row>
    <row r="33" spans="3:17" x14ac:dyDescent="0.25">
      <c r="C33" s="136"/>
      <c r="D33" s="152"/>
      <c r="E33" s="121"/>
      <c r="F33" s="97">
        <f t="shared" si="0"/>
        <v>0</v>
      </c>
      <c r="G33" s="155"/>
      <c r="H33" s="137"/>
      <c r="I33" s="128" t="e">
        <f>VLOOKUP(H33,Presupuesto!$B$11:$C$565,2,0)</f>
        <v>#N/A</v>
      </c>
      <c r="J33" s="98" t="str">
        <f t="shared" si="3"/>
        <v>Investigación Científica</v>
      </c>
      <c r="K33" s="98" t="s">
        <v>407</v>
      </c>
      <c r="L33" s="136"/>
      <c r="M33" s="152"/>
      <c r="N33" s="121"/>
      <c r="O33" s="97">
        <f t="shared" si="1"/>
        <v>0</v>
      </c>
      <c r="P33" s="97">
        <f t="shared" si="2"/>
        <v>0</v>
      </c>
      <c r="Q33" s="97">
        <f t="shared" si="2"/>
        <v>0</v>
      </c>
    </row>
    <row r="34" spans="3:17" x14ac:dyDescent="0.25">
      <c r="C34" s="136"/>
      <c r="D34" s="152"/>
      <c r="E34" s="121"/>
      <c r="F34" s="97">
        <f t="shared" si="0"/>
        <v>0</v>
      </c>
      <c r="G34" s="155"/>
      <c r="H34" s="137"/>
      <c r="I34" s="128" t="e">
        <f>VLOOKUP(H34,Presupuesto!$B$11:$C$565,2,0)</f>
        <v>#N/A</v>
      </c>
      <c r="J34" s="98" t="str">
        <f t="shared" si="3"/>
        <v>Investigación Científica</v>
      </c>
      <c r="K34" s="98" t="s">
        <v>407</v>
      </c>
      <c r="L34" s="136"/>
      <c r="M34" s="152"/>
      <c r="N34" s="121"/>
      <c r="O34" s="97">
        <f t="shared" si="1"/>
        <v>0</v>
      </c>
      <c r="P34" s="97">
        <f t="shared" si="2"/>
        <v>0</v>
      </c>
      <c r="Q34" s="97">
        <f t="shared" si="2"/>
        <v>0</v>
      </c>
    </row>
    <row r="35" spans="3:17" x14ac:dyDescent="0.25">
      <c r="C35" s="136"/>
      <c r="D35" s="152"/>
      <c r="E35" s="121"/>
      <c r="F35" s="97">
        <f t="shared" si="0"/>
        <v>0</v>
      </c>
      <c r="G35" s="155"/>
      <c r="H35" s="137"/>
      <c r="I35" s="128" t="e">
        <f>VLOOKUP(H35,Presupuesto!$B$11:$C$565,2,0)</f>
        <v>#N/A</v>
      </c>
      <c r="J35" s="98" t="str">
        <f t="shared" si="3"/>
        <v>Investigación Científica</v>
      </c>
      <c r="K35" s="98" t="s">
        <v>407</v>
      </c>
      <c r="L35" s="136"/>
      <c r="M35" s="152"/>
      <c r="N35" s="121"/>
      <c r="O35" s="97">
        <f t="shared" si="1"/>
        <v>0</v>
      </c>
      <c r="P35" s="97">
        <f t="shared" si="2"/>
        <v>0</v>
      </c>
      <c r="Q35" s="97">
        <f t="shared" si="2"/>
        <v>0</v>
      </c>
    </row>
    <row r="36" spans="3:17" x14ac:dyDescent="0.25">
      <c r="C36" s="136"/>
      <c r="D36" s="152"/>
      <c r="E36" s="121"/>
      <c r="F36" s="97">
        <f t="shared" si="0"/>
        <v>0</v>
      </c>
      <c r="G36" s="155"/>
      <c r="H36" s="137"/>
      <c r="I36" s="128" t="e">
        <f>VLOOKUP(H36,Presupuesto!$B$11:$C$565,2,0)</f>
        <v>#N/A</v>
      </c>
      <c r="J36" s="98" t="str">
        <f t="shared" si="3"/>
        <v>Investigación Científica</v>
      </c>
      <c r="K36" s="98" t="s">
        <v>407</v>
      </c>
      <c r="L36" s="136"/>
      <c r="M36" s="152"/>
      <c r="N36" s="121"/>
      <c r="O36" s="97">
        <f t="shared" si="1"/>
        <v>0</v>
      </c>
      <c r="P36" s="97">
        <f t="shared" si="2"/>
        <v>0</v>
      </c>
      <c r="Q36" s="97">
        <f t="shared" si="2"/>
        <v>0</v>
      </c>
    </row>
    <row r="37" spans="3:17" x14ac:dyDescent="0.25">
      <c r="C37" s="136"/>
      <c r="D37" s="152"/>
      <c r="E37" s="121"/>
      <c r="F37" s="97">
        <f t="shared" si="0"/>
        <v>0</v>
      </c>
      <c r="G37" s="155"/>
      <c r="H37" s="137"/>
      <c r="I37" s="128" t="e">
        <f>VLOOKUP(H37,Presupuesto!$B$11:$C$565,2,0)</f>
        <v>#N/A</v>
      </c>
      <c r="J37" s="98" t="str">
        <f t="shared" si="3"/>
        <v>Investigación Científica</v>
      </c>
      <c r="K37" s="98" t="s">
        <v>407</v>
      </c>
      <c r="L37" s="136"/>
      <c r="M37" s="152"/>
      <c r="N37" s="121"/>
      <c r="O37" s="97">
        <f t="shared" si="1"/>
        <v>0</v>
      </c>
      <c r="P37" s="97">
        <f t="shared" ref="P37:Q50" si="4">$O37*P$16</f>
        <v>0</v>
      </c>
      <c r="Q37" s="97">
        <f t="shared" si="4"/>
        <v>0</v>
      </c>
    </row>
    <row r="38" spans="3:17" x14ac:dyDescent="0.25">
      <c r="C38" s="138"/>
      <c r="D38" s="146"/>
      <c r="E38" s="116"/>
      <c r="F38" s="97">
        <f t="shared" si="0"/>
        <v>0</v>
      </c>
      <c r="G38" s="155"/>
      <c r="H38" s="139"/>
      <c r="I38" s="128" t="e">
        <f>VLOOKUP(H38,Presupuesto!$B$11:$C$565,2,0)</f>
        <v>#N/A</v>
      </c>
      <c r="J38" s="98" t="str">
        <f t="shared" si="3"/>
        <v>Investigación Científica</v>
      </c>
      <c r="K38" s="98" t="s">
        <v>407</v>
      </c>
      <c r="L38" s="138"/>
      <c r="M38" s="146"/>
      <c r="N38" s="116"/>
      <c r="O38" s="97">
        <f t="shared" si="1"/>
        <v>0</v>
      </c>
      <c r="P38" s="97">
        <f t="shared" si="4"/>
        <v>0</v>
      </c>
      <c r="Q38" s="97">
        <f t="shared" si="4"/>
        <v>0</v>
      </c>
    </row>
    <row r="39" spans="3:17" x14ac:dyDescent="0.25">
      <c r="C39" s="138"/>
      <c r="D39" s="146"/>
      <c r="E39" s="116"/>
      <c r="F39" s="97">
        <f t="shared" si="0"/>
        <v>0</v>
      </c>
      <c r="G39" s="155"/>
      <c r="H39" s="139"/>
      <c r="I39" s="128" t="e">
        <f>VLOOKUP(H39,Presupuesto!$B$11:$C$565,2,0)</f>
        <v>#N/A</v>
      </c>
      <c r="J39" s="98" t="str">
        <f t="shared" si="3"/>
        <v>Investigación Científica</v>
      </c>
      <c r="K39" s="98" t="s">
        <v>407</v>
      </c>
      <c r="L39" s="138"/>
      <c r="M39" s="146"/>
      <c r="N39" s="116"/>
      <c r="O39" s="97">
        <f t="shared" si="1"/>
        <v>0</v>
      </c>
      <c r="P39" s="97">
        <f t="shared" si="4"/>
        <v>0</v>
      </c>
      <c r="Q39" s="97">
        <f t="shared" si="4"/>
        <v>0</v>
      </c>
    </row>
    <row r="40" spans="3:17" x14ac:dyDescent="0.25">
      <c r="C40" s="138"/>
      <c r="D40" s="146"/>
      <c r="E40" s="116"/>
      <c r="F40" s="97">
        <f t="shared" si="0"/>
        <v>0</v>
      </c>
      <c r="G40" s="155"/>
      <c r="H40" s="139"/>
      <c r="I40" s="128" t="e">
        <f>VLOOKUP(H40,Presupuesto!$B$11:$C$565,2,0)</f>
        <v>#N/A</v>
      </c>
      <c r="J40" s="98" t="str">
        <f t="shared" si="3"/>
        <v>Investigación Científica</v>
      </c>
      <c r="K40" s="98" t="s">
        <v>407</v>
      </c>
      <c r="L40" s="138"/>
      <c r="M40" s="146"/>
      <c r="N40" s="116"/>
      <c r="O40" s="97">
        <f t="shared" si="1"/>
        <v>0</v>
      </c>
      <c r="P40" s="97">
        <f t="shared" si="4"/>
        <v>0</v>
      </c>
      <c r="Q40" s="97">
        <f t="shared" si="4"/>
        <v>0</v>
      </c>
    </row>
    <row r="41" spans="3:17" x14ac:dyDescent="0.25">
      <c r="C41" s="138"/>
      <c r="D41" s="146"/>
      <c r="E41" s="116"/>
      <c r="F41" s="97">
        <f t="shared" si="0"/>
        <v>0</v>
      </c>
      <c r="G41" s="155"/>
      <c r="H41" s="139"/>
      <c r="I41" s="128" t="e">
        <f>VLOOKUP(H41,Presupuesto!$B$11:$C$565,2,0)</f>
        <v>#N/A</v>
      </c>
      <c r="J41" s="98" t="str">
        <f t="shared" si="3"/>
        <v>Investigación Científica</v>
      </c>
      <c r="K41" s="98" t="s">
        <v>407</v>
      </c>
      <c r="L41" s="138"/>
      <c r="M41" s="146"/>
      <c r="N41" s="116"/>
      <c r="O41" s="97">
        <f t="shared" si="1"/>
        <v>0</v>
      </c>
      <c r="P41" s="97">
        <f t="shared" si="4"/>
        <v>0</v>
      </c>
      <c r="Q41" s="97">
        <f t="shared" si="4"/>
        <v>0</v>
      </c>
    </row>
    <row r="42" spans="3:17" x14ac:dyDescent="0.25">
      <c r="C42" s="138"/>
      <c r="D42" s="146"/>
      <c r="E42" s="116"/>
      <c r="F42" s="97">
        <f t="shared" si="0"/>
        <v>0</v>
      </c>
      <c r="G42" s="155"/>
      <c r="H42" s="139"/>
      <c r="I42" s="128" t="e">
        <f>VLOOKUP(H42,Presupuesto!$B$11:$C$565,2,0)</f>
        <v>#N/A</v>
      </c>
      <c r="J42" s="98" t="str">
        <f t="shared" si="3"/>
        <v>Investigación Científica</v>
      </c>
      <c r="K42" s="98" t="s">
        <v>407</v>
      </c>
      <c r="L42" s="138"/>
      <c r="M42" s="146"/>
      <c r="N42" s="116"/>
      <c r="O42" s="97">
        <f t="shared" si="1"/>
        <v>0</v>
      </c>
      <c r="P42" s="97">
        <f t="shared" si="4"/>
        <v>0</v>
      </c>
      <c r="Q42" s="97">
        <f t="shared" si="4"/>
        <v>0</v>
      </c>
    </row>
    <row r="43" spans="3:17" x14ac:dyDescent="0.25">
      <c r="C43" s="138"/>
      <c r="D43" s="146"/>
      <c r="E43" s="116"/>
      <c r="F43" s="97">
        <f t="shared" si="0"/>
        <v>0</v>
      </c>
      <c r="G43" s="155"/>
      <c r="H43" s="139"/>
      <c r="I43" s="128" t="e">
        <f>VLOOKUP(H43,Presupuesto!$B$11:$C$565,2,0)</f>
        <v>#N/A</v>
      </c>
      <c r="J43" s="98" t="str">
        <f t="shared" si="3"/>
        <v>Investigación Científica</v>
      </c>
      <c r="K43" s="98" t="s">
        <v>407</v>
      </c>
      <c r="L43" s="138"/>
      <c r="M43" s="146"/>
      <c r="N43" s="116"/>
      <c r="O43" s="97">
        <f t="shared" si="1"/>
        <v>0</v>
      </c>
      <c r="P43" s="97">
        <f t="shared" si="4"/>
        <v>0</v>
      </c>
      <c r="Q43" s="97">
        <f t="shared" si="4"/>
        <v>0</v>
      </c>
    </row>
    <row r="44" spans="3:17" x14ac:dyDescent="0.25">
      <c r="C44" s="138"/>
      <c r="D44" s="146"/>
      <c r="E44" s="116"/>
      <c r="F44" s="97">
        <f t="shared" si="0"/>
        <v>0</v>
      </c>
      <c r="G44" s="155"/>
      <c r="H44" s="139"/>
      <c r="I44" s="128" t="e">
        <f>VLOOKUP(H44,Presupuesto!$B$11:$C$565,2,0)</f>
        <v>#N/A</v>
      </c>
      <c r="J44" s="98" t="str">
        <f t="shared" si="3"/>
        <v>Investigación Científica</v>
      </c>
      <c r="K44" s="98" t="s">
        <v>407</v>
      </c>
      <c r="L44" s="138"/>
      <c r="M44" s="146"/>
      <c r="N44" s="116"/>
      <c r="O44" s="97">
        <f t="shared" si="1"/>
        <v>0</v>
      </c>
      <c r="P44" s="97">
        <f t="shared" si="4"/>
        <v>0</v>
      </c>
      <c r="Q44" s="97">
        <f t="shared" si="4"/>
        <v>0</v>
      </c>
    </row>
    <row r="45" spans="3:17" x14ac:dyDescent="0.25">
      <c r="C45" s="138"/>
      <c r="D45" s="146"/>
      <c r="E45" s="116"/>
      <c r="F45" s="97">
        <f t="shared" si="0"/>
        <v>0</v>
      </c>
      <c r="G45" s="155"/>
      <c r="H45" s="139"/>
      <c r="I45" s="128" t="e">
        <f>VLOOKUP(H45,Presupuesto!$B$11:$C$565,2,0)</f>
        <v>#N/A</v>
      </c>
      <c r="J45" s="98" t="str">
        <f t="shared" si="3"/>
        <v>Investigación Científica</v>
      </c>
      <c r="K45" s="98" t="s">
        <v>407</v>
      </c>
      <c r="L45" s="138"/>
      <c r="M45" s="146"/>
      <c r="N45" s="116"/>
      <c r="O45" s="97">
        <f t="shared" si="1"/>
        <v>0</v>
      </c>
      <c r="P45" s="97">
        <f t="shared" si="4"/>
        <v>0</v>
      </c>
      <c r="Q45" s="97">
        <f t="shared" si="4"/>
        <v>0</v>
      </c>
    </row>
    <row r="46" spans="3:17" x14ac:dyDescent="0.25">
      <c r="C46" s="140"/>
      <c r="D46" s="146"/>
      <c r="E46" s="116"/>
      <c r="F46" s="97">
        <f t="shared" si="0"/>
        <v>0</v>
      </c>
      <c r="G46" s="155"/>
      <c r="H46" s="141"/>
      <c r="I46" s="128" t="e">
        <f>VLOOKUP(H46,Presupuesto!$B$11:$C$565,2,0)</f>
        <v>#N/A</v>
      </c>
      <c r="J46" s="98" t="str">
        <f t="shared" si="3"/>
        <v>Investigación Científica</v>
      </c>
      <c r="K46" s="98" t="s">
        <v>398</v>
      </c>
      <c r="L46" s="140"/>
      <c r="M46" s="146"/>
      <c r="N46" s="116"/>
      <c r="O46" s="97">
        <f t="shared" si="1"/>
        <v>0</v>
      </c>
      <c r="P46" s="97">
        <f t="shared" si="4"/>
        <v>0</v>
      </c>
      <c r="Q46" s="97">
        <f t="shared" si="4"/>
        <v>0</v>
      </c>
    </row>
    <row r="47" spans="3:17" x14ac:dyDescent="0.25">
      <c r="C47" s="140"/>
      <c r="D47" s="146"/>
      <c r="E47" s="116"/>
      <c r="F47" s="97">
        <f t="shared" si="0"/>
        <v>0</v>
      </c>
      <c r="G47" s="155"/>
      <c r="H47" s="141"/>
      <c r="I47" s="128" t="e">
        <f>VLOOKUP(H47,Presupuesto!$B$11:$C$565,2,0)</f>
        <v>#N/A</v>
      </c>
      <c r="J47" s="98" t="str">
        <f t="shared" si="3"/>
        <v>Investigación Científica</v>
      </c>
      <c r="K47" s="98" t="s">
        <v>407</v>
      </c>
      <c r="L47" s="140"/>
      <c r="M47" s="146"/>
      <c r="N47" s="116"/>
      <c r="O47" s="97">
        <f t="shared" si="1"/>
        <v>0</v>
      </c>
      <c r="P47" s="97">
        <f t="shared" si="4"/>
        <v>0</v>
      </c>
      <c r="Q47" s="97">
        <f t="shared" si="4"/>
        <v>0</v>
      </c>
    </row>
    <row r="48" spans="3:17" x14ac:dyDescent="0.25">
      <c r="C48" s="140"/>
      <c r="D48" s="146"/>
      <c r="E48" s="116"/>
      <c r="F48" s="97">
        <f t="shared" si="0"/>
        <v>0</v>
      </c>
      <c r="G48" s="155"/>
      <c r="H48" s="141"/>
      <c r="I48" s="128" t="e">
        <f>VLOOKUP(H48,Presupuesto!$B$11:$C$565,2,0)</f>
        <v>#N/A</v>
      </c>
      <c r="J48" s="98" t="str">
        <f t="shared" si="3"/>
        <v>Investigación Científica</v>
      </c>
      <c r="K48" s="98" t="s">
        <v>407</v>
      </c>
      <c r="L48" s="140"/>
      <c r="M48" s="146"/>
      <c r="N48" s="116"/>
      <c r="O48" s="97">
        <f t="shared" si="1"/>
        <v>0</v>
      </c>
      <c r="P48" s="97">
        <f t="shared" si="4"/>
        <v>0</v>
      </c>
      <c r="Q48" s="97">
        <f t="shared" si="4"/>
        <v>0</v>
      </c>
    </row>
    <row r="49" spans="3:17" x14ac:dyDescent="0.25">
      <c r="C49" s="140"/>
      <c r="D49" s="146"/>
      <c r="E49" s="116"/>
      <c r="F49" s="97">
        <f t="shared" si="0"/>
        <v>0</v>
      </c>
      <c r="G49" s="155"/>
      <c r="H49" s="141"/>
      <c r="I49" s="128" t="e">
        <f>VLOOKUP(H49,Presupuesto!$B$11:$C$565,2,0)</f>
        <v>#N/A</v>
      </c>
      <c r="J49" s="98" t="str">
        <f t="shared" si="3"/>
        <v>Investigación Científica</v>
      </c>
      <c r="K49" s="98" t="s">
        <v>407</v>
      </c>
      <c r="L49" s="140"/>
      <c r="M49" s="146"/>
      <c r="N49" s="116"/>
      <c r="O49" s="97">
        <f t="shared" si="1"/>
        <v>0</v>
      </c>
      <c r="P49" s="97">
        <f t="shared" si="4"/>
        <v>0</v>
      </c>
      <c r="Q49" s="97">
        <f t="shared" si="4"/>
        <v>0</v>
      </c>
    </row>
    <row r="50" spans="3:17" ht="15.75" thickBot="1" x14ac:dyDescent="0.3">
      <c r="C50" s="142"/>
      <c r="D50" s="153"/>
      <c r="E50" s="103"/>
      <c r="F50" s="105">
        <f t="shared" si="0"/>
        <v>0</v>
      </c>
      <c r="G50" s="156"/>
      <c r="H50" s="143"/>
      <c r="I50" s="129" t="e">
        <f>VLOOKUP(H50,Presupuesto!$B$11:$C$565,2,0)</f>
        <v>#N/A</v>
      </c>
      <c r="J50" s="106" t="str">
        <f>$J$17</f>
        <v>Investigación Científica</v>
      </c>
      <c r="K50" s="122" t="s">
        <v>389</v>
      </c>
      <c r="L50" s="142"/>
      <c r="M50" s="153"/>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1" t="s">
        <v>49</v>
      </c>
      <c r="D53" s="328">
        <f>SUM(F60:F93)</f>
        <v>0</v>
      </c>
      <c r="G53" s="79"/>
      <c r="H53" s="70"/>
      <c r="I53" s="70"/>
    </row>
    <row r="54" spans="3:17" x14ac:dyDescent="0.25">
      <c r="G54" s="79"/>
      <c r="H54" s="70"/>
      <c r="I54" s="70"/>
    </row>
    <row r="55" spans="3:17" x14ac:dyDescent="0.25">
      <c r="F55" s="70"/>
      <c r="G55" s="79"/>
      <c r="H55" s="70"/>
      <c r="I55" s="70"/>
    </row>
    <row r="56" spans="3:17" ht="15.75" x14ac:dyDescent="0.25">
      <c r="C56" s="279" t="s">
        <v>387</v>
      </c>
      <c r="D56" s="324"/>
      <c r="F56" s="70"/>
      <c r="G56" s="79"/>
      <c r="H56" s="70"/>
      <c r="I56" s="70"/>
    </row>
    <row r="57" spans="3:17" ht="18.75" x14ac:dyDescent="0.25">
      <c r="C57" s="195"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11"/>
      <c r="M58" s="212"/>
      <c r="N58" s="211"/>
      <c r="O58" s="211"/>
      <c r="P58" s="214" t="s">
        <v>463</v>
      </c>
      <c r="Q58" s="214" t="s">
        <v>464</v>
      </c>
    </row>
    <row r="59" spans="3:17" ht="30.75" thickBot="1" x14ac:dyDescent="0.3">
      <c r="C59" s="127" t="s">
        <v>43</v>
      </c>
      <c r="D59" s="127" t="s">
        <v>51</v>
      </c>
      <c r="E59" s="133" t="s">
        <v>53</v>
      </c>
      <c r="F59" s="132" t="s">
        <v>27</v>
      </c>
      <c r="G59" s="130" t="s">
        <v>126</v>
      </c>
      <c r="H59" s="133" t="s">
        <v>45</v>
      </c>
      <c r="I59" s="130" t="s">
        <v>127</v>
      </c>
      <c r="J59" s="130" t="s">
        <v>405</v>
      </c>
      <c r="K59" s="130" t="s">
        <v>406</v>
      </c>
      <c r="L59" s="208" t="s">
        <v>21</v>
      </c>
      <c r="M59" s="208" t="s">
        <v>51</v>
      </c>
      <c r="N59" s="209" t="s">
        <v>461</v>
      </c>
      <c r="O59" s="210" t="s">
        <v>462</v>
      </c>
      <c r="P59" s="213">
        <v>0.7</v>
      </c>
      <c r="Q59" s="213">
        <v>0.3</v>
      </c>
    </row>
    <row r="60" spans="3:17" x14ac:dyDescent="0.25">
      <c r="C60" s="136"/>
      <c r="D60" s="152"/>
      <c r="E60" s="121"/>
      <c r="F60" s="97">
        <f t="shared" ref="F60:F93" si="5">D60*E60</f>
        <v>0</v>
      </c>
      <c r="G60" s="155"/>
      <c r="H60" s="137"/>
      <c r="I60" s="128" t="e">
        <f>VLOOKUP(H60,Presupuesto!$B$11:$C$565,2,0)</f>
        <v>#N/A</v>
      </c>
      <c r="J60" s="203" t="s">
        <v>1353</v>
      </c>
      <c r="K60" s="98" t="s">
        <v>407</v>
      </c>
      <c r="L60" s="136"/>
      <c r="M60" s="152"/>
      <c r="N60" s="121"/>
      <c r="O60" s="97">
        <f t="shared" ref="O60:O93" si="6">M60*N60</f>
        <v>0</v>
      </c>
      <c r="P60" s="97">
        <f t="shared" ref="P60:Q79" si="7">$O60*P$16</f>
        <v>0</v>
      </c>
      <c r="Q60" s="97">
        <f t="shared" si="7"/>
        <v>0</v>
      </c>
    </row>
    <row r="61" spans="3:17" x14ac:dyDescent="0.25">
      <c r="C61" s="136"/>
      <c r="D61" s="152"/>
      <c r="E61" s="121"/>
      <c r="F61" s="97">
        <f t="shared" si="5"/>
        <v>0</v>
      </c>
      <c r="G61" s="155"/>
      <c r="H61" s="137"/>
      <c r="I61" s="128" t="e">
        <f>VLOOKUP(H61,Presupuesto!$B$11:$C$565,2,0)</f>
        <v>#N/A</v>
      </c>
      <c r="J61" s="98" t="str">
        <f>$J$60</f>
        <v>Investigación Científica</v>
      </c>
      <c r="K61" s="98" t="s">
        <v>407</v>
      </c>
      <c r="L61" s="136"/>
      <c r="M61" s="152"/>
      <c r="N61" s="121"/>
      <c r="O61" s="97">
        <f t="shared" si="6"/>
        <v>0</v>
      </c>
      <c r="P61" s="97">
        <f t="shared" si="7"/>
        <v>0</v>
      </c>
      <c r="Q61" s="97">
        <f t="shared" si="7"/>
        <v>0</v>
      </c>
    </row>
    <row r="62" spans="3:17" x14ac:dyDescent="0.25">
      <c r="C62" s="136"/>
      <c r="D62" s="152"/>
      <c r="E62" s="121"/>
      <c r="F62" s="97">
        <f t="shared" si="5"/>
        <v>0</v>
      </c>
      <c r="G62" s="155"/>
      <c r="H62" s="137"/>
      <c r="I62" s="128" t="e">
        <f>VLOOKUP(H62,Presupuesto!$B$11:$C$565,2,0)</f>
        <v>#N/A</v>
      </c>
      <c r="J62" s="98" t="str">
        <f t="shared" ref="J62:J93" si="8">$J$60</f>
        <v>Investigación Científica</v>
      </c>
      <c r="K62" s="98" t="s">
        <v>407</v>
      </c>
      <c r="L62" s="136"/>
      <c r="M62" s="152"/>
      <c r="N62" s="121"/>
      <c r="O62" s="97">
        <f t="shared" si="6"/>
        <v>0</v>
      </c>
      <c r="P62" s="97">
        <f t="shared" si="7"/>
        <v>0</v>
      </c>
      <c r="Q62" s="97">
        <f t="shared" si="7"/>
        <v>0</v>
      </c>
    </row>
    <row r="63" spans="3:17" x14ac:dyDescent="0.25">
      <c r="C63" s="136"/>
      <c r="D63" s="152"/>
      <c r="E63" s="121"/>
      <c r="F63" s="97">
        <f t="shared" si="5"/>
        <v>0</v>
      </c>
      <c r="G63" s="155"/>
      <c r="H63" s="137"/>
      <c r="I63" s="128" t="e">
        <f>VLOOKUP(H63,Presupuesto!$B$11:$C$565,2,0)</f>
        <v>#N/A</v>
      </c>
      <c r="J63" s="98" t="str">
        <f t="shared" si="8"/>
        <v>Investigación Científica</v>
      </c>
      <c r="K63" s="98" t="s">
        <v>407</v>
      </c>
      <c r="L63" s="136"/>
      <c r="M63" s="152"/>
      <c r="N63" s="121"/>
      <c r="O63" s="97">
        <f t="shared" si="6"/>
        <v>0</v>
      </c>
      <c r="P63" s="97">
        <f t="shared" si="7"/>
        <v>0</v>
      </c>
      <c r="Q63" s="97">
        <f t="shared" si="7"/>
        <v>0</v>
      </c>
    </row>
    <row r="64" spans="3:17" x14ac:dyDescent="0.25">
      <c r="C64" s="136"/>
      <c r="D64" s="152"/>
      <c r="E64" s="121"/>
      <c r="F64" s="97">
        <f t="shared" si="5"/>
        <v>0</v>
      </c>
      <c r="G64" s="155"/>
      <c r="H64" s="137"/>
      <c r="I64" s="128" t="e">
        <f>VLOOKUP(H64,Presupuesto!$B$11:$C$565,2,0)</f>
        <v>#N/A</v>
      </c>
      <c r="J64" s="98" t="str">
        <f t="shared" si="8"/>
        <v>Investigación Científica</v>
      </c>
      <c r="K64" s="98" t="s">
        <v>396</v>
      </c>
      <c r="L64" s="136"/>
      <c r="M64" s="152"/>
      <c r="N64" s="121"/>
      <c r="O64" s="97">
        <f t="shared" si="6"/>
        <v>0</v>
      </c>
      <c r="P64" s="97">
        <f t="shared" si="7"/>
        <v>0</v>
      </c>
      <c r="Q64" s="97">
        <f t="shared" si="7"/>
        <v>0</v>
      </c>
    </row>
    <row r="65" spans="3:17" x14ac:dyDescent="0.25">
      <c r="C65" s="136"/>
      <c r="D65" s="152"/>
      <c r="E65" s="121"/>
      <c r="F65" s="97">
        <f t="shared" si="5"/>
        <v>0</v>
      </c>
      <c r="G65" s="155"/>
      <c r="H65" s="137"/>
      <c r="I65" s="128" t="e">
        <f>VLOOKUP(H65,Presupuesto!$B$11:$C$565,2,0)</f>
        <v>#N/A</v>
      </c>
      <c r="J65" s="98" t="str">
        <f t="shared" si="8"/>
        <v>Investigación Científica</v>
      </c>
      <c r="K65" s="98" t="s">
        <v>407</v>
      </c>
      <c r="L65" s="136"/>
      <c r="M65" s="152"/>
      <c r="N65" s="121"/>
      <c r="O65" s="97">
        <f t="shared" si="6"/>
        <v>0</v>
      </c>
      <c r="P65" s="97">
        <f t="shared" si="7"/>
        <v>0</v>
      </c>
      <c r="Q65" s="97">
        <f t="shared" si="7"/>
        <v>0</v>
      </c>
    </row>
    <row r="66" spans="3:17" x14ac:dyDescent="0.25">
      <c r="C66" s="136"/>
      <c r="D66" s="152"/>
      <c r="E66" s="121"/>
      <c r="F66" s="97">
        <f t="shared" si="5"/>
        <v>0</v>
      </c>
      <c r="G66" s="155"/>
      <c r="H66" s="137"/>
      <c r="I66" s="128" t="e">
        <f>VLOOKUP(H66,Presupuesto!$B$11:$C$565,2,0)</f>
        <v>#N/A</v>
      </c>
      <c r="J66" s="98" t="str">
        <f t="shared" si="8"/>
        <v>Investigación Científica</v>
      </c>
      <c r="K66" s="98" t="s">
        <v>407</v>
      </c>
      <c r="L66" s="136"/>
      <c r="M66" s="152"/>
      <c r="N66" s="121"/>
      <c r="O66" s="97">
        <f t="shared" si="6"/>
        <v>0</v>
      </c>
      <c r="P66" s="97">
        <f t="shared" si="7"/>
        <v>0</v>
      </c>
      <c r="Q66" s="97">
        <f t="shared" si="7"/>
        <v>0</v>
      </c>
    </row>
    <row r="67" spans="3:17" x14ac:dyDescent="0.25">
      <c r="C67" s="136"/>
      <c r="D67" s="152"/>
      <c r="E67" s="121"/>
      <c r="F67" s="97">
        <f t="shared" si="5"/>
        <v>0</v>
      </c>
      <c r="G67" s="155"/>
      <c r="H67" s="137"/>
      <c r="I67" s="128" t="e">
        <f>VLOOKUP(H67,Presupuesto!$B$11:$C$565,2,0)</f>
        <v>#N/A</v>
      </c>
      <c r="J67" s="98" t="str">
        <f t="shared" si="8"/>
        <v>Investigación Científica</v>
      </c>
      <c r="K67" s="98" t="s">
        <v>407</v>
      </c>
      <c r="L67" s="136"/>
      <c r="M67" s="152"/>
      <c r="N67" s="121"/>
      <c r="O67" s="97">
        <f t="shared" si="6"/>
        <v>0</v>
      </c>
      <c r="P67" s="97">
        <f t="shared" si="7"/>
        <v>0</v>
      </c>
      <c r="Q67" s="97">
        <f t="shared" si="7"/>
        <v>0</v>
      </c>
    </row>
    <row r="68" spans="3:17" x14ac:dyDescent="0.25">
      <c r="C68" s="136"/>
      <c r="D68" s="152"/>
      <c r="E68" s="121"/>
      <c r="F68" s="97">
        <f t="shared" si="5"/>
        <v>0</v>
      </c>
      <c r="G68" s="155"/>
      <c r="H68" s="137"/>
      <c r="I68" s="128" t="e">
        <f>VLOOKUP(H68,Presupuesto!$B$11:$C$565,2,0)</f>
        <v>#N/A</v>
      </c>
      <c r="J68" s="98" t="str">
        <f t="shared" si="8"/>
        <v>Investigación Científica</v>
      </c>
      <c r="K68" s="98" t="s">
        <v>407</v>
      </c>
      <c r="L68" s="136"/>
      <c r="M68" s="152"/>
      <c r="N68" s="121"/>
      <c r="O68" s="97">
        <f t="shared" si="6"/>
        <v>0</v>
      </c>
      <c r="P68" s="97">
        <f t="shared" si="7"/>
        <v>0</v>
      </c>
      <c r="Q68" s="97">
        <f t="shared" si="7"/>
        <v>0</v>
      </c>
    </row>
    <row r="69" spans="3:17" x14ac:dyDescent="0.25">
      <c r="C69" s="136"/>
      <c r="D69" s="152"/>
      <c r="E69" s="121"/>
      <c r="F69" s="97">
        <f t="shared" si="5"/>
        <v>0</v>
      </c>
      <c r="G69" s="155"/>
      <c r="H69" s="137"/>
      <c r="I69" s="128" t="e">
        <f>VLOOKUP(H69,Presupuesto!$B$11:$C$565,2,0)</f>
        <v>#N/A</v>
      </c>
      <c r="J69" s="98" t="str">
        <f t="shared" si="8"/>
        <v>Investigación Científica</v>
      </c>
      <c r="K69" s="98" t="s">
        <v>407</v>
      </c>
      <c r="L69" s="136"/>
      <c r="M69" s="152"/>
      <c r="N69" s="121"/>
      <c r="O69" s="97">
        <f t="shared" si="6"/>
        <v>0</v>
      </c>
      <c r="P69" s="97">
        <f t="shared" si="7"/>
        <v>0</v>
      </c>
      <c r="Q69" s="97">
        <f t="shared" si="7"/>
        <v>0</v>
      </c>
    </row>
    <row r="70" spans="3:17" x14ac:dyDescent="0.25">
      <c r="C70" s="136"/>
      <c r="D70" s="152"/>
      <c r="E70" s="121"/>
      <c r="F70" s="97">
        <f t="shared" si="5"/>
        <v>0</v>
      </c>
      <c r="G70" s="155"/>
      <c r="H70" s="137"/>
      <c r="I70" s="128" t="e">
        <f>VLOOKUP(H70,Presupuesto!$B$11:$C$565,2,0)</f>
        <v>#N/A</v>
      </c>
      <c r="J70" s="98" t="str">
        <f t="shared" si="8"/>
        <v>Investigación Científica</v>
      </c>
      <c r="K70" s="98" t="s">
        <v>407</v>
      </c>
      <c r="L70" s="136"/>
      <c r="M70" s="152"/>
      <c r="N70" s="121"/>
      <c r="O70" s="97">
        <f t="shared" si="6"/>
        <v>0</v>
      </c>
      <c r="P70" s="97">
        <f t="shared" si="7"/>
        <v>0</v>
      </c>
      <c r="Q70" s="97">
        <f t="shared" si="7"/>
        <v>0</v>
      </c>
    </row>
    <row r="71" spans="3:17" x14ac:dyDescent="0.25">
      <c r="C71" s="136"/>
      <c r="D71" s="152"/>
      <c r="E71" s="121"/>
      <c r="F71" s="97">
        <f t="shared" si="5"/>
        <v>0</v>
      </c>
      <c r="G71" s="155"/>
      <c r="H71" s="137"/>
      <c r="I71" s="128" t="e">
        <f>VLOOKUP(H71,Presupuesto!$B$11:$C$565,2,0)</f>
        <v>#N/A</v>
      </c>
      <c r="J71" s="98" t="str">
        <f t="shared" si="8"/>
        <v>Investigación Científica</v>
      </c>
      <c r="K71" s="98" t="s">
        <v>407</v>
      </c>
      <c r="L71" s="136"/>
      <c r="M71" s="152"/>
      <c r="N71" s="121"/>
      <c r="O71" s="97">
        <f t="shared" si="6"/>
        <v>0</v>
      </c>
      <c r="P71" s="97">
        <f t="shared" si="7"/>
        <v>0</v>
      </c>
      <c r="Q71" s="97">
        <f t="shared" si="7"/>
        <v>0</v>
      </c>
    </row>
    <row r="72" spans="3:17" x14ac:dyDescent="0.25">
      <c r="C72" s="136"/>
      <c r="D72" s="152"/>
      <c r="E72" s="121"/>
      <c r="F72" s="97">
        <f t="shared" si="5"/>
        <v>0</v>
      </c>
      <c r="G72" s="155"/>
      <c r="H72" s="137"/>
      <c r="I72" s="128" t="e">
        <f>VLOOKUP(H72,Presupuesto!$B$11:$C$565,2,0)</f>
        <v>#N/A</v>
      </c>
      <c r="J72" s="98" t="str">
        <f t="shared" si="8"/>
        <v>Investigación Científica</v>
      </c>
      <c r="K72" s="98" t="s">
        <v>407</v>
      </c>
      <c r="L72" s="136"/>
      <c r="M72" s="152"/>
      <c r="N72" s="121"/>
      <c r="O72" s="97">
        <f t="shared" si="6"/>
        <v>0</v>
      </c>
      <c r="P72" s="97">
        <f t="shared" si="7"/>
        <v>0</v>
      </c>
      <c r="Q72" s="97">
        <f t="shared" si="7"/>
        <v>0</v>
      </c>
    </row>
    <row r="73" spans="3:17" x14ac:dyDescent="0.25">
      <c r="C73" s="136"/>
      <c r="D73" s="152"/>
      <c r="E73" s="121"/>
      <c r="F73" s="97">
        <f t="shared" si="5"/>
        <v>0</v>
      </c>
      <c r="G73" s="155"/>
      <c r="H73" s="137"/>
      <c r="I73" s="128" t="e">
        <f>VLOOKUP(H73,Presupuesto!$B$11:$C$565,2,0)</f>
        <v>#N/A</v>
      </c>
      <c r="J73" s="98" t="str">
        <f t="shared" si="8"/>
        <v>Investigación Científica</v>
      </c>
      <c r="K73" s="98" t="s">
        <v>407</v>
      </c>
      <c r="L73" s="136"/>
      <c r="M73" s="152"/>
      <c r="N73" s="121"/>
      <c r="O73" s="97">
        <f t="shared" si="6"/>
        <v>0</v>
      </c>
      <c r="P73" s="97">
        <f t="shared" si="7"/>
        <v>0</v>
      </c>
      <c r="Q73" s="97">
        <f t="shared" si="7"/>
        <v>0</v>
      </c>
    </row>
    <row r="74" spans="3:17" x14ac:dyDescent="0.25">
      <c r="C74" s="136"/>
      <c r="D74" s="152"/>
      <c r="E74" s="121"/>
      <c r="F74" s="97">
        <f t="shared" si="5"/>
        <v>0</v>
      </c>
      <c r="G74" s="155"/>
      <c r="H74" s="137"/>
      <c r="I74" s="128" t="e">
        <f>VLOOKUP(H74,Presupuesto!$B$11:$C$565,2,0)</f>
        <v>#N/A</v>
      </c>
      <c r="J74" s="98" t="str">
        <f t="shared" si="8"/>
        <v>Investigación Científica</v>
      </c>
      <c r="K74" s="98" t="s">
        <v>407</v>
      </c>
      <c r="L74" s="136"/>
      <c r="M74" s="152"/>
      <c r="N74" s="121"/>
      <c r="O74" s="97">
        <f t="shared" si="6"/>
        <v>0</v>
      </c>
      <c r="P74" s="97">
        <f t="shared" si="7"/>
        <v>0</v>
      </c>
      <c r="Q74" s="97">
        <f t="shared" si="7"/>
        <v>0</v>
      </c>
    </row>
    <row r="75" spans="3:17" x14ac:dyDescent="0.25">
      <c r="C75" s="136"/>
      <c r="D75" s="152"/>
      <c r="E75" s="121"/>
      <c r="F75" s="97">
        <f t="shared" si="5"/>
        <v>0</v>
      </c>
      <c r="G75" s="155"/>
      <c r="H75" s="137"/>
      <c r="I75" s="128" t="e">
        <f>VLOOKUP(H75,Presupuesto!$B$11:$C$565,2,0)</f>
        <v>#N/A</v>
      </c>
      <c r="J75" s="98" t="str">
        <f t="shared" si="8"/>
        <v>Investigación Científica</v>
      </c>
      <c r="K75" s="98" t="s">
        <v>407</v>
      </c>
      <c r="L75" s="136"/>
      <c r="M75" s="152"/>
      <c r="N75" s="121"/>
      <c r="O75" s="97">
        <f t="shared" si="6"/>
        <v>0</v>
      </c>
      <c r="P75" s="97">
        <f t="shared" si="7"/>
        <v>0</v>
      </c>
      <c r="Q75" s="97">
        <f t="shared" si="7"/>
        <v>0</v>
      </c>
    </row>
    <row r="76" spans="3:17" x14ac:dyDescent="0.25">
      <c r="C76" s="136"/>
      <c r="D76" s="152"/>
      <c r="E76" s="121"/>
      <c r="F76" s="97">
        <f t="shared" si="5"/>
        <v>0</v>
      </c>
      <c r="G76" s="155"/>
      <c r="H76" s="137"/>
      <c r="I76" s="128" t="e">
        <f>VLOOKUP(H76,Presupuesto!$B$11:$C$565,2,0)</f>
        <v>#N/A</v>
      </c>
      <c r="J76" s="98" t="str">
        <f t="shared" si="8"/>
        <v>Investigación Científica</v>
      </c>
      <c r="K76" s="98" t="s">
        <v>407</v>
      </c>
      <c r="L76" s="136"/>
      <c r="M76" s="152"/>
      <c r="N76" s="121"/>
      <c r="O76" s="97">
        <f t="shared" si="6"/>
        <v>0</v>
      </c>
      <c r="P76" s="97">
        <f t="shared" si="7"/>
        <v>0</v>
      </c>
      <c r="Q76" s="97">
        <f t="shared" si="7"/>
        <v>0</v>
      </c>
    </row>
    <row r="77" spans="3:17" x14ac:dyDescent="0.25">
      <c r="C77" s="136"/>
      <c r="D77" s="152"/>
      <c r="E77" s="121"/>
      <c r="F77" s="97">
        <f t="shared" si="5"/>
        <v>0</v>
      </c>
      <c r="G77" s="155"/>
      <c r="H77" s="137"/>
      <c r="I77" s="128" t="e">
        <f>VLOOKUP(H77,Presupuesto!$B$11:$C$565,2,0)</f>
        <v>#N/A</v>
      </c>
      <c r="J77" s="98" t="str">
        <f t="shared" si="8"/>
        <v>Investigación Científica</v>
      </c>
      <c r="K77" s="98" t="s">
        <v>407</v>
      </c>
      <c r="L77" s="136"/>
      <c r="M77" s="152"/>
      <c r="N77" s="121"/>
      <c r="O77" s="97">
        <f t="shared" si="6"/>
        <v>0</v>
      </c>
      <c r="P77" s="97">
        <f t="shared" si="7"/>
        <v>0</v>
      </c>
      <c r="Q77" s="97">
        <f t="shared" si="7"/>
        <v>0</v>
      </c>
    </row>
    <row r="78" spans="3:17" x14ac:dyDescent="0.25">
      <c r="C78" s="136"/>
      <c r="D78" s="152"/>
      <c r="E78" s="121"/>
      <c r="F78" s="97">
        <f t="shared" si="5"/>
        <v>0</v>
      </c>
      <c r="G78" s="155"/>
      <c r="H78" s="137"/>
      <c r="I78" s="128" t="e">
        <f>VLOOKUP(H78,Presupuesto!$B$11:$C$565,2,0)</f>
        <v>#N/A</v>
      </c>
      <c r="J78" s="98" t="str">
        <f t="shared" si="8"/>
        <v>Investigación Científica</v>
      </c>
      <c r="K78" s="98" t="s">
        <v>407</v>
      </c>
      <c r="L78" s="136"/>
      <c r="M78" s="152"/>
      <c r="N78" s="121"/>
      <c r="O78" s="97">
        <f t="shared" si="6"/>
        <v>0</v>
      </c>
      <c r="P78" s="97">
        <f t="shared" si="7"/>
        <v>0</v>
      </c>
      <c r="Q78" s="97">
        <f t="shared" si="7"/>
        <v>0</v>
      </c>
    </row>
    <row r="79" spans="3:17" x14ac:dyDescent="0.25">
      <c r="C79" s="136"/>
      <c r="D79" s="152"/>
      <c r="E79" s="121"/>
      <c r="F79" s="97">
        <f t="shared" si="5"/>
        <v>0</v>
      </c>
      <c r="G79" s="155"/>
      <c r="H79" s="137"/>
      <c r="I79" s="128" t="e">
        <f>VLOOKUP(H79,Presupuesto!$B$11:$C$565,2,0)</f>
        <v>#N/A</v>
      </c>
      <c r="J79" s="98" t="str">
        <f t="shared" si="8"/>
        <v>Investigación Científica</v>
      </c>
      <c r="K79" s="98" t="s">
        <v>407</v>
      </c>
      <c r="L79" s="136"/>
      <c r="M79" s="152"/>
      <c r="N79" s="121"/>
      <c r="O79" s="97">
        <f t="shared" si="6"/>
        <v>0</v>
      </c>
      <c r="P79" s="97">
        <f t="shared" si="7"/>
        <v>0</v>
      </c>
      <c r="Q79" s="97">
        <f t="shared" si="7"/>
        <v>0</v>
      </c>
    </row>
    <row r="80" spans="3:17" x14ac:dyDescent="0.25">
      <c r="C80" s="136"/>
      <c r="D80" s="152"/>
      <c r="E80" s="121"/>
      <c r="F80" s="97">
        <f t="shared" si="5"/>
        <v>0</v>
      </c>
      <c r="G80" s="155"/>
      <c r="H80" s="137"/>
      <c r="I80" s="128" t="e">
        <f>VLOOKUP(H80,Presupuesto!$B$11:$C$565,2,0)</f>
        <v>#N/A</v>
      </c>
      <c r="J80" s="98" t="str">
        <f t="shared" si="8"/>
        <v>Investigación Científica</v>
      </c>
      <c r="K80" s="98" t="s">
        <v>407</v>
      </c>
      <c r="L80" s="136"/>
      <c r="M80" s="152"/>
      <c r="N80" s="121"/>
      <c r="O80" s="97">
        <f t="shared" si="6"/>
        <v>0</v>
      </c>
      <c r="P80" s="97">
        <f t="shared" ref="P80:Q93" si="9">$O80*P$16</f>
        <v>0</v>
      </c>
      <c r="Q80" s="97">
        <f t="shared" si="9"/>
        <v>0</v>
      </c>
    </row>
    <row r="81" spans="3:17" x14ac:dyDescent="0.25">
      <c r="C81" s="138"/>
      <c r="D81" s="146"/>
      <c r="E81" s="116"/>
      <c r="F81" s="97">
        <f t="shared" si="5"/>
        <v>0</v>
      </c>
      <c r="G81" s="155"/>
      <c r="H81" s="139"/>
      <c r="I81" s="128" t="e">
        <f>VLOOKUP(H81,Presupuesto!$B$11:$C$565,2,0)</f>
        <v>#N/A</v>
      </c>
      <c r="J81" s="98" t="str">
        <f t="shared" si="8"/>
        <v>Investigación Científica</v>
      </c>
      <c r="K81" s="98" t="s">
        <v>407</v>
      </c>
      <c r="L81" s="138"/>
      <c r="M81" s="146"/>
      <c r="N81" s="116"/>
      <c r="O81" s="97">
        <f t="shared" si="6"/>
        <v>0</v>
      </c>
      <c r="P81" s="97">
        <f t="shared" si="9"/>
        <v>0</v>
      </c>
      <c r="Q81" s="97">
        <f t="shared" si="9"/>
        <v>0</v>
      </c>
    </row>
    <row r="82" spans="3:17" x14ac:dyDescent="0.25">
      <c r="C82" s="138"/>
      <c r="D82" s="146"/>
      <c r="E82" s="116"/>
      <c r="F82" s="97">
        <f t="shared" si="5"/>
        <v>0</v>
      </c>
      <c r="G82" s="155"/>
      <c r="H82" s="139"/>
      <c r="I82" s="128" t="e">
        <f>VLOOKUP(H82,Presupuesto!$B$11:$C$565,2,0)</f>
        <v>#N/A</v>
      </c>
      <c r="J82" s="98" t="str">
        <f t="shared" si="8"/>
        <v>Investigación Científica</v>
      </c>
      <c r="K82" s="98" t="s">
        <v>407</v>
      </c>
      <c r="L82" s="138"/>
      <c r="M82" s="146"/>
      <c r="N82" s="116"/>
      <c r="O82" s="97">
        <f t="shared" si="6"/>
        <v>0</v>
      </c>
      <c r="P82" s="97">
        <f t="shared" si="9"/>
        <v>0</v>
      </c>
      <c r="Q82" s="97">
        <f t="shared" si="9"/>
        <v>0</v>
      </c>
    </row>
    <row r="83" spans="3:17" x14ac:dyDescent="0.25">
      <c r="C83" s="138"/>
      <c r="D83" s="146"/>
      <c r="E83" s="116"/>
      <c r="F83" s="97">
        <f t="shared" si="5"/>
        <v>0</v>
      </c>
      <c r="G83" s="155"/>
      <c r="H83" s="139"/>
      <c r="I83" s="128" t="e">
        <f>VLOOKUP(H83,Presupuesto!$B$11:$C$565,2,0)</f>
        <v>#N/A</v>
      </c>
      <c r="J83" s="98" t="str">
        <f t="shared" si="8"/>
        <v>Investigación Científica</v>
      </c>
      <c r="K83" s="98" t="s">
        <v>407</v>
      </c>
      <c r="L83" s="138"/>
      <c r="M83" s="146"/>
      <c r="N83" s="116"/>
      <c r="O83" s="97">
        <f t="shared" si="6"/>
        <v>0</v>
      </c>
      <c r="P83" s="97">
        <f t="shared" si="9"/>
        <v>0</v>
      </c>
      <c r="Q83" s="97">
        <f t="shared" si="9"/>
        <v>0</v>
      </c>
    </row>
    <row r="84" spans="3:17" x14ac:dyDescent="0.25">
      <c r="C84" s="138"/>
      <c r="D84" s="146"/>
      <c r="E84" s="116"/>
      <c r="F84" s="97">
        <f t="shared" si="5"/>
        <v>0</v>
      </c>
      <c r="G84" s="155"/>
      <c r="H84" s="139"/>
      <c r="I84" s="128" t="e">
        <f>VLOOKUP(H84,Presupuesto!$B$11:$C$565,2,0)</f>
        <v>#N/A</v>
      </c>
      <c r="J84" s="98" t="str">
        <f t="shared" si="8"/>
        <v>Investigación Científica</v>
      </c>
      <c r="K84" s="98" t="s">
        <v>407</v>
      </c>
      <c r="L84" s="138"/>
      <c r="M84" s="146"/>
      <c r="N84" s="116"/>
      <c r="O84" s="97">
        <f t="shared" si="6"/>
        <v>0</v>
      </c>
      <c r="P84" s="97">
        <f t="shared" si="9"/>
        <v>0</v>
      </c>
      <c r="Q84" s="97">
        <f t="shared" si="9"/>
        <v>0</v>
      </c>
    </row>
    <row r="85" spans="3:17" x14ac:dyDescent="0.25">
      <c r="C85" s="138"/>
      <c r="D85" s="146"/>
      <c r="E85" s="116"/>
      <c r="F85" s="97">
        <f t="shared" si="5"/>
        <v>0</v>
      </c>
      <c r="G85" s="155"/>
      <c r="H85" s="139"/>
      <c r="I85" s="128" t="e">
        <f>VLOOKUP(H85,Presupuesto!$B$11:$C$565,2,0)</f>
        <v>#N/A</v>
      </c>
      <c r="J85" s="98" t="str">
        <f t="shared" si="8"/>
        <v>Investigación Científica</v>
      </c>
      <c r="K85" s="98" t="s">
        <v>407</v>
      </c>
      <c r="L85" s="138"/>
      <c r="M85" s="146"/>
      <c r="N85" s="116"/>
      <c r="O85" s="97">
        <f t="shared" si="6"/>
        <v>0</v>
      </c>
      <c r="P85" s="97">
        <f t="shared" si="9"/>
        <v>0</v>
      </c>
      <c r="Q85" s="97">
        <f t="shared" si="9"/>
        <v>0</v>
      </c>
    </row>
    <row r="86" spans="3:17" x14ac:dyDescent="0.25">
      <c r="C86" s="138"/>
      <c r="D86" s="146"/>
      <c r="E86" s="116"/>
      <c r="F86" s="97">
        <f t="shared" si="5"/>
        <v>0</v>
      </c>
      <c r="G86" s="155"/>
      <c r="H86" s="139"/>
      <c r="I86" s="128" t="e">
        <f>VLOOKUP(H86,Presupuesto!$B$11:$C$565,2,0)</f>
        <v>#N/A</v>
      </c>
      <c r="J86" s="98" t="str">
        <f t="shared" si="8"/>
        <v>Investigación Científica</v>
      </c>
      <c r="K86" s="98" t="s">
        <v>407</v>
      </c>
      <c r="L86" s="138"/>
      <c r="M86" s="146"/>
      <c r="N86" s="116"/>
      <c r="O86" s="97">
        <f t="shared" si="6"/>
        <v>0</v>
      </c>
      <c r="P86" s="97">
        <f t="shared" si="9"/>
        <v>0</v>
      </c>
      <c r="Q86" s="97">
        <f t="shared" si="9"/>
        <v>0</v>
      </c>
    </row>
    <row r="87" spans="3:17" x14ac:dyDescent="0.25">
      <c r="C87" s="138"/>
      <c r="D87" s="146"/>
      <c r="E87" s="116"/>
      <c r="F87" s="97">
        <f t="shared" si="5"/>
        <v>0</v>
      </c>
      <c r="G87" s="155"/>
      <c r="H87" s="139"/>
      <c r="I87" s="128" t="e">
        <f>VLOOKUP(H87,Presupuesto!$B$11:$C$565,2,0)</f>
        <v>#N/A</v>
      </c>
      <c r="J87" s="98" t="str">
        <f t="shared" si="8"/>
        <v>Investigación Científica</v>
      </c>
      <c r="K87" s="98" t="s">
        <v>407</v>
      </c>
      <c r="L87" s="138"/>
      <c r="M87" s="146"/>
      <c r="N87" s="116"/>
      <c r="O87" s="97">
        <f t="shared" si="6"/>
        <v>0</v>
      </c>
      <c r="P87" s="97">
        <f t="shared" si="9"/>
        <v>0</v>
      </c>
      <c r="Q87" s="97">
        <f t="shared" si="9"/>
        <v>0</v>
      </c>
    </row>
    <row r="88" spans="3:17" x14ac:dyDescent="0.25">
      <c r="C88" s="138"/>
      <c r="D88" s="146"/>
      <c r="E88" s="116"/>
      <c r="F88" s="97">
        <f t="shared" si="5"/>
        <v>0</v>
      </c>
      <c r="G88" s="155"/>
      <c r="H88" s="139"/>
      <c r="I88" s="128" t="e">
        <f>VLOOKUP(H88,Presupuesto!$B$11:$C$565,2,0)</f>
        <v>#N/A</v>
      </c>
      <c r="J88" s="98" t="str">
        <f t="shared" si="8"/>
        <v>Investigación Científica</v>
      </c>
      <c r="K88" s="98" t="s">
        <v>407</v>
      </c>
      <c r="L88" s="138"/>
      <c r="M88" s="146"/>
      <c r="N88" s="116"/>
      <c r="O88" s="97">
        <f t="shared" si="6"/>
        <v>0</v>
      </c>
      <c r="P88" s="97">
        <f t="shared" si="9"/>
        <v>0</v>
      </c>
      <c r="Q88" s="97">
        <f t="shared" si="9"/>
        <v>0</v>
      </c>
    </row>
    <row r="89" spans="3:17" x14ac:dyDescent="0.25">
      <c r="C89" s="140"/>
      <c r="D89" s="146"/>
      <c r="E89" s="116"/>
      <c r="F89" s="97">
        <f t="shared" si="5"/>
        <v>0</v>
      </c>
      <c r="G89" s="155"/>
      <c r="H89" s="141"/>
      <c r="I89" s="128" t="e">
        <f>VLOOKUP(H89,Presupuesto!$B$11:$C$565,2,0)</f>
        <v>#N/A</v>
      </c>
      <c r="J89" s="98" t="str">
        <f t="shared" si="8"/>
        <v>Investigación Científica</v>
      </c>
      <c r="K89" s="98" t="s">
        <v>398</v>
      </c>
      <c r="L89" s="140"/>
      <c r="M89" s="146"/>
      <c r="N89" s="116"/>
      <c r="O89" s="97">
        <f t="shared" si="6"/>
        <v>0</v>
      </c>
      <c r="P89" s="97">
        <f t="shared" si="9"/>
        <v>0</v>
      </c>
      <c r="Q89" s="97">
        <f t="shared" si="9"/>
        <v>0</v>
      </c>
    </row>
    <row r="90" spans="3:17" x14ac:dyDescent="0.25">
      <c r="C90" s="140"/>
      <c r="D90" s="146"/>
      <c r="E90" s="116"/>
      <c r="F90" s="97">
        <f t="shared" si="5"/>
        <v>0</v>
      </c>
      <c r="G90" s="155"/>
      <c r="H90" s="141"/>
      <c r="I90" s="128" t="e">
        <f>VLOOKUP(H90,Presupuesto!$B$11:$C$565,2,0)</f>
        <v>#N/A</v>
      </c>
      <c r="J90" s="98" t="str">
        <f t="shared" si="8"/>
        <v>Investigación Científica</v>
      </c>
      <c r="K90" s="98" t="s">
        <v>407</v>
      </c>
      <c r="L90" s="140"/>
      <c r="M90" s="146"/>
      <c r="N90" s="116"/>
      <c r="O90" s="97">
        <f t="shared" si="6"/>
        <v>0</v>
      </c>
      <c r="P90" s="97">
        <f t="shared" si="9"/>
        <v>0</v>
      </c>
      <c r="Q90" s="97">
        <f t="shared" si="9"/>
        <v>0</v>
      </c>
    </row>
    <row r="91" spans="3:17" x14ac:dyDescent="0.25">
      <c r="C91" s="140"/>
      <c r="D91" s="146"/>
      <c r="E91" s="116"/>
      <c r="F91" s="97">
        <f t="shared" si="5"/>
        <v>0</v>
      </c>
      <c r="G91" s="155"/>
      <c r="H91" s="141"/>
      <c r="I91" s="128" t="e">
        <f>VLOOKUP(H91,Presupuesto!$B$11:$C$565,2,0)</f>
        <v>#N/A</v>
      </c>
      <c r="J91" s="98" t="str">
        <f t="shared" si="8"/>
        <v>Investigación Científica</v>
      </c>
      <c r="K91" s="98" t="s">
        <v>407</v>
      </c>
      <c r="L91" s="140"/>
      <c r="M91" s="146"/>
      <c r="N91" s="116"/>
      <c r="O91" s="97">
        <f t="shared" si="6"/>
        <v>0</v>
      </c>
      <c r="P91" s="97">
        <f t="shared" si="9"/>
        <v>0</v>
      </c>
      <c r="Q91" s="97">
        <f t="shared" si="9"/>
        <v>0</v>
      </c>
    </row>
    <row r="92" spans="3:17" x14ac:dyDescent="0.25">
      <c r="C92" s="140"/>
      <c r="D92" s="146"/>
      <c r="E92" s="116"/>
      <c r="F92" s="97">
        <f t="shared" si="5"/>
        <v>0</v>
      </c>
      <c r="G92" s="155"/>
      <c r="H92" s="141"/>
      <c r="I92" s="128" t="e">
        <f>VLOOKUP(H92,Presupuesto!$B$11:$C$565,2,0)</f>
        <v>#N/A</v>
      </c>
      <c r="J92" s="98" t="str">
        <f t="shared" si="8"/>
        <v>Investigación Científica</v>
      </c>
      <c r="K92" s="98" t="s">
        <v>407</v>
      </c>
      <c r="L92" s="140"/>
      <c r="M92" s="146"/>
      <c r="N92" s="116"/>
      <c r="O92" s="97">
        <f t="shared" si="6"/>
        <v>0</v>
      </c>
      <c r="P92" s="97">
        <f t="shared" si="9"/>
        <v>0</v>
      </c>
      <c r="Q92" s="97">
        <f t="shared" si="9"/>
        <v>0</v>
      </c>
    </row>
    <row r="93" spans="3:17" ht="15.75" thickBot="1" x14ac:dyDescent="0.3">
      <c r="C93" s="142"/>
      <c r="D93" s="153"/>
      <c r="E93" s="103"/>
      <c r="F93" s="105">
        <f t="shared" si="5"/>
        <v>0</v>
      </c>
      <c r="G93" s="156"/>
      <c r="H93" s="143"/>
      <c r="I93" s="129" t="e">
        <f>VLOOKUP(H93,Presupuesto!$B$11:$C$565,2,0)</f>
        <v>#N/A</v>
      </c>
      <c r="J93" s="106" t="str">
        <f t="shared" si="8"/>
        <v>Investigación Científica</v>
      </c>
      <c r="K93" s="122" t="s">
        <v>389</v>
      </c>
      <c r="L93" s="142"/>
      <c r="M93" s="153"/>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1" t="s">
        <v>49</v>
      </c>
      <c r="D96" s="328">
        <f>SUM(F103:F136)</f>
        <v>0</v>
      </c>
      <c r="G96" s="79"/>
      <c r="H96" s="70"/>
      <c r="I96" s="70"/>
    </row>
    <row r="97" spans="3:17" x14ac:dyDescent="0.25">
      <c r="G97" s="79"/>
      <c r="H97" s="70"/>
      <c r="I97" s="70"/>
    </row>
    <row r="98" spans="3:17" x14ac:dyDescent="0.25">
      <c r="F98" s="70"/>
      <c r="G98" s="79"/>
      <c r="H98" s="70"/>
      <c r="I98" s="70"/>
    </row>
    <row r="99" spans="3:17" ht="15.75" x14ac:dyDescent="0.25">
      <c r="C99" s="279" t="s">
        <v>387</v>
      </c>
      <c r="D99" s="324"/>
      <c r="F99" s="70"/>
      <c r="G99" s="79"/>
      <c r="H99" s="70"/>
      <c r="I99" s="70"/>
    </row>
    <row r="100" spans="3:17" ht="18.75" x14ac:dyDescent="0.25">
      <c r="C100" s="195"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11"/>
      <c r="M101" s="212"/>
      <c r="N101" s="211"/>
      <c r="O101" s="211"/>
      <c r="P101" s="214" t="s">
        <v>463</v>
      </c>
      <c r="Q101" s="214" t="s">
        <v>464</v>
      </c>
    </row>
    <row r="102" spans="3:17" ht="30.75" thickBot="1" x14ac:dyDescent="0.3">
      <c r="C102" s="127" t="s">
        <v>43</v>
      </c>
      <c r="D102" s="127" t="s">
        <v>51</v>
      </c>
      <c r="E102" s="133" t="s">
        <v>53</v>
      </c>
      <c r="F102" s="132" t="s">
        <v>27</v>
      </c>
      <c r="G102" s="130" t="s">
        <v>126</v>
      </c>
      <c r="H102" s="133" t="s">
        <v>45</v>
      </c>
      <c r="I102" s="130" t="s">
        <v>127</v>
      </c>
      <c r="J102" s="130" t="s">
        <v>405</v>
      </c>
      <c r="K102" s="130" t="s">
        <v>406</v>
      </c>
      <c r="L102" s="208" t="s">
        <v>21</v>
      </c>
      <c r="M102" s="208" t="s">
        <v>51</v>
      </c>
      <c r="N102" s="209" t="s">
        <v>461</v>
      </c>
      <c r="O102" s="210" t="s">
        <v>462</v>
      </c>
      <c r="P102" s="213">
        <v>0.7</v>
      </c>
      <c r="Q102" s="213">
        <v>0.3</v>
      </c>
    </row>
    <row r="103" spans="3:17" x14ac:dyDescent="0.25">
      <c r="C103" s="136"/>
      <c r="D103" s="152"/>
      <c r="E103" s="121"/>
      <c r="F103" s="97">
        <f t="shared" ref="F103:F136" si="10">D103*E103</f>
        <v>0</v>
      </c>
      <c r="G103" s="155"/>
      <c r="H103" s="137"/>
      <c r="I103" s="128" t="e">
        <f>VLOOKUP(H103,Presupuesto!$B$11:$C$565,2,0)</f>
        <v>#N/A</v>
      </c>
      <c r="J103" s="203" t="s">
        <v>1353</v>
      </c>
      <c r="K103" s="98" t="s">
        <v>407</v>
      </c>
      <c r="L103" s="136"/>
      <c r="M103" s="152"/>
      <c r="N103" s="121"/>
      <c r="O103" s="97">
        <f t="shared" ref="O103:O136" si="11">M103*N103</f>
        <v>0</v>
      </c>
      <c r="P103" s="97">
        <f t="shared" ref="P103:Q122" si="12">$O103*P$16</f>
        <v>0</v>
      </c>
      <c r="Q103" s="97">
        <f t="shared" si="12"/>
        <v>0</v>
      </c>
    </row>
    <row r="104" spans="3:17" x14ac:dyDescent="0.25">
      <c r="C104" s="136"/>
      <c r="D104" s="152"/>
      <c r="E104" s="121"/>
      <c r="F104" s="97">
        <f t="shared" si="10"/>
        <v>0</v>
      </c>
      <c r="G104" s="155"/>
      <c r="H104" s="137"/>
      <c r="I104" s="128" t="e">
        <f>VLOOKUP(H104,Presupuesto!$B$11:$C$565,2,0)</f>
        <v>#N/A</v>
      </c>
      <c r="J104" s="98" t="str">
        <f>$J$103</f>
        <v>Investigación Científica</v>
      </c>
      <c r="K104" s="98" t="s">
        <v>407</v>
      </c>
      <c r="L104" s="136"/>
      <c r="M104" s="152"/>
      <c r="N104" s="121"/>
      <c r="O104" s="97">
        <f t="shared" si="11"/>
        <v>0</v>
      </c>
      <c r="P104" s="97">
        <f t="shared" si="12"/>
        <v>0</v>
      </c>
      <c r="Q104" s="97">
        <f t="shared" si="12"/>
        <v>0</v>
      </c>
    </row>
    <row r="105" spans="3:17" x14ac:dyDescent="0.25">
      <c r="C105" s="136"/>
      <c r="D105" s="152"/>
      <c r="E105" s="121"/>
      <c r="F105" s="97">
        <f t="shared" si="10"/>
        <v>0</v>
      </c>
      <c r="G105" s="155"/>
      <c r="H105" s="137"/>
      <c r="I105" s="128" t="e">
        <f>VLOOKUP(H105,Presupuesto!$B$11:$C$565,2,0)</f>
        <v>#N/A</v>
      </c>
      <c r="J105" s="98" t="str">
        <f t="shared" ref="J105:J136" si="13">$J$103</f>
        <v>Investigación Científica</v>
      </c>
      <c r="K105" s="98" t="s">
        <v>407</v>
      </c>
      <c r="L105" s="136"/>
      <c r="M105" s="152"/>
      <c r="N105" s="121"/>
      <c r="O105" s="97">
        <f t="shared" si="11"/>
        <v>0</v>
      </c>
      <c r="P105" s="97">
        <f t="shared" si="12"/>
        <v>0</v>
      </c>
      <c r="Q105" s="97">
        <f t="shared" si="12"/>
        <v>0</v>
      </c>
    </row>
    <row r="106" spans="3:17" x14ac:dyDescent="0.25">
      <c r="C106" s="136"/>
      <c r="D106" s="152"/>
      <c r="E106" s="121"/>
      <c r="F106" s="97">
        <f t="shared" si="10"/>
        <v>0</v>
      </c>
      <c r="G106" s="155"/>
      <c r="H106" s="137"/>
      <c r="I106" s="128" t="e">
        <f>VLOOKUP(H106,Presupuesto!$B$11:$C$565,2,0)</f>
        <v>#N/A</v>
      </c>
      <c r="J106" s="98" t="str">
        <f t="shared" si="13"/>
        <v>Investigación Científica</v>
      </c>
      <c r="K106" s="98" t="s">
        <v>407</v>
      </c>
      <c r="L106" s="136"/>
      <c r="M106" s="152"/>
      <c r="N106" s="121"/>
      <c r="O106" s="97">
        <f t="shared" si="11"/>
        <v>0</v>
      </c>
      <c r="P106" s="97">
        <f t="shared" si="12"/>
        <v>0</v>
      </c>
      <c r="Q106" s="97">
        <f t="shared" si="12"/>
        <v>0</v>
      </c>
    </row>
    <row r="107" spans="3:17" x14ac:dyDescent="0.25">
      <c r="C107" s="136"/>
      <c r="D107" s="152"/>
      <c r="E107" s="121"/>
      <c r="F107" s="97">
        <f t="shared" si="10"/>
        <v>0</v>
      </c>
      <c r="G107" s="155"/>
      <c r="H107" s="137"/>
      <c r="I107" s="128" t="e">
        <f>VLOOKUP(H107,Presupuesto!$B$11:$C$565,2,0)</f>
        <v>#N/A</v>
      </c>
      <c r="J107" s="98" t="str">
        <f t="shared" si="13"/>
        <v>Investigación Científica</v>
      </c>
      <c r="K107" s="98" t="s">
        <v>396</v>
      </c>
      <c r="L107" s="136"/>
      <c r="M107" s="152"/>
      <c r="N107" s="121"/>
      <c r="O107" s="97">
        <f t="shared" si="11"/>
        <v>0</v>
      </c>
      <c r="P107" s="97">
        <f t="shared" si="12"/>
        <v>0</v>
      </c>
      <c r="Q107" s="97">
        <f t="shared" si="12"/>
        <v>0</v>
      </c>
    </row>
    <row r="108" spans="3:17" x14ac:dyDescent="0.25">
      <c r="C108" s="136"/>
      <c r="D108" s="152"/>
      <c r="E108" s="121"/>
      <c r="F108" s="97">
        <f t="shared" si="10"/>
        <v>0</v>
      </c>
      <c r="G108" s="155"/>
      <c r="H108" s="137"/>
      <c r="I108" s="128" t="e">
        <f>VLOOKUP(H108,Presupuesto!$B$11:$C$565,2,0)</f>
        <v>#N/A</v>
      </c>
      <c r="J108" s="98" t="str">
        <f t="shared" si="13"/>
        <v>Investigación Científica</v>
      </c>
      <c r="K108" s="98" t="s">
        <v>407</v>
      </c>
      <c r="L108" s="136"/>
      <c r="M108" s="152"/>
      <c r="N108" s="121"/>
      <c r="O108" s="97">
        <f t="shared" si="11"/>
        <v>0</v>
      </c>
      <c r="P108" s="97">
        <f t="shared" si="12"/>
        <v>0</v>
      </c>
      <c r="Q108" s="97">
        <f t="shared" si="12"/>
        <v>0</v>
      </c>
    </row>
    <row r="109" spans="3:17" x14ac:dyDescent="0.25">
      <c r="C109" s="136"/>
      <c r="D109" s="152"/>
      <c r="E109" s="121"/>
      <c r="F109" s="97">
        <f t="shared" si="10"/>
        <v>0</v>
      </c>
      <c r="G109" s="155"/>
      <c r="H109" s="137"/>
      <c r="I109" s="128" t="e">
        <f>VLOOKUP(H109,Presupuesto!$B$11:$C$565,2,0)</f>
        <v>#N/A</v>
      </c>
      <c r="J109" s="98" t="str">
        <f t="shared" si="13"/>
        <v>Investigación Científica</v>
      </c>
      <c r="K109" s="98" t="s">
        <v>407</v>
      </c>
      <c r="L109" s="136"/>
      <c r="M109" s="152"/>
      <c r="N109" s="121"/>
      <c r="O109" s="97">
        <f t="shared" si="11"/>
        <v>0</v>
      </c>
      <c r="P109" s="97">
        <f t="shared" si="12"/>
        <v>0</v>
      </c>
      <c r="Q109" s="97">
        <f t="shared" si="12"/>
        <v>0</v>
      </c>
    </row>
    <row r="110" spans="3:17" x14ac:dyDescent="0.25">
      <c r="C110" s="136"/>
      <c r="D110" s="152"/>
      <c r="E110" s="121"/>
      <c r="F110" s="97">
        <f t="shared" si="10"/>
        <v>0</v>
      </c>
      <c r="G110" s="155"/>
      <c r="H110" s="137"/>
      <c r="I110" s="128" t="e">
        <f>VLOOKUP(H110,Presupuesto!$B$11:$C$565,2,0)</f>
        <v>#N/A</v>
      </c>
      <c r="J110" s="98" t="str">
        <f t="shared" si="13"/>
        <v>Investigación Científica</v>
      </c>
      <c r="K110" s="98" t="s">
        <v>407</v>
      </c>
      <c r="L110" s="136"/>
      <c r="M110" s="152"/>
      <c r="N110" s="121"/>
      <c r="O110" s="97">
        <f t="shared" si="11"/>
        <v>0</v>
      </c>
      <c r="P110" s="97">
        <f t="shared" si="12"/>
        <v>0</v>
      </c>
      <c r="Q110" s="97">
        <f t="shared" si="12"/>
        <v>0</v>
      </c>
    </row>
    <row r="111" spans="3:17" x14ac:dyDescent="0.25">
      <c r="C111" s="136"/>
      <c r="D111" s="152"/>
      <c r="E111" s="121"/>
      <c r="F111" s="97">
        <f t="shared" si="10"/>
        <v>0</v>
      </c>
      <c r="G111" s="155"/>
      <c r="H111" s="137"/>
      <c r="I111" s="128" t="e">
        <f>VLOOKUP(H111,Presupuesto!$B$11:$C$565,2,0)</f>
        <v>#N/A</v>
      </c>
      <c r="J111" s="98" t="str">
        <f t="shared" si="13"/>
        <v>Investigación Científica</v>
      </c>
      <c r="K111" s="98" t="s">
        <v>407</v>
      </c>
      <c r="L111" s="136"/>
      <c r="M111" s="152"/>
      <c r="N111" s="121"/>
      <c r="O111" s="97">
        <f t="shared" si="11"/>
        <v>0</v>
      </c>
      <c r="P111" s="97">
        <f t="shared" si="12"/>
        <v>0</v>
      </c>
      <c r="Q111" s="97">
        <f t="shared" si="12"/>
        <v>0</v>
      </c>
    </row>
    <row r="112" spans="3:17" x14ac:dyDescent="0.25">
      <c r="C112" s="136"/>
      <c r="D112" s="152"/>
      <c r="E112" s="121"/>
      <c r="F112" s="97">
        <f t="shared" si="10"/>
        <v>0</v>
      </c>
      <c r="G112" s="155"/>
      <c r="H112" s="137"/>
      <c r="I112" s="128" t="e">
        <f>VLOOKUP(H112,Presupuesto!$B$11:$C$565,2,0)</f>
        <v>#N/A</v>
      </c>
      <c r="J112" s="98" t="str">
        <f t="shared" si="13"/>
        <v>Investigación Científica</v>
      </c>
      <c r="K112" s="98" t="s">
        <v>407</v>
      </c>
      <c r="L112" s="136"/>
      <c r="M112" s="152"/>
      <c r="N112" s="121"/>
      <c r="O112" s="97">
        <f t="shared" si="11"/>
        <v>0</v>
      </c>
      <c r="P112" s="97">
        <f t="shared" si="12"/>
        <v>0</v>
      </c>
      <c r="Q112" s="97">
        <f t="shared" si="12"/>
        <v>0</v>
      </c>
    </row>
    <row r="113" spans="3:17" x14ac:dyDescent="0.25">
      <c r="C113" s="136"/>
      <c r="D113" s="152"/>
      <c r="E113" s="121"/>
      <c r="F113" s="97">
        <f t="shared" si="10"/>
        <v>0</v>
      </c>
      <c r="G113" s="155"/>
      <c r="H113" s="137"/>
      <c r="I113" s="128" t="e">
        <f>VLOOKUP(H113,Presupuesto!$B$11:$C$565,2,0)</f>
        <v>#N/A</v>
      </c>
      <c r="J113" s="98" t="str">
        <f t="shared" si="13"/>
        <v>Investigación Científica</v>
      </c>
      <c r="K113" s="98" t="s">
        <v>407</v>
      </c>
      <c r="L113" s="136"/>
      <c r="M113" s="152"/>
      <c r="N113" s="121"/>
      <c r="O113" s="97">
        <f t="shared" si="11"/>
        <v>0</v>
      </c>
      <c r="P113" s="97">
        <f t="shared" si="12"/>
        <v>0</v>
      </c>
      <c r="Q113" s="97">
        <f t="shared" si="12"/>
        <v>0</v>
      </c>
    </row>
    <row r="114" spans="3:17" x14ac:dyDescent="0.25">
      <c r="C114" s="136"/>
      <c r="D114" s="152"/>
      <c r="E114" s="121"/>
      <c r="F114" s="97">
        <f t="shared" si="10"/>
        <v>0</v>
      </c>
      <c r="G114" s="155"/>
      <c r="H114" s="137"/>
      <c r="I114" s="128" t="e">
        <f>VLOOKUP(H114,Presupuesto!$B$11:$C$565,2,0)</f>
        <v>#N/A</v>
      </c>
      <c r="J114" s="98" t="str">
        <f t="shared" si="13"/>
        <v>Investigación Científica</v>
      </c>
      <c r="K114" s="98" t="s">
        <v>407</v>
      </c>
      <c r="L114" s="136"/>
      <c r="M114" s="152"/>
      <c r="N114" s="121"/>
      <c r="O114" s="97">
        <f t="shared" si="11"/>
        <v>0</v>
      </c>
      <c r="P114" s="97">
        <f t="shared" si="12"/>
        <v>0</v>
      </c>
      <c r="Q114" s="97">
        <f t="shared" si="12"/>
        <v>0</v>
      </c>
    </row>
    <row r="115" spans="3:17" x14ac:dyDescent="0.25">
      <c r="C115" s="136"/>
      <c r="D115" s="152"/>
      <c r="E115" s="121"/>
      <c r="F115" s="97">
        <f t="shared" si="10"/>
        <v>0</v>
      </c>
      <c r="G115" s="155"/>
      <c r="H115" s="137"/>
      <c r="I115" s="128" t="e">
        <f>VLOOKUP(H115,Presupuesto!$B$11:$C$565,2,0)</f>
        <v>#N/A</v>
      </c>
      <c r="J115" s="98" t="str">
        <f t="shared" si="13"/>
        <v>Investigación Científica</v>
      </c>
      <c r="K115" s="98" t="s">
        <v>407</v>
      </c>
      <c r="L115" s="136"/>
      <c r="M115" s="152"/>
      <c r="N115" s="121"/>
      <c r="O115" s="97">
        <f t="shared" si="11"/>
        <v>0</v>
      </c>
      <c r="P115" s="97">
        <f t="shared" si="12"/>
        <v>0</v>
      </c>
      <c r="Q115" s="97">
        <f t="shared" si="12"/>
        <v>0</v>
      </c>
    </row>
    <row r="116" spans="3:17" x14ac:dyDescent="0.25">
      <c r="C116" s="136"/>
      <c r="D116" s="152"/>
      <c r="E116" s="121"/>
      <c r="F116" s="97">
        <f t="shared" si="10"/>
        <v>0</v>
      </c>
      <c r="G116" s="155"/>
      <c r="H116" s="137"/>
      <c r="I116" s="128" t="e">
        <f>VLOOKUP(H116,Presupuesto!$B$11:$C$565,2,0)</f>
        <v>#N/A</v>
      </c>
      <c r="J116" s="98" t="str">
        <f t="shared" si="13"/>
        <v>Investigación Científica</v>
      </c>
      <c r="K116" s="98" t="s">
        <v>407</v>
      </c>
      <c r="L116" s="136"/>
      <c r="M116" s="152"/>
      <c r="N116" s="121"/>
      <c r="O116" s="97">
        <f t="shared" si="11"/>
        <v>0</v>
      </c>
      <c r="P116" s="97">
        <f t="shared" si="12"/>
        <v>0</v>
      </c>
      <c r="Q116" s="97">
        <f t="shared" si="12"/>
        <v>0</v>
      </c>
    </row>
    <row r="117" spans="3:17" x14ac:dyDescent="0.25">
      <c r="C117" s="136"/>
      <c r="D117" s="152"/>
      <c r="E117" s="121"/>
      <c r="F117" s="97">
        <f t="shared" si="10"/>
        <v>0</v>
      </c>
      <c r="G117" s="155"/>
      <c r="H117" s="137"/>
      <c r="I117" s="128" t="e">
        <f>VLOOKUP(H117,Presupuesto!$B$11:$C$565,2,0)</f>
        <v>#N/A</v>
      </c>
      <c r="J117" s="98" t="str">
        <f t="shared" si="13"/>
        <v>Investigación Científica</v>
      </c>
      <c r="K117" s="98" t="s">
        <v>407</v>
      </c>
      <c r="L117" s="136"/>
      <c r="M117" s="152"/>
      <c r="N117" s="121"/>
      <c r="O117" s="97">
        <f t="shared" si="11"/>
        <v>0</v>
      </c>
      <c r="P117" s="97">
        <f t="shared" si="12"/>
        <v>0</v>
      </c>
      <c r="Q117" s="97">
        <f t="shared" si="12"/>
        <v>0</v>
      </c>
    </row>
    <row r="118" spans="3:17" x14ac:dyDescent="0.25">
      <c r="C118" s="136"/>
      <c r="D118" s="152"/>
      <c r="E118" s="121"/>
      <c r="F118" s="97">
        <f t="shared" si="10"/>
        <v>0</v>
      </c>
      <c r="G118" s="155"/>
      <c r="H118" s="137"/>
      <c r="I118" s="128" t="e">
        <f>VLOOKUP(H118,Presupuesto!$B$11:$C$565,2,0)</f>
        <v>#N/A</v>
      </c>
      <c r="J118" s="98" t="str">
        <f t="shared" si="13"/>
        <v>Investigación Científica</v>
      </c>
      <c r="K118" s="98" t="s">
        <v>407</v>
      </c>
      <c r="L118" s="136"/>
      <c r="M118" s="152"/>
      <c r="N118" s="121"/>
      <c r="O118" s="97">
        <f t="shared" si="11"/>
        <v>0</v>
      </c>
      <c r="P118" s="97">
        <f t="shared" si="12"/>
        <v>0</v>
      </c>
      <c r="Q118" s="97">
        <f t="shared" si="12"/>
        <v>0</v>
      </c>
    </row>
    <row r="119" spans="3:17" x14ac:dyDescent="0.25">
      <c r="C119" s="136"/>
      <c r="D119" s="152"/>
      <c r="E119" s="121"/>
      <c r="F119" s="97">
        <f t="shared" si="10"/>
        <v>0</v>
      </c>
      <c r="G119" s="155"/>
      <c r="H119" s="137"/>
      <c r="I119" s="128" t="e">
        <f>VLOOKUP(H119,Presupuesto!$B$11:$C$565,2,0)</f>
        <v>#N/A</v>
      </c>
      <c r="J119" s="98" t="str">
        <f t="shared" si="13"/>
        <v>Investigación Científica</v>
      </c>
      <c r="K119" s="98" t="s">
        <v>407</v>
      </c>
      <c r="L119" s="136"/>
      <c r="M119" s="152"/>
      <c r="N119" s="121"/>
      <c r="O119" s="97">
        <f t="shared" si="11"/>
        <v>0</v>
      </c>
      <c r="P119" s="97">
        <f t="shared" si="12"/>
        <v>0</v>
      </c>
      <c r="Q119" s="97">
        <f t="shared" si="12"/>
        <v>0</v>
      </c>
    </row>
    <row r="120" spans="3:17" x14ac:dyDescent="0.25">
      <c r="C120" s="136"/>
      <c r="D120" s="152"/>
      <c r="E120" s="121"/>
      <c r="F120" s="97">
        <f t="shared" si="10"/>
        <v>0</v>
      </c>
      <c r="G120" s="155"/>
      <c r="H120" s="137"/>
      <c r="I120" s="128" t="e">
        <f>VLOOKUP(H120,Presupuesto!$B$11:$C$565,2,0)</f>
        <v>#N/A</v>
      </c>
      <c r="J120" s="98" t="str">
        <f t="shared" si="13"/>
        <v>Investigación Científica</v>
      </c>
      <c r="K120" s="98" t="s">
        <v>407</v>
      </c>
      <c r="L120" s="136"/>
      <c r="M120" s="152"/>
      <c r="N120" s="121"/>
      <c r="O120" s="97">
        <f t="shared" si="11"/>
        <v>0</v>
      </c>
      <c r="P120" s="97">
        <f t="shared" si="12"/>
        <v>0</v>
      </c>
      <c r="Q120" s="97">
        <f t="shared" si="12"/>
        <v>0</v>
      </c>
    </row>
    <row r="121" spans="3:17" x14ac:dyDescent="0.25">
      <c r="C121" s="136"/>
      <c r="D121" s="152"/>
      <c r="E121" s="121"/>
      <c r="F121" s="97">
        <f t="shared" si="10"/>
        <v>0</v>
      </c>
      <c r="G121" s="155"/>
      <c r="H121" s="137"/>
      <c r="I121" s="128" t="e">
        <f>VLOOKUP(H121,Presupuesto!$B$11:$C$565,2,0)</f>
        <v>#N/A</v>
      </c>
      <c r="J121" s="98" t="str">
        <f t="shared" si="13"/>
        <v>Investigación Científica</v>
      </c>
      <c r="K121" s="98" t="s">
        <v>407</v>
      </c>
      <c r="L121" s="136"/>
      <c r="M121" s="152"/>
      <c r="N121" s="121"/>
      <c r="O121" s="97">
        <f t="shared" si="11"/>
        <v>0</v>
      </c>
      <c r="P121" s="97">
        <f t="shared" si="12"/>
        <v>0</v>
      </c>
      <c r="Q121" s="97">
        <f t="shared" si="12"/>
        <v>0</v>
      </c>
    </row>
    <row r="122" spans="3:17" x14ac:dyDescent="0.25">
      <c r="C122" s="136"/>
      <c r="D122" s="152"/>
      <c r="E122" s="121"/>
      <c r="F122" s="97">
        <f t="shared" si="10"/>
        <v>0</v>
      </c>
      <c r="G122" s="155"/>
      <c r="H122" s="137"/>
      <c r="I122" s="128" t="e">
        <f>VLOOKUP(H122,Presupuesto!$B$11:$C$565,2,0)</f>
        <v>#N/A</v>
      </c>
      <c r="J122" s="98" t="str">
        <f t="shared" si="13"/>
        <v>Investigación Científica</v>
      </c>
      <c r="K122" s="98" t="s">
        <v>407</v>
      </c>
      <c r="L122" s="136"/>
      <c r="M122" s="152"/>
      <c r="N122" s="121"/>
      <c r="O122" s="97">
        <f t="shared" si="11"/>
        <v>0</v>
      </c>
      <c r="P122" s="97">
        <f t="shared" si="12"/>
        <v>0</v>
      </c>
      <c r="Q122" s="97">
        <f t="shared" si="12"/>
        <v>0</v>
      </c>
    </row>
    <row r="123" spans="3:17" x14ac:dyDescent="0.25">
      <c r="C123" s="136"/>
      <c r="D123" s="152"/>
      <c r="E123" s="121"/>
      <c r="F123" s="97">
        <f t="shared" si="10"/>
        <v>0</v>
      </c>
      <c r="G123" s="155"/>
      <c r="H123" s="137"/>
      <c r="I123" s="128" t="e">
        <f>VLOOKUP(H123,Presupuesto!$B$11:$C$565,2,0)</f>
        <v>#N/A</v>
      </c>
      <c r="J123" s="98" t="str">
        <f t="shared" si="13"/>
        <v>Investigación Científica</v>
      </c>
      <c r="K123" s="98" t="s">
        <v>407</v>
      </c>
      <c r="L123" s="136"/>
      <c r="M123" s="152"/>
      <c r="N123" s="121"/>
      <c r="O123" s="97">
        <f t="shared" si="11"/>
        <v>0</v>
      </c>
      <c r="P123" s="97">
        <f t="shared" ref="P123:Q136" si="14">$O123*P$16</f>
        <v>0</v>
      </c>
      <c r="Q123" s="97">
        <f t="shared" si="14"/>
        <v>0</v>
      </c>
    </row>
    <row r="124" spans="3:17" x14ac:dyDescent="0.25">
      <c r="C124" s="138"/>
      <c r="D124" s="146"/>
      <c r="E124" s="116"/>
      <c r="F124" s="97">
        <f t="shared" si="10"/>
        <v>0</v>
      </c>
      <c r="G124" s="155"/>
      <c r="H124" s="139"/>
      <c r="I124" s="128" t="e">
        <f>VLOOKUP(H124,Presupuesto!$B$11:$C$565,2,0)</f>
        <v>#N/A</v>
      </c>
      <c r="J124" s="98" t="str">
        <f t="shared" si="13"/>
        <v>Investigación Científica</v>
      </c>
      <c r="K124" s="98" t="s">
        <v>407</v>
      </c>
      <c r="L124" s="138"/>
      <c r="M124" s="146"/>
      <c r="N124" s="116"/>
      <c r="O124" s="97">
        <f t="shared" si="11"/>
        <v>0</v>
      </c>
      <c r="P124" s="97">
        <f t="shared" si="14"/>
        <v>0</v>
      </c>
      <c r="Q124" s="97">
        <f t="shared" si="14"/>
        <v>0</v>
      </c>
    </row>
    <row r="125" spans="3:17" x14ac:dyDescent="0.25">
      <c r="C125" s="138"/>
      <c r="D125" s="146"/>
      <c r="E125" s="116"/>
      <c r="F125" s="97">
        <f t="shared" si="10"/>
        <v>0</v>
      </c>
      <c r="G125" s="155"/>
      <c r="H125" s="139"/>
      <c r="I125" s="128" t="e">
        <f>VLOOKUP(H125,Presupuesto!$B$11:$C$565,2,0)</f>
        <v>#N/A</v>
      </c>
      <c r="J125" s="98" t="str">
        <f t="shared" si="13"/>
        <v>Investigación Científica</v>
      </c>
      <c r="K125" s="98" t="s">
        <v>407</v>
      </c>
      <c r="L125" s="138"/>
      <c r="M125" s="146"/>
      <c r="N125" s="116"/>
      <c r="O125" s="97">
        <f t="shared" si="11"/>
        <v>0</v>
      </c>
      <c r="P125" s="97">
        <f t="shared" si="14"/>
        <v>0</v>
      </c>
      <c r="Q125" s="97">
        <f t="shared" si="14"/>
        <v>0</v>
      </c>
    </row>
    <row r="126" spans="3:17" x14ac:dyDescent="0.25">
      <c r="C126" s="138"/>
      <c r="D126" s="146"/>
      <c r="E126" s="116"/>
      <c r="F126" s="97">
        <f t="shared" si="10"/>
        <v>0</v>
      </c>
      <c r="G126" s="155"/>
      <c r="H126" s="139"/>
      <c r="I126" s="128" t="e">
        <f>VLOOKUP(H126,Presupuesto!$B$11:$C$565,2,0)</f>
        <v>#N/A</v>
      </c>
      <c r="J126" s="98" t="str">
        <f t="shared" si="13"/>
        <v>Investigación Científica</v>
      </c>
      <c r="K126" s="98" t="s">
        <v>407</v>
      </c>
      <c r="L126" s="138"/>
      <c r="M126" s="146"/>
      <c r="N126" s="116"/>
      <c r="O126" s="97">
        <f t="shared" si="11"/>
        <v>0</v>
      </c>
      <c r="P126" s="97">
        <f t="shared" si="14"/>
        <v>0</v>
      </c>
      <c r="Q126" s="97">
        <f t="shared" si="14"/>
        <v>0</v>
      </c>
    </row>
    <row r="127" spans="3:17" x14ac:dyDescent="0.25">
      <c r="C127" s="138"/>
      <c r="D127" s="146"/>
      <c r="E127" s="116"/>
      <c r="F127" s="97">
        <f t="shared" si="10"/>
        <v>0</v>
      </c>
      <c r="G127" s="155"/>
      <c r="H127" s="139"/>
      <c r="I127" s="128" t="e">
        <f>VLOOKUP(H127,Presupuesto!$B$11:$C$565,2,0)</f>
        <v>#N/A</v>
      </c>
      <c r="J127" s="98" t="str">
        <f t="shared" si="13"/>
        <v>Investigación Científica</v>
      </c>
      <c r="K127" s="98" t="s">
        <v>407</v>
      </c>
      <c r="L127" s="138"/>
      <c r="M127" s="146"/>
      <c r="N127" s="116"/>
      <c r="O127" s="97">
        <f t="shared" si="11"/>
        <v>0</v>
      </c>
      <c r="P127" s="97">
        <f t="shared" si="14"/>
        <v>0</v>
      </c>
      <c r="Q127" s="97">
        <f t="shared" si="14"/>
        <v>0</v>
      </c>
    </row>
    <row r="128" spans="3:17" x14ac:dyDescent="0.25">
      <c r="C128" s="138"/>
      <c r="D128" s="146"/>
      <c r="E128" s="116"/>
      <c r="F128" s="97">
        <f t="shared" si="10"/>
        <v>0</v>
      </c>
      <c r="G128" s="155"/>
      <c r="H128" s="139"/>
      <c r="I128" s="128" t="e">
        <f>VLOOKUP(H128,Presupuesto!$B$11:$C$565,2,0)</f>
        <v>#N/A</v>
      </c>
      <c r="J128" s="98" t="str">
        <f t="shared" si="13"/>
        <v>Investigación Científica</v>
      </c>
      <c r="K128" s="98" t="s">
        <v>407</v>
      </c>
      <c r="L128" s="138"/>
      <c r="M128" s="146"/>
      <c r="N128" s="116"/>
      <c r="O128" s="97">
        <f t="shared" si="11"/>
        <v>0</v>
      </c>
      <c r="P128" s="97">
        <f t="shared" si="14"/>
        <v>0</v>
      </c>
      <c r="Q128" s="97">
        <f t="shared" si="14"/>
        <v>0</v>
      </c>
    </row>
    <row r="129" spans="3:17" x14ac:dyDescent="0.25">
      <c r="C129" s="138"/>
      <c r="D129" s="146"/>
      <c r="E129" s="116"/>
      <c r="F129" s="97">
        <f t="shared" si="10"/>
        <v>0</v>
      </c>
      <c r="G129" s="155"/>
      <c r="H129" s="139"/>
      <c r="I129" s="128" t="e">
        <f>VLOOKUP(H129,Presupuesto!$B$11:$C$565,2,0)</f>
        <v>#N/A</v>
      </c>
      <c r="J129" s="98" t="str">
        <f t="shared" si="13"/>
        <v>Investigación Científica</v>
      </c>
      <c r="K129" s="98" t="s">
        <v>407</v>
      </c>
      <c r="L129" s="138"/>
      <c r="M129" s="146"/>
      <c r="N129" s="116"/>
      <c r="O129" s="97">
        <f t="shared" si="11"/>
        <v>0</v>
      </c>
      <c r="P129" s="97">
        <f t="shared" si="14"/>
        <v>0</v>
      </c>
      <c r="Q129" s="97">
        <f t="shared" si="14"/>
        <v>0</v>
      </c>
    </row>
    <row r="130" spans="3:17" x14ac:dyDescent="0.25">
      <c r="C130" s="138"/>
      <c r="D130" s="146"/>
      <c r="E130" s="116"/>
      <c r="F130" s="97">
        <f t="shared" si="10"/>
        <v>0</v>
      </c>
      <c r="G130" s="155"/>
      <c r="H130" s="139"/>
      <c r="I130" s="128" t="e">
        <f>VLOOKUP(H130,Presupuesto!$B$11:$C$565,2,0)</f>
        <v>#N/A</v>
      </c>
      <c r="J130" s="98" t="str">
        <f t="shared" si="13"/>
        <v>Investigación Científica</v>
      </c>
      <c r="K130" s="98" t="s">
        <v>407</v>
      </c>
      <c r="L130" s="138"/>
      <c r="M130" s="146"/>
      <c r="N130" s="116"/>
      <c r="O130" s="97">
        <f t="shared" si="11"/>
        <v>0</v>
      </c>
      <c r="P130" s="97">
        <f t="shared" si="14"/>
        <v>0</v>
      </c>
      <c r="Q130" s="97">
        <f t="shared" si="14"/>
        <v>0</v>
      </c>
    </row>
    <row r="131" spans="3:17" x14ac:dyDescent="0.25">
      <c r="C131" s="138"/>
      <c r="D131" s="146"/>
      <c r="E131" s="116"/>
      <c r="F131" s="97">
        <f t="shared" si="10"/>
        <v>0</v>
      </c>
      <c r="G131" s="155"/>
      <c r="H131" s="139"/>
      <c r="I131" s="128" t="e">
        <f>VLOOKUP(H131,Presupuesto!$B$11:$C$565,2,0)</f>
        <v>#N/A</v>
      </c>
      <c r="J131" s="98" t="str">
        <f t="shared" si="13"/>
        <v>Investigación Científica</v>
      </c>
      <c r="K131" s="98" t="s">
        <v>407</v>
      </c>
      <c r="L131" s="138"/>
      <c r="M131" s="146"/>
      <c r="N131" s="116"/>
      <c r="O131" s="97">
        <f t="shared" si="11"/>
        <v>0</v>
      </c>
      <c r="P131" s="97">
        <f t="shared" si="14"/>
        <v>0</v>
      </c>
      <c r="Q131" s="97">
        <f t="shared" si="14"/>
        <v>0</v>
      </c>
    </row>
    <row r="132" spans="3:17" x14ac:dyDescent="0.25">
      <c r="C132" s="140"/>
      <c r="D132" s="146"/>
      <c r="E132" s="116"/>
      <c r="F132" s="97">
        <f t="shared" si="10"/>
        <v>0</v>
      </c>
      <c r="G132" s="155"/>
      <c r="H132" s="141"/>
      <c r="I132" s="128" t="e">
        <f>VLOOKUP(H132,Presupuesto!$B$11:$C$565,2,0)</f>
        <v>#N/A</v>
      </c>
      <c r="J132" s="98" t="str">
        <f t="shared" si="13"/>
        <v>Investigación Científica</v>
      </c>
      <c r="K132" s="98" t="s">
        <v>398</v>
      </c>
      <c r="L132" s="140"/>
      <c r="M132" s="146"/>
      <c r="N132" s="116"/>
      <c r="O132" s="97">
        <f t="shared" si="11"/>
        <v>0</v>
      </c>
      <c r="P132" s="97">
        <f t="shared" si="14"/>
        <v>0</v>
      </c>
      <c r="Q132" s="97">
        <f t="shared" si="14"/>
        <v>0</v>
      </c>
    </row>
    <row r="133" spans="3:17" x14ac:dyDescent="0.25">
      <c r="C133" s="140"/>
      <c r="D133" s="146"/>
      <c r="E133" s="116"/>
      <c r="F133" s="97">
        <f t="shared" si="10"/>
        <v>0</v>
      </c>
      <c r="G133" s="155"/>
      <c r="H133" s="141"/>
      <c r="I133" s="128" t="e">
        <f>VLOOKUP(H133,Presupuesto!$B$11:$C$565,2,0)</f>
        <v>#N/A</v>
      </c>
      <c r="J133" s="98" t="str">
        <f t="shared" si="13"/>
        <v>Investigación Científica</v>
      </c>
      <c r="K133" s="98" t="s">
        <v>407</v>
      </c>
      <c r="L133" s="140"/>
      <c r="M133" s="146"/>
      <c r="N133" s="116"/>
      <c r="O133" s="97">
        <f t="shared" si="11"/>
        <v>0</v>
      </c>
      <c r="P133" s="97">
        <f t="shared" si="14"/>
        <v>0</v>
      </c>
      <c r="Q133" s="97">
        <f t="shared" si="14"/>
        <v>0</v>
      </c>
    </row>
    <row r="134" spans="3:17" x14ac:dyDescent="0.25">
      <c r="C134" s="140"/>
      <c r="D134" s="146"/>
      <c r="E134" s="116"/>
      <c r="F134" s="97">
        <f t="shared" si="10"/>
        <v>0</v>
      </c>
      <c r="G134" s="155"/>
      <c r="H134" s="141"/>
      <c r="I134" s="128" t="e">
        <f>VLOOKUP(H134,Presupuesto!$B$11:$C$565,2,0)</f>
        <v>#N/A</v>
      </c>
      <c r="J134" s="98" t="str">
        <f t="shared" si="13"/>
        <v>Investigación Científica</v>
      </c>
      <c r="K134" s="98" t="s">
        <v>407</v>
      </c>
      <c r="L134" s="140"/>
      <c r="M134" s="146"/>
      <c r="N134" s="116"/>
      <c r="O134" s="97">
        <f t="shared" si="11"/>
        <v>0</v>
      </c>
      <c r="P134" s="97">
        <f t="shared" si="14"/>
        <v>0</v>
      </c>
      <c r="Q134" s="97">
        <f t="shared" si="14"/>
        <v>0</v>
      </c>
    </row>
    <row r="135" spans="3:17" x14ac:dyDescent="0.25">
      <c r="C135" s="140"/>
      <c r="D135" s="146"/>
      <c r="E135" s="116"/>
      <c r="F135" s="97">
        <f t="shared" si="10"/>
        <v>0</v>
      </c>
      <c r="G135" s="155"/>
      <c r="H135" s="141"/>
      <c r="I135" s="128" t="e">
        <f>VLOOKUP(H135,Presupuesto!$B$11:$C$565,2,0)</f>
        <v>#N/A</v>
      </c>
      <c r="J135" s="98" t="str">
        <f t="shared" si="13"/>
        <v>Investigación Científica</v>
      </c>
      <c r="K135" s="98" t="s">
        <v>407</v>
      </c>
      <c r="L135" s="140"/>
      <c r="M135" s="146"/>
      <c r="N135" s="116"/>
      <c r="O135" s="97">
        <f t="shared" si="11"/>
        <v>0</v>
      </c>
      <c r="P135" s="97">
        <f t="shared" si="14"/>
        <v>0</v>
      </c>
      <c r="Q135" s="97">
        <f t="shared" si="14"/>
        <v>0</v>
      </c>
    </row>
    <row r="136" spans="3:17" ht="15.75" thickBot="1" x14ac:dyDescent="0.3">
      <c r="C136" s="142"/>
      <c r="D136" s="153"/>
      <c r="E136" s="103"/>
      <c r="F136" s="105">
        <f t="shared" si="10"/>
        <v>0</v>
      </c>
      <c r="G136" s="156"/>
      <c r="H136" s="143"/>
      <c r="I136" s="129" t="e">
        <f>VLOOKUP(H136,Presupuesto!$B$11:$C$565,2,0)</f>
        <v>#N/A</v>
      </c>
      <c r="J136" s="106" t="str">
        <f t="shared" si="13"/>
        <v>Investigación Científica</v>
      </c>
      <c r="K136" s="122" t="s">
        <v>389</v>
      </c>
      <c r="L136" s="142"/>
      <c r="M136" s="153"/>
      <c r="N136" s="103"/>
      <c r="O136" s="105">
        <f t="shared" si="11"/>
        <v>0</v>
      </c>
      <c r="P136" s="105">
        <f t="shared" si="14"/>
        <v>0</v>
      </c>
      <c r="Q136" s="105">
        <f t="shared" si="14"/>
        <v>0</v>
      </c>
    </row>
    <row r="138" spans="3:17" ht="15.75" thickBot="1" x14ac:dyDescent="0.3"/>
    <row r="139" spans="3:17" ht="15.75" thickBot="1" x14ac:dyDescent="0.3">
      <c r="C139" s="151" t="s">
        <v>49</v>
      </c>
      <c r="D139" s="328">
        <f>SUM(F146:F179)</f>
        <v>0</v>
      </c>
      <c r="G139" s="79"/>
      <c r="H139" s="70"/>
      <c r="I139" s="70"/>
    </row>
    <row r="140" spans="3:17" x14ac:dyDescent="0.25">
      <c r="G140" s="79"/>
      <c r="H140" s="70"/>
      <c r="I140" s="70"/>
    </row>
    <row r="141" spans="3:17" x14ac:dyDescent="0.25">
      <c r="F141" s="70"/>
      <c r="G141" s="79"/>
      <c r="H141" s="70"/>
      <c r="I141" s="70"/>
    </row>
    <row r="142" spans="3:17" ht="15.75" x14ac:dyDescent="0.25">
      <c r="C142" s="279" t="s">
        <v>387</v>
      </c>
      <c r="D142" s="324"/>
      <c r="F142" s="70"/>
      <c r="G142" s="79"/>
      <c r="H142" s="70"/>
      <c r="I142" s="70"/>
    </row>
    <row r="143" spans="3:17" ht="18.75" x14ac:dyDescent="0.25">
      <c r="C143" s="195"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11"/>
      <c r="M144" s="212"/>
      <c r="N144" s="211"/>
      <c r="O144" s="211"/>
      <c r="P144" s="214" t="s">
        <v>463</v>
      </c>
      <c r="Q144" s="214" t="s">
        <v>464</v>
      </c>
    </row>
    <row r="145" spans="3:17" ht="30.75" thickBot="1" x14ac:dyDescent="0.3">
      <c r="C145" s="127" t="s">
        <v>43</v>
      </c>
      <c r="D145" s="127" t="s">
        <v>51</v>
      </c>
      <c r="E145" s="133" t="s">
        <v>53</v>
      </c>
      <c r="F145" s="132" t="s">
        <v>27</v>
      </c>
      <c r="G145" s="130" t="s">
        <v>126</v>
      </c>
      <c r="H145" s="133" t="s">
        <v>45</v>
      </c>
      <c r="I145" s="130" t="s">
        <v>127</v>
      </c>
      <c r="J145" s="130" t="s">
        <v>405</v>
      </c>
      <c r="K145" s="130" t="s">
        <v>406</v>
      </c>
      <c r="L145" s="208" t="s">
        <v>21</v>
      </c>
      <c r="M145" s="208" t="s">
        <v>51</v>
      </c>
      <c r="N145" s="209" t="s">
        <v>461</v>
      </c>
      <c r="O145" s="210" t="s">
        <v>462</v>
      </c>
      <c r="P145" s="213">
        <v>0.7</v>
      </c>
      <c r="Q145" s="213">
        <v>0.3</v>
      </c>
    </row>
    <row r="146" spans="3:17" x14ac:dyDescent="0.25">
      <c r="C146" s="136"/>
      <c r="D146" s="152"/>
      <c r="E146" s="121"/>
      <c r="F146" s="97">
        <f t="shared" ref="F146:F179" si="15">D146*E146</f>
        <v>0</v>
      </c>
      <c r="G146" s="155"/>
      <c r="H146" s="137"/>
      <c r="I146" s="128" t="e">
        <f>VLOOKUP(H146,Presupuesto!$B$11:$C$565,2,0)</f>
        <v>#N/A</v>
      </c>
      <c r="J146" s="203" t="s">
        <v>1353</v>
      </c>
      <c r="K146" s="98" t="s">
        <v>407</v>
      </c>
      <c r="L146" s="136"/>
      <c r="M146" s="152"/>
      <c r="N146" s="121"/>
      <c r="O146" s="97">
        <f t="shared" ref="O146:O179" si="16">M146*N146</f>
        <v>0</v>
      </c>
      <c r="P146" s="97">
        <f t="shared" ref="P146:Q165" si="17">$O146*P$16</f>
        <v>0</v>
      </c>
      <c r="Q146" s="97">
        <f t="shared" si="17"/>
        <v>0</v>
      </c>
    </row>
    <row r="147" spans="3:17" x14ac:dyDescent="0.25">
      <c r="C147" s="136"/>
      <c r="D147" s="152"/>
      <c r="E147" s="121"/>
      <c r="F147" s="97">
        <f t="shared" si="15"/>
        <v>0</v>
      </c>
      <c r="G147" s="155"/>
      <c r="H147" s="137"/>
      <c r="I147" s="128" t="e">
        <f>VLOOKUP(H147,Presupuesto!$B$11:$C$565,2,0)</f>
        <v>#N/A</v>
      </c>
      <c r="J147" s="98" t="str">
        <f>$J$146</f>
        <v>Investigación Científica</v>
      </c>
      <c r="K147" s="98" t="s">
        <v>407</v>
      </c>
      <c r="L147" s="136"/>
      <c r="M147" s="152"/>
      <c r="N147" s="121"/>
      <c r="O147" s="97">
        <f t="shared" si="16"/>
        <v>0</v>
      </c>
      <c r="P147" s="97">
        <f t="shared" si="17"/>
        <v>0</v>
      </c>
      <c r="Q147" s="97">
        <f t="shared" si="17"/>
        <v>0</v>
      </c>
    </row>
    <row r="148" spans="3:17" x14ac:dyDescent="0.25">
      <c r="C148" s="136"/>
      <c r="D148" s="152"/>
      <c r="E148" s="121"/>
      <c r="F148" s="97">
        <f t="shared" si="15"/>
        <v>0</v>
      </c>
      <c r="G148" s="155"/>
      <c r="H148" s="137"/>
      <c r="I148" s="128" t="e">
        <f>VLOOKUP(H148,Presupuesto!$B$11:$C$565,2,0)</f>
        <v>#N/A</v>
      </c>
      <c r="J148" s="98" t="str">
        <f t="shared" ref="J148:J179" si="18">$J$146</f>
        <v>Investigación Científica</v>
      </c>
      <c r="K148" s="98" t="s">
        <v>407</v>
      </c>
      <c r="L148" s="136"/>
      <c r="M148" s="152"/>
      <c r="N148" s="121"/>
      <c r="O148" s="97">
        <f t="shared" si="16"/>
        <v>0</v>
      </c>
      <c r="P148" s="97">
        <f t="shared" si="17"/>
        <v>0</v>
      </c>
      <c r="Q148" s="97">
        <f t="shared" si="17"/>
        <v>0</v>
      </c>
    </row>
    <row r="149" spans="3:17" x14ac:dyDescent="0.25">
      <c r="C149" s="136"/>
      <c r="D149" s="152"/>
      <c r="E149" s="121"/>
      <c r="F149" s="97">
        <f t="shared" si="15"/>
        <v>0</v>
      </c>
      <c r="G149" s="155"/>
      <c r="H149" s="137"/>
      <c r="I149" s="128" t="e">
        <f>VLOOKUP(H149,Presupuesto!$B$11:$C$565,2,0)</f>
        <v>#N/A</v>
      </c>
      <c r="J149" s="98" t="str">
        <f t="shared" si="18"/>
        <v>Investigación Científica</v>
      </c>
      <c r="K149" s="98" t="s">
        <v>407</v>
      </c>
      <c r="L149" s="136"/>
      <c r="M149" s="152"/>
      <c r="N149" s="121"/>
      <c r="O149" s="97">
        <f t="shared" si="16"/>
        <v>0</v>
      </c>
      <c r="P149" s="97">
        <f t="shared" si="17"/>
        <v>0</v>
      </c>
      <c r="Q149" s="97">
        <f t="shared" si="17"/>
        <v>0</v>
      </c>
    </row>
    <row r="150" spans="3:17" x14ac:dyDescent="0.25">
      <c r="C150" s="136"/>
      <c r="D150" s="152"/>
      <c r="E150" s="121"/>
      <c r="F150" s="97">
        <f t="shared" si="15"/>
        <v>0</v>
      </c>
      <c r="G150" s="155"/>
      <c r="H150" s="137"/>
      <c r="I150" s="128" t="e">
        <f>VLOOKUP(H150,Presupuesto!$B$11:$C$565,2,0)</f>
        <v>#N/A</v>
      </c>
      <c r="J150" s="98" t="str">
        <f t="shared" si="18"/>
        <v>Investigación Científica</v>
      </c>
      <c r="K150" s="98" t="s">
        <v>396</v>
      </c>
      <c r="L150" s="136"/>
      <c r="M150" s="152"/>
      <c r="N150" s="121"/>
      <c r="O150" s="97">
        <f t="shared" si="16"/>
        <v>0</v>
      </c>
      <c r="P150" s="97">
        <f t="shared" si="17"/>
        <v>0</v>
      </c>
      <c r="Q150" s="97">
        <f t="shared" si="17"/>
        <v>0</v>
      </c>
    </row>
    <row r="151" spans="3:17" x14ac:dyDescent="0.25">
      <c r="C151" s="136"/>
      <c r="D151" s="152"/>
      <c r="E151" s="121"/>
      <c r="F151" s="97">
        <f t="shared" si="15"/>
        <v>0</v>
      </c>
      <c r="G151" s="155"/>
      <c r="H151" s="137"/>
      <c r="I151" s="128" t="e">
        <f>VLOOKUP(H151,Presupuesto!$B$11:$C$565,2,0)</f>
        <v>#N/A</v>
      </c>
      <c r="J151" s="98" t="str">
        <f t="shared" si="18"/>
        <v>Investigación Científica</v>
      </c>
      <c r="K151" s="98" t="s">
        <v>407</v>
      </c>
      <c r="L151" s="136"/>
      <c r="M151" s="152"/>
      <c r="N151" s="121"/>
      <c r="O151" s="97">
        <f t="shared" si="16"/>
        <v>0</v>
      </c>
      <c r="P151" s="97">
        <f t="shared" si="17"/>
        <v>0</v>
      </c>
      <c r="Q151" s="97">
        <f t="shared" si="17"/>
        <v>0</v>
      </c>
    </row>
    <row r="152" spans="3:17" x14ac:dyDescent="0.25">
      <c r="C152" s="136"/>
      <c r="D152" s="152"/>
      <c r="E152" s="121"/>
      <c r="F152" s="97">
        <f t="shared" si="15"/>
        <v>0</v>
      </c>
      <c r="G152" s="155"/>
      <c r="H152" s="137"/>
      <c r="I152" s="128" t="e">
        <f>VLOOKUP(H152,Presupuesto!$B$11:$C$565,2,0)</f>
        <v>#N/A</v>
      </c>
      <c r="J152" s="98" t="str">
        <f t="shared" si="18"/>
        <v>Investigación Científica</v>
      </c>
      <c r="K152" s="98" t="s">
        <v>407</v>
      </c>
      <c r="L152" s="136"/>
      <c r="M152" s="152"/>
      <c r="N152" s="121"/>
      <c r="O152" s="97">
        <f t="shared" si="16"/>
        <v>0</v>
      </c>
      <c r="P152" s="97">
        <f t="shared" si="17"/>
        <v>0</v>
      </c>
      <c r="Q152" s="97">
        <f t="shared" si="17"/>
        <v>0</v>
      </c>
    </row>
    <row r="153" spans="3:17" x14ac:dyDescent="0.25">
      <c r="C153" s="136"/>
      <c r="D153" s="152"/>
      <c r="E153" s="121"/>
      <c r="F153" s="97">
        <f t="shared" si="15"/>
        <v>0</v>
      </c>
      <c r="G153" s="155"/>
      <c r="H153" s="137"/>
      <c r="I153" s="128" t="e">
        <f>VLOOKUP(H153,Presupuesto!$B$11:$C$565,2,0)</f>
        <v>#N/A</v>
      </c>
      <c r="J153" s="98" t="str">
        <f t="shared" si="18"/>
        <v>Investigación Científica</v>
      </c>
      <c r="K153" s="98" t="s">
        <v>407</v>
      </c>
      <c r="L153" s="136"/>
      <c r="M153" s="152"/>
      <c r="N153" s="121"/>
      <c r="O153" s="97">
        <f t="shared" si="16"/>
        <v>0</v>
      </c>
      <c r="P153" s="97">
        <f t="shared" si="17"/>
        <v>0</v>
      </c>
      <c r="Q153" s="97">
        <f t="shared" si="17"/>
        <v>0</v>
      </c>
    </row>
    <row r="154" spans="3:17" x14ac:dyDescent="0.25">
      <c r="C154" s="136"/>
      <c r="D154" s="152"/>
      <c r="E154" s="121"/>
      <c r="F154" s="97">
        <f t="shared" si="15"/>
        <v>0</v>
      </c>
      <c r="G154" s="155"/>
      <c r="H154" s="137"/>
      <c r="I154" s="128" t="e">
        <f>VLOOKUP(H154,Presupuesto!$B$11:$C$565,2,0)</f>
        <v>#N/A</v>
      </c>
      <c r="J154" s="98" t="str">
        <f t="shared" si="18"/>
        <v>Investigación Científica</v>
      </c>
      <c r="K154" s="98" t="s">
        <v>407</v>
      </c>
      <c r="L154" s="136"/>
      <c r="M154" s="152"/>
      <c r="N154" s="121"/>
      <c r="O154" s="97">
        <f t="shared" si="16"/>
        <v>0</v>
      </c>
      <c r="P154" s="97">
        <f t="shared" si="17"/>
        <v>0</v>
      </c>
      <c r="Q154" s="97">
        <f t="shared" si="17"/>
        <v>0</v>
      </c>
    </row>
    <row r="155" spans="3:17" x14ac:dyDescent="0.25">
      <c r="C155" s="136"/>
      <c r="D155" s="152"/>
      <c r="E155" s="121"/>
      <c r="F155" s="97">
        <f t="shared" si="15"/>
        <v>0</v>
      </c>
      <c r="G155" s="155"/>
      <c r="H155" s="137"/>
      <c r="I155" s="128" t="e">
        <f>VLOOKUP(H155,Presupuesto!$B$11:$C$565,2,0)</f>
        <v>#N/A</v>
      </c>
      <c r="J155" s="98" t="str">
        <f t="shared" si="18"/>
        <v>Investigación Científica</v>
      </c>
      <c r="K155" s="98" t="s">
        <v>407</v>
      </c>
      <c r="L155" s="136"/>
      <c r="M155" s="152"/>
      <c r="N155" s="121"/>
      <c r="O155" s="97">
        <f t="shared" si="16"/>
        <v>0</v>
      </c>
      <c r="P155" s="97">
        <f t="shared" si="17"/>
        <v>0</v>
      </c>
      <c r="Q155" s="97">
        <f t="shared" si="17"/>
        <v>0</v>
      </c>
    </row>
    <row r="156" spans="3:17" x14ac:dyDescent="0.25">
      <c r="C156" s="136"/>
      <c r="D156" s="152"/>
      <c r="E156" s="121"/>
      <c r="F156" s="97">
        <f t="shared" si="15"/>
        <v>0</v>
      </c>
      <c r="G156" s="155"/>
      <c r="H156" s="137"/>
      <c r="I156" s="128" t="e">
        <f>VLOOKUP(H156,Presupuesto!$B$11:$C$565,2,0)</f>
        <v>#N/A</v>
      </c>
      <c r="J156" s="98" t="str">
        <f t="shared" si="18"/>
        <v>Investigación Científica</v>
      </c>
      <c r="K156" s="98" t="s">
        <v>407</v>
      </c>
      <c r="L156" s="136"/>
      <c r="M156" s="152"/>
      <c r="N156" s="121"/>
      <c r="O156" s="97">
        <f t="shared" si="16"/>
        <v>0</v>
      </c>
      <c r="P156" s="97">
        <f t="shared" si="17"/>
        <v>0</v>
      </c>
      <c r="Q156" s="97">
        <f t="shared" si="17"/>
        <v>0</v>
      </c>
    </row>
    <row r="157" spans="3:17" x14ac:dyDescent="0.25">
      <c r="C157" s="136"/>
      <c r="D157" s="152"/>
      <c r="E157" s="121"/>
      <c r="F157" s="97">
        <f t="shared" si="15"/>
        <v>0</v>
      </c>
      <c r="G157" s="155"/>
      <c r="H157" s="137"/>
      <c r="I157" s="128" t="e">
        <f>VLOOKUP(H157,Presupuesto!$B$11:$C$565,2,0)</f>
        <v>#N/A</v>
      </c>
      <c r="J157" s="98" t="str">
        <f t="shared" si="18"/>
        <v>Investigación Científica</v>
      </c>
      <c r="K157" s="98" t="s">
        <v>407</v>
      </c>
      <c r="L157" s="136"/>
      <c r="M157" s="152"/>
      <c r="N157" s="121"/>
      <c r="O157" s="97">
        <f t="shared" si="16"/>
        <v>0</v>
      </c>
      <c r="P157" s="97">
        <f t="shared" si="17"/>
        <v>0</v>
      </c>
      <c r="Q157" s="97">
        <f t="shared" si="17"/>
        <v>0</v>
      </c>
    </row>
    <row r="158" spans="3:17" x14ac:dyDescent="0.25">
      <c r="C158" s="136"/>
      <c r="D158" s="152"/>
      <c r="E158" s="121"/>
      <c r="F158" s="97">
        <f t="shared" si="15"/>
        <v>0</v>
      </c>
      <c r="G158" s="155"/>
      <c r="H158" s="137"/>
      <c r="I158" s="128" t="e">
        <f>VLOOKUP(H158,Presupuesto!$B$11:$C$565,2,0)</f>
        <v>#N/A</v>
      </c>
      <c r="J158" s="98" t="str">
        <f t="shared" si="18"/>
        <v>Investigación Científica</v>
      </c>
      <c r="K158" s="98" t="s">
        <v>407</v>
      </c>
      <c r="L158" s="136"/>
      <c r="M158" s="152"/>
      <c r="N158" s="121"/>
      <c r="O158" s="97">
        <f t="shared" si="16"/>
        <v>0</v>
      </c>
      <c r="P158" s="97">
        <f t="shared" si="17"/>
        <v>0</v>
      </c>
      <c r="Q158" s="97">
        <f t="shared" si="17"/>
        <v>0</v>
      </c>
    </row>
    <row r="159" spans="3:17" x14ac:dyDescent="0.25">
      <c r="C159" s="136"/>
      <c r="D159" s="152"/>
      <c r="E159" s="121"/>
      <c r="F159" s="97">
        <f t="shared" si="15"/>
        <v>0</v>
      </c>
      <c r="G159" s="155"/>
      <c r="H159" s="137"/>
      <c r="I159" s="128" t="e">
        <f>VLOOKUP(H159,Presupuesto!$B$11:$C$565,2,0)</f>
        <v>#N/A</v>
      </c>
      <c r="J159" s="98" t="str">
        <f t="shared" si="18"/>
        <v>Investigación Científica</v>
      </c>
      <c r="K159" s="98" t="s">
        <v>407</v>
      </c>
      <c r="L159" s="136"/>
      <c r="M159" s="152"/>
      <c r="N159" s="121"/>
      <c r="O159" s="97">
        <f t="shared" si="16"/>
        <v>0</v>
      </c>
      <c r="P159" s="97">
        <f t="shared" si="17"/>
        <v>0</v>
      </c>
      <c r="Q159" s="97">
        <f t="shared" si="17"/>
        <v>0</v>
      </c>
    </row>
    <row r="160" spans="3:17" x14ac:dyDescent="0.25">
      <c r="C160" s="136"/>
      <c r="D160" s="152"/>
      <c r="E160" s="121"/>
      <c r="F160" s="97">
        <f t="shared" si="15"/>
        <v>0</v>
      </c>
      <c r="G160" s="155"/>
      <c r="H160" s="137"/>
      <c r="I160" s="128" t="e">
        <f>VLOOKUP(H160,Presupuesto!$B$11:$C$565,2,0)</f>
        <v>#N/A</v>
      </c>
      <c r="J160" s="98" t="str">
        <f t="shared" si="18"/>
        <v>Investigación Científica</v>
      </c>
      <c r="K160" s="98" t="s">
        <v>407</v>
      </c>
      <c r="L160" s="136"/>
      <c r="M160" s="152"/>
      <c r="N160" s="121"/>
      <c r="O160" s="97">
        <f t="shared" si="16"/>
        <v>0</v>
      </c>
      <c r="P160" s="97">
        <f t="shared" si="17"/>
        <v>0</v>
      </c>
      <c r="Q160" s="97">
        <f t="shared" si="17"/>
        <v>0</v>
      </c>
    </row>
    <row r="161" spans="3:17" x14ac:dyDescent="0.25">
      <c r="C161" s="136"/>
      <c r="D161" s="152"/>
      <c r="E161" s="121"/>
      <c r="F161" s="97">
        <f t="shared" si="15"/>
        <v>0</v>
      </c>
      <c r="G161" s="155"/>
      <c r="H161" s="137"/>
      <c r="I161" s="128" t="e">
        <f>VLOOKUP(H161,Presupuesto!$B$11:$C$565,2,0)</f>
        <v>#N/A</v>
      </c>
      <c r="J161" s="98" t="str">
        <f t="shared" si="18"/>
        <v>Investigación Científica</v>
      </c>
      <c r="K161" s="98" t="s">
        <v>407</v>
      </c>
      <c r="L161" s="136"/>
      <c r="M161" s="152"/>
      <c r="N161" s="121"/>
      <c r="O161" s="97">
        <f t="shared" si="16"/>
        <v>0</v>
      </c>
      <c r="P161" s="97">
        <f t="shared" si="17"/>
        <v>0</v>
      </c>
      <c r="Q161" s="97">
        <f t="shared" si="17"/>
        <v>0</v>
      </c>
    </row>
    <row r="162" spans="3:17" x14ac:dyDescent="0.25">
      <c r="C162" s="136"/>
      <c r="D162" s="152"/>
      <c r="E162" s="121"/>
      <c r="F162" s="97">
        <f t="shared" si="15"/>
        <v>0</v>
      </c>
      <c r="G162" s="155"/>
      <c r="H162" s="137"/>
      <c r="I162" s="128" t="e">
        <f>VLOOKUP(H162,Presupuesto!$B$11:$C$565,2,0)</f>
        <v>#N/A</v>
      </c>
      <c r="J162" s="98" t="str">
        <f t="shared" si="18"/>
        <v>Investigación Científica</v>
      </c>
      <c r="K162" s="98" t="s">
        <v>407</v>
      </c>
      <c r="L162" s="136"/>
      <c r="M162" s="152"/>
      <c r="N162" s="121"/>
      <c r="O162" s="97">
        <f t="shared" si="16"/>
        <v>0</v>
      </c>
      <c r="P162" s="97">
        <f t="shared" si="17"/>
        <v>0</v>
      </c>
      <c r="Q162" s="97">
        <f t="shared" si="17"/>
        <v>0</v>
      </c>
    </row>
    <row r="163" spans="3:17" x14ac:dyDescent="0.25">
      <c r="C163" s="136"/>
      <c r="D163" s="152"/>
      <c r="E163" s="121"/>
      <c r="F163" s="97">
        <f t="shared" si="15"/>
        <v>0</v>
      </c>
      <c r="G163" s="155"/>
      <c r="H163" s="137"/>
      <c r="I163" s="128" t="e">
        <f>VLOOKUP(H163,Presupuesto!$B$11:$C$565,2,0)</f>
        <v>#N/A</v>
      </c>
      <c r="J163" s="98" t="str">
        <f t="shared" si="18"/>
        <v>Investigación Científica</v>
      </c>
      <c r="K163" s="98" t="s">
        <v>407</v>
      </c>
      <c r="L163" s="136"/>
      <c r="M163" s="152"/>
      <c r="N163" s="121"/>
      <c r="O163" s="97">
        <f t="shared" si="16"/>
        <v>0</v>
      </c>
      <c r="P163" s="97">
        <f t="shared" si="17"/>
        <v>0</v>
      </c>
      <c r="Q163" s="97">
        <f t="shared" si="17"/>
        <v>0</v>
      </c>
    </row>
    <row r="164" spans="3:17" x14ac:dyDescent="0.25">
      <c r="C164" s="136"/>
      <c r="D164" s="152"/>
      <c r="E164" s="121"/>
      <c r="F164" s="97">
        <f t="shared" si="15"/>
        <v>0</v>
      </c>
      <c r="G164" s="155"/>
      <c r="H164" s="137"/>
      <c r="I164" s="128" t="e">
        <f>VLOOKUP(H164,Presupuesto!$B$11:$C$565,2,0)</f>
        <v>#N/A</v>
      </c>
      <c r="J164" s="98" t="str">
        <f t="shared" si="18"/>
        <v>Investigación Científica</v>
      </c>
      <c r="K164" s="98" t="s">
        <v>407</v>
      </c>
      <c r="L164" s="136"/>
      <c r="M164" s="152"/>
      <c r="N164" s="121"/>
      <c r="O164" s="97">
        <f t="shared" si="16"/>
        <v>0</v>
      </c>
      <c r="P164" s="97">
        <f t="shared" si="17"/>
        <v>0</v>
      </c>
      <c r="Q164" s="97">
        <f t="shared" si="17"/>
        <v>0</v>
      </c>
    </row>
    <row r="165" spans="3:17" x14ac:dyDescent="0.25">
      <c r="C165" s="136"/>
      <c r="D165" s="152"/>
      <c r="E165" s="121"/>
      <c r="F165" s="97">
        <f t="shared" si="15"/>
        <v>0</v>
      </c>
      <c r="G165" s="155"/>
      <c r="H165" s="137"/>
      <c r="I165" s="128" t="e">
        <f>VLOOKUP(H165,Presupuesto!$B$11:$C$565,2,0)</f>
        <v>#N/A</v>
      </c>
      <c r="J165" s="98" t="str">
        <f t="shared" si="18"/>
        <v>Investigación Científica</v>
      </c>
      <c r="K165" s="98" t="s">
        <v>407</v>
      </c>
      <c r="L165" s="136"/>
      <c r="M165" s="152"/>
      <c r="N165" s="121"/>
      <c r="O165" s="97">
        <f t="shared" si="16"/>
        <v>0</v>
      </c>
      <c r="P165" s="97">
        <f t="shared" si="17"/>
        <v>0</v>
      </c>
      <c r="Q165" s="97">
        <f t="shared" si="17"/>
        <v>0</v>
      </c>
    </row>
    <row r="166" spans="3:17" x14ac:dyDescent="0.25">
      <c r="C166" s="136"/>
      <c r="D166" s="152"/>
      <c r="E166" s="121"/>
      <c r="F166" s="97">
        <f t="shared" si="15"/>
        <v>0</v>
      </c>
      <c r="G166" s="155"/>
      <c r="H166" s="137"/>
      <c r="I166" s="128" t="e">
        <f>VLOOKUP(H166,Presupuesto!$B$11:$C$565,2,0)</f>
        <v>#N/A</v>
      </c>
      <c r="J166" s="98" t="str">
        <f t="shared" si="18"/>
        <v>Investigación Científica</v>
      </c>
      <c r="K166" s="98" t="s">
        <v>407</v>
      </c>
      <c r="L166" s="136"/>
      <c r="M166" s="152"/>
      <c r="N166" s="121"/>
      <c r="O166" s="97">
        <f t="shared" si="16"/>
        <v>0</v>
      </c>
      <c r="P166" s="97">
        <f t="shared" ref="P166:Q179" si="19">$O166*P$16</f>
        <v>0</v>
      </c>
      <c r="Q166" s="97">
        <f t="shared" si="19"/>
        <v>0</v>
      </c>
    </row>
    <row r="167" spans="3:17" x14ac:dyDescent="0.25">
      <c r="C167" s="138"/>
      <c r="D167" s="146"/>
      <c r="E167" s="116"/>
      <c r="F167" s="97">
        <f t="shared" si="15"/>
        <v>0</v>
      </c>
      <c r="G167" s="155"/>
      <c r="H167" s="139"/>
      <c r="I167" s="128" t="e">
        <f>VLOOKUP(H167,Presupuesto!$B$11:$C$565,2,0)</f>
        <v>#N/A</v>
      </c>
      <c r="J167" s="98" t="str">
        <f t="shared" si="18"/>
        <v>Investigación Científica</v>
      </c>
      <c r="K167" s="98" t="s">
        <v>407</v>
      </c>
      <c r="L167" s="138"/>
      <c r="M167" s="146"/>
      <c r="N167" s="116"/>
      <c r="O167" s="97">
        <f t="shared" si="16"/>
        <v>0</v>
      </c>
      <c r="P167" s="97">
        <f t="shared" si="19"/>
        <v>0</v>
      </c>
      <c r="Q167" s="97">
        <f t="shared" si="19"/>
        <v>0</v>
      </c>
    </row>
    <row r="168" spans="3:17" x14ac:dyDescent="0.25">
      <c r="C168" s="138"/>
      <c r="D168" s="146"/>
      <c r="E168" s="116"/>
      <c r="F168" s="97">
        <f t="shared" si="15"/>
        <v>0</v>
      </c>
      <c r="G168" s="155"/>
      <c r="H168" s="139"/>
      <c r="I168" s="128" t="e">
        <f>VLOOKUP(H168,Presupuesto!$B$11:$C$565,2,0)</f>
        <v>#N/A</v>
      </c>
      <c r="J168" s="98" t="str">
        <f t="shared" si="18"/>
        <v>Investigación Científica</v>
      </c>
      <c r="K168" s="98" t="s">
        <v>407</v>
      </c>
      <c r="L168" s="138"/>
      <c r="M168" s="146"/>
      <c r="N168" s="116"/>
      <c r="O168" s="97">
        <f t="shared" si="16"/>
        <v>0</v>
      </c>
      <c r="P168" s="97">
        <f t="shared" si="19"/>
        <v>0</v>
      </c>
      <c r="Q168" s="97">
        <f t="shared" si="19"/>
        <v>0</v>
      </c>
    </row>
    <row r="169" spans="3:17" x14ac:dyDescent="0.25">
      <c r="C169" s="138"/>
      <c r="D169" s="146"/>
      <c r="E169" s="116"/>
      <c r="F169" s="97">
        <f t="shared" si="15"/>
        <v>0</v>
      </c>
      <c r="G169" s="155"/>
      <c r="H169" s="139"/>
      <c r="I169" s="128" t="e">
        <f>VLOOKUP(H169,Presupuesto!$B$11:$C$565,2,0)</f>
        <v>#N/A</v>
      </c>
      <c r="J169" s="98" t="str">
        <f t="shared" si="18"/>
        <v>Investigación Científica</v>
      </c>
      <c r="K169" s="98" t="s">
        <v>407</v>
      </c>
      <c r="L169" s="138"/>
      <c r="M169" s="146"/>
      <c r="N169" s="116"/>
      <c r="O169" s="97">
        <f t="shared" si="16"/>
        <v>0</v>
      </c>
      <c r="P169" s="97">
        <f t="shared" si="19"/>
        <v>0</v>
      </c>
      <c r="Q169" s="97">
        <f t="shared" si="19"/>
        <v>0</v>
      </c>
    </row>
    <row r="170" spans="3:17" x14ac:dyDescent="0.25">
      <c r="C170" s="138"/>
      <c r="D170" s="146"/>
      <c r="E170" s="116"/>
      <c r="F170" s="97">
        <f t="shared" si="15"/>
        <v>0</v>
      </c>
      <c r="G170" s="155"/>
      <c r="H170" s="139"/>
      <c r="I170" s="128" t="e">
        <f>VLOOKUP(H170,Presupuesto!$B$11:$C$565,2,0)</f>
        <v>#N/A</v>
      </c>
      <c r="J170" s="98" t="str">
        <f t="shared" si="18"/>
        <v>Investigación Científica</v>
      </c>
      <c r="K170" s="98" t="s">
        <v>407</v>
      </c>
      <c r="L170" s="138"/>
      <c r="M170" s="146"/>
      <c r="N170" s="116"/>
      <c r="O170" s="97">
        <f t="shared" si="16"/>
        <v>0</v>
      </c>
      <c r="P170" s="97">
        <f t="shared" si="19"/>
        <v>0</v>
      </c>
      <c r="Q170" s="97">
        <f t="shared" si="19"/>
        <v>0</v>
      </c>
    </row>
    <row r="171" spans="3:17" x14ac:dyDescent="0.25">
      <c r="C171" s="138"/>
      <c r="D171" s="146"/>
      <c r="E171" s="116"/>
      <c r="F171" s="97">
        <f t="shared" si="15"/>
        <v>0</v>
      </c>
      <c r="G171" s="155"/>
      <c r="H171" s="139"/>
      <c r="I171" s="128" t="e">
        <f>VLOOKUP(H171,Presupuesto!$B$11:$C$565,2,0)</f>
        <v>#N/A</v>
      </c>
      <c r="J171" s="98" t="str">
        <f t="shared" si="18"/>
        <v>Investigación Científica</v>
      </c>
      <c r="K171" s="98" t="s">
        <v>407</v>
      </c>
      <c r="L171" s="138"/>
      <c r="M171" s="146"/>
      <c r="N171" s="116"/>
      <c r="O171" s="97">
        <f t="shared" si="16"/>
        <v>0</v>
      </c>
      <c r="P171" s="97">
        <f t="shared" si="19"/>
        <v>0</v>
      </c>
      <c r="Q171" s="97">
        <f t="shared" si="19"/>
        <v>0</v>
      </c>
    </row>
    <row r="172" spans="3:17" x14ac:dyDescent="0.25">
      <c r="C172" s="138"/>
      <c r="D172" s="146"/>
      <c r="E172" s="116"/>
      <c r="F172" s="97">
        <f t="shared" si="15"/>
        <v>0</v>
      </c>
      <c r="G172" s="155"/>
      <c r="H172" s="139"/>
      <c r="I172" s="128" t="e">
        <f>VLOOKUP(H172,Presupuesto!$B$11:$C$565,2,0)</f>
        <v>#N/A</v>
      </c>
      <c r="J172" s="98" t="str">
        <f t="shared" si="18"/>
        <v>Investigación Científica</v>
      </c>
      <c r="K172" s="98" t="s">
        <v>407</v>
      </c>
      <c r="L172" s="138"/>
      <c r="M172" s="146"/>
      <c r="N172" s="116"/>
      <c r="O172" s="97">
        <f t="shared" si="16"/>
        <v>0</v>
      </c>
      <c r="P172" s="97">
        <f t="shared" si="19"/>
        <v>0</v>
      </c>
      <c r="Q172" s="97">
        <f t="shared" si="19"/>
        <v>0</v>
      </c>
    </row>
    <row r="173" spans="3:17" x14ac:dyDescent="0.25">
      <c r="C173" s="138"/>
      <c r="D173" s="146"/>
      <c r="E173" s="116"/>
      <c r="F173" s="97">
        <f t="shared" si="15"/>
        <v>0</v>
      </c>
      <c r="G173" s="155"/>
      <c r="H173" s="139"/>
      <c r="I173" s="128" t="e">
        <f>VLOOKUP(H173,Presupuesto!$B$11:$C$565,2,0)</f>
        <v>#N/A</v>
      </c>
      <c r="J173" s="98" t="str">
        <f t="shared" si="18"/>
        <v>Investigación Científica</v>
      </c>
      <c r="K173" s="98" t="s">
        <v>407</v>
      </c>
      <c r="L173" s="138"/>
      <c r="M173" s="146"/>
      <c r="N173" s="116"/>
      <c r="O173" s="97">
        <f t="shared" si="16"/>
        <v>0</v>
      </c>
      <c r="P173" s="97">
        <f t="shared" si="19"/>
        <v>0</v>
      </c>
      <c r="Q173" s="97">
        <f t="shared" si="19"/>
        <v>0</v>
      </c>
    </row>
    <row r="174" spans="3:17" x14ac:dyDescent="0.25">
      <c r="C174" s="138"/>
      <c r="D174" s="146"/>
      <c r="E174" s="116"/>
      <c r="F174" s="97">
        <f t="shared" si="15"/>
        <v>0</v>
      </c>
      <c r="G174" s="155"/>
      <c r="H174" s="139"/>
      <c r="I174" s="128" t="e">
        <f>VLOOKUP(H174,Presupuesto!$B$11:$C$565,2,0)</f>
        <v>#N/A</v>
      </c>
      <c r="J174" s="98" t="str">
        <f t="shared" si="18"/>
        <v>Investigación Científica</v>
      </c>
      <c r="K174" s="98" t="s">
        <v>407</v>
      </c>
      <c r="L174" s="138"/>
      <c r="M174" s="146"/>
      <c r="N174" s="116"/>
      <c r="O174" s="97">
        <f t="shared" si="16"/>
        <v>0</v>
      </c>
      <c r="P174" s="97">
        <f t="shared" si="19"/>
        <v>0</v>
      </c>
      <c r="Q174" s="97">
        <f t="shared" si="19"/>
        <v>0</v>
      </c>
    </row>
    <row r="175" spans="3:17" x14ac:dyDescent="0.25">
      <c r="C175" s="140"/>
      <c r="D175" s="146"/>
      <c r="E175" s="116"/>
      <c r="F175" s="97">
        <f t="shared" si="15"/>
        <v>0</v>
      </c>
      <c r="G175" s="155"/>
      <c r="H175" s="141"/>
      <c r="I175" s="128" t="e">
        <f>VLOOKUP(H175,Presupuesto!$B$11:$C$565,2,0)</f>
        <v>#N/A</v>
      </c>
      <c r="J175" s="98" t="str">
        <f t="shared" si="18"/>
        <v>Investigación Científica</v>
      </c>
      <c r="K175" s="98" t="s">
        <v>398</v>
      </c>
      <c r="L175" s="140"/>
      <c r="M175" s="146"/>
      <c r="N175" s="116"/>
      <c r="O175" s="97">
        <f t="shared" si="16"/>
        <v>0</v>
      </c>
      <c r="P175" s="97">
        <f t="shared" si="19"/>
        <v>0</v>
      </c>
      <c r="Q175" s="97">
        <f t="shared" si="19"/>
        <v>0</v>
      </c>
    </row>
    <row r="176" spans="3:17" x14ac:dyDescent="0.25">
      <c r="C176" s="140"/>
      <c r="D176" s="146"/>
      <c r="E176" s="116"/>
      <c r="F176" s="97">
        <f t="shared" si="15"/>
        <v>0</v>
      </c>
      <c r="G176" s="155"/>
      <c r="H176" s="141"/>
      <c r="I176" s="128" t="e">
        <f>VLOOKUP(H176,Presupuesto!$B$11:$C$565,2,0)</f>
        <v>#N/A</v>
      </c>
      <c r="J176" s="98" t="str">
        <f t="shared" si="18"/>
        <v>Investigación Científica</v>
      </c>
      <c r="K176" s="98" t="s">
        <v>407</v>
      </c>
      <c r="L176" s="140"/>
      <c r="M176" s="146"/>
      <c r="N176" s="116"/>
      <c r="O176" s="97">
        <f t="shared" si="16"/>
        <v>0</v>
      </c>
      <c r="P176" s="97">
        <f t="shared" si="19"/>
        <v>0</v>
      </c>
      <c r="Q176" s="97">
        <f t="shared" si="19"/>
        <v>0</v>
      </c>
    </row>
    <row r="177" spans="3:17" x14ac:dyDescent="0.25">
      <c r="C177" s="140"/>
      <c r="D177" s="146"/>
      <c r="E177" s="116"/>
      <c r="F177" s="97">
        <f t="shared" si="15"/>
        <v>0</v>
      </c>
      <c r="G177" s="155"/>
      <c r="H177" s="141"/>
      <c r="I177" s="128" t="e">
        <f>VLOOKUP(H177,Presupuesto!$B$11:$C$565,2,0)</f>
        <v>#N/A</v>
      </c>
      <c r="J177" s="98" t="str">
        <f t="shared" si="18"/>
        <v>Investigación Científica</v>
      </c>
      <c r="K177" s="98" t="s">
        <v>407</v>
      </c>
      <c r="L177" s="140"/>
      <c r="M177" s="146"/>
      <c r="N177" s="116"/>
      <c r="O177" s="97">
        <f t="shared" si="16"/>
        <v>0</v>
      </c>
      <c r="P177" s="97">
        <f t="shared" si="19"/>
        <v>0</v>
      </c>
      <c r="Q177" s="97">
        <f t="shared" si="19"/>
        <v>0</v>
      </c>
    </row>
    <row r="178" spans="3:17" x14ac:dyDescent="0.25">
      <c r="C178" s="140"/>
      <c r="D178" s="146"/>
      <c r="E178" s="116"/>
      <c r="F178" s="97">
        <f t="shared" si="15"/>
        <v>0</v>
      </c>
      <c r="G178" s="155"/>
      <c r="H178" s="141"/>
      <c r="I178" s="128" t="e">
        <f>VLOOKUP(H178,Presupuesto!$B$11:$C$565,2,0)</f>
        <v>#N/A</v>
      </c>
      <c r="J178" s="98" t="str">
        <f t="shared" si="18"/>
        <v>Investigación Científica</v>
      </c>
      <c r="K178" s="98" t="s">
        <v>407</v>
      </c>
      <c r="L178" s="140"/>
      <c r="M178" s="146"/>
      <c r="N178" s="116"/>
      <c r="O178" s="97">
        <f t="shared" si="16"/>
        <v>0</v>
      </c>
      <c r="P178" s="97">
        <f t="shared" si="19"/>
        <v>0</v>
      </c>
      <c r="Q178" s="97">
        <f t="shared" si="19"/>
        <v>0</v>
      </c>
    </row>
    <row r="179" spans="3:17" ht="15.75" thickBot="1" x14ac:dyDescent="0.3">
      <c r="C179" s="142"/>
      <c r="D179" s="153"/>
      <c r="E179" s="103"/>
      <c r="F179" s="105">
        <f t="shared" si="15"/>
        <v>0</v>
      </c>
      <c r="G179" s="156"/>
      <c r="H179" s="143"/>
      <c r="I179" s="129" t="e">
        <f>VLOOKUP(H179,Presupuesto!$B$11:$C$565,2,0)</f>
        <v>#N/A</v>
      </c>
      <c r="J179" s="106" t="str">
        <f t="shared" si="18"/>
        <v>Investigación Científica</v>
      </c>
      <c r="K179" s="122" t="s">
        <v>389</v>
      </c>
      <c r="L179" s="142"/>
      <c r="M179" s="153"/>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4"/>
  <sheetViews>
    <sheetView zoomScale="70" zoomScaleNormal="70" workbookViewId="0">
      <pane ySplit="7" topLeftCell="A16" activePane="bottomLeft" state="frozen"/>
      <selection activeCell="M8" sqref="M8"/>
      <selection pane="bottomLeft" activeCell="E9" sqref="E9:E19"/>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15" customWidth="1"/>
    <col min="5" max="5" width="27.42578125" style="86" customWidth="1"/>
    <col min="6" max="6" width="27.42578125" style="77" customWidth="1"/>
    <col min="7" max="7" width="27.42578125" style="86" customWidth="1"/>
    <col min="8" max="8" width="15.28515625" style="625" customWidth="1"/>
    <col min="9" max="9" width="13.7109375" style="86" customWidth="1"/>
    <col min="10" max="10" width="15.28515625" style="620" customWidth="1"/>
    <col min="11" max="11" width="18.85546875" style="280" customWidth="1"/>
    <col min="12" max="12" width="12.7109375" style="620" customWidth="1"/>
    <col min="13" max="13" width="13.7109375" style="280" customWidth="1"/>
    <col min="14" max="14" width="12.7109375" style="620" customWidth="1"/>
    <col min="15" max="15" width="12.7109375" style="280" customWidth="1"/>
    <col min="16" max="16" width="15.28515625" style="620" customWidth="1"/>
    <col min="17" max="17" width="18.28515625" style="280" customWidth="1"/>
    <col min="18" max="18" width="21.42578125" style="86" customWidth="1"/>
    <col min="19" max="20" width="14.140625" style="86" customWidth="1"/>
    <col min="21" max="21" width="17" style="86" customWidth="1"/>
    <col min="22" max="16384" width="11.5703125" style="86"/>
  </cols>
  <sheetData>
    <row r="1" spans="1:21" ht="18" customHeight="1" x14ac:dyDescent="0.25">
      <c r="B1" s="455" t="s">
        <v>1679</v>
      </c>
      <c r="C1" s="456" t="s">
        <v>1680</v>
      </c>
      <c r="D1" s="193"/>
      <c r="E1" s="193"/>
      <c r="F1" s="225"/>
      <c r="H1" s="621" t="s">
        <v>1337</v>
      </c>
      <c r="I1" s="193"/>
      <c r="J1" s="626"/>
      <c r="K1" s="628"/>
      <c r="L1" s="626"/>
      <c r="M1" s="628"/>
      <c r="N1" s="626"/>
      <c r="O1" s="628"/>
      <c r="P1" s="626"/>
      <c r="Q1" s="628"/>
      <c r="R1" s="193"/>
      <c r="S1" s="193"/>
      <c r="T1" s="193"/>
      <c r="U1" s="193"/>
    </row>
    <row r="2" spans="1:21" ht="18" customHeight="1" x14ac:dyDescent="0.25">
      <c r="A2" s="284" t="s">
        <v>1336</v>
      </c>
      <c r="B2" s="193"/>
      <c r="C2" s="193"/>
      <c r="D2" s="808"/>
      <c r="E2" s="193"/>
      <c r="F2" s="225"/>
      <c r="H2" s="621"/>
      <c r="I2" s="193"/>
      <c r="J2" s="626"/>
      <c r="K2" s="628"/>
      <c r="L2" s="626"/>
      <c r="M2" s="628"/>
      <c r="N2" s="626"/>
      <c r="O2" s="628"/>
      <c r="P2" s="626"/>
      <c r="Q2" s="628"/>
      <c r="R2" s="193"/>
      <c r="S2" s="193"/>
      <c r="T2" s="193"/>
      <c r="U2" s="193"/>
    </row>
    <row r="3" spans="1:21" ht="18" customHeight="1" x14ac:dyDescent="0.25">
      <c r="A3" s="284" t="s">
        <v>1338</v>
      </c>
      <c r="B3" s="193"/>
      <c r="C3" s="193"/>
      <c r="D3" s="193"/>
      <c r="E3" s="193"/>
      <c r="F3" s="225"/>
      <c r="H3" s="621"/>
      <c r="I3" s="193"/>
      <c r="J3" s="626"/>
      <c r="K3" s="628"/>
      <c r="L3" s="626"/>
      <c r="M3" s="628"/>
      <c r="N3" s="626"/>
      <c r="O3" s="628"/>
      <c r="P3" s="626"/>
      <c r="Q3" s="628"/>
      <c r="R3" s="193"/>
      <c r="S3" s="193"/>
      <c r="T3" s="193"/>
      <c r="U3" s="193"/>
    </row>
    <row r="4" spans="1:21" ht="18" customHeight="1" x14ac:dyDescent="0.25">
      <c r="A4" s="284" t="s">
        <v>1367</v>
      </c>
      <c r="B4" s="193"/>
      <c r="C4" s="193"/>
      <c r="D4" s="193"/>
      <c r="E4" s="193"/>
      <c r="F4" s="225"/>
      <c r="H4" s="621"/>
      <c r="I4" s="193"/>
      <c r="J4" s="626"/>
      <c r="K4" s="628"/>
      <c r="L4" s="626"/>
      <c r="M4" s="628"/>
      <c r="N4" s="626"/>
      <c r="O4" s="628"/>
      <c r="P4" s="626"/>
      <c r="Q4" s="628"/>
      <c r="R4" s="193"/>
      <c r="S4" s="193"/>
      <c r="T4" s="193"/>
      <c r="U4" s="193"/>
    </row>
    <row r="5" spans="1:21" ht="14.45" customHeight="1" x14ac:dyDescent="0.25">
      <c r="A5" s="879" t="s">
        <v>92</v>
      </c>
      <c r="B5" s="878" t="s">
        <v>106</v>
      </c>
      <c r="C5" s="881" t="s">
        <v>1529</v>
      </c>
      <c r="D5" s="881" t="s">
        <v>1530</v>
      </c>
      <c r="E5" s="881" t="s">
        <v>82</v>
      </c>
      <c r="F5" s="881" t="s">
        <v>387</v>
      </c>
      <c r="G5" s="881" t="s">
        <v>83</v>
      </c>
      <c r="H5" s="884" t="s">
        <v>95</v>
      </c>
      <c r="I5" s="890"/>
      <c r="J5" s="890"/>
      <c r="K5" s="890"/>
      <c r="L5" s="890"/>
      <c r="M5" s="890"/>
      <c r="N5" s="890"/>
      <c r="O5" s="885"/>
      <c r="P5" s="886" t="s">
        <v>96</v>
      </c>
      <c r="Q5" s="887"/>
      <c r="R5" s="878" t="s">
        <v>98</v>
      </c>
      <c r="S5" s="878" t="s">
        <v>105</v>
      </c>
      <c r="T5" s="878" t="s">
        <v>104</v>
      </c>
      <c r="U5" s="875" t="s">
        <v>84</v>
      </c>
    </row>
    <row r="6" spans="1:21" ht="14.45" customHeight="1" x14ac:dyDescent="0.25">
      <c r="A6" s="879"/>
      <c r="B6" s="879"/>
      <c r="C6" s="882"/>
      <c r="D6" s="882"/>
      <c r="E6" s="882"/>
      <c r="F6" s="882"/>
      <c r="G6" s="882"/>
      <c r="H6" s="884" t="s">
        <v>99</v>
      </c>
      <c r="I6" s="885"/>
      <c r="J6" s="884" t="s">
        <v>100</v>
      </c>
      <c r="K6" s="885"/>
      <c r="L6" s="884" t="s">
        <v>101</v>
      </c>
      <c r="M6" s="885"/>
      <c r="N6" s="884" t="s">
        <v>102</v>
      </c>
      <c r="O6" s="885"/>
      <c r="P6" s="888"/>
      <c r="Q6" s="889"/>
      <c r="R6" s="879"/>
      <c r="S6" s="879"/>
      <c r="T6" s="879"/>
      <c r="U6" s="876"/>
    </row>
    <row r="7" spans="1:21" ht="25.5" x14ac:dyDescent="0.25">
      <c r="A7" s="880"/>
      <c r="B7" s="880"/>
      <c r="C7" s="883"/>
      <c r="D7" s="883"/>
      <c r="E7" s="883"/>
      <c r="F7" s="883"/>
      <c r="G7" s="883"/>
      <c r="H7" s="622" t="s">
        <v>103</v>
      </c>
      <c r="I7" s="390" t="s">
        <v>12</v>
      </c>
      <c r="J7" s="492" t="s">
        <v>103</v>
      </c>
      <c r="K7" s="500" t="s">
        <v>12</v>
      </c>
      <c r="L7" s="492" t="s">
        <v>103</v>
      </c>
      <c r="M7" s="500" t="s">
        <v>12</v>
      </c>
      <c r="N7" s="492" t="s">
        <v>103</v>
      </c>
      <c r="O7" s="500" t="s">
        <v>12</v>
      </c>
      <c r="P7" s="492" t="s">
        <v>103</v>
      </c>
      <c r="Q7" s="500" t="s">
        <v>12</v>
      </c>
      <c r="R7" s="880"/>
      <c r="S7" s="880"/>
      <c r="T7" s="880"/>
      <c r="U7" s="877"/>
    </row>
    <row r="8" spans="1:21" ht="15.75" x14ac:dyDescent="0.25">
      <c r="A8" s="391"/>
      <c r="B8" s="392"/>
      <c r="C8" s="393"/>
      <c r="D8" s="393"/>
      <c r="E8" s="393"/>
      <c r="F8" s="394"/>
      <c r="G8" s="393"/>
      <c r="H8" s="623"/>
      <c r="I8" s="395"/>
      <c r="J8" s="493"/>
      <c r="K8" s="501"/>
      <c r="L8" s="493"/>
      <c r="M8" s="501"/>
      <c r="N8" s="493"/>
      <c r="O8" s="501"/>
      <c r="P8" s="493"/>
      <c r="Q8" s="501"/>
      <c r="R8" s="396"/>
      <c r="S8" s="396"/>
      <c r="T8" s="396"/>
      <c r="U8" s="397"/>
    </row>
    <row r="9" spans="1:21" s="415" customFormat="1" ht="129" customHeight="1" x14ac:dyDescent="0.25">
      <c r="A9" s="891" t="s">
        <v>1368</v>
      </c>
      <c r="B9" s="894" t="s">
        <v>1369</v>
      </c>
      <c r="C9" s="760" t="s">
        <v>1680</v>
      </c>
      <c r="D9" s="824" t="s">
        <v>1884</v>
      </c>
      <c r="E9" s="825" t="s">
        <v>1732</v>
      </c>
      <c r="F9" s="765" t="s">
        <v>1789</v>
      </c>
      <c r="G9" s="766" t="s">
        <v>1926</v>
      </c>
      <c r="H9" s="767">
        <v>0.25</v>
      </c>
      <c r="I9" s="768"/>
      <c r="J9" s="769">
        <v>0.25</v>
      </c>
      <c r="K9" s="770">
        <v>32000</v>
      </c>
      <c r="L9" s="769">
        <v>0.25</v>
      </c>
      <c r="M9" s="770">
        <v>32000</v>
      </c>
      <c r="N9" s="769">
        <v>0.25</v>
      </c>
      <c r="O9" s="770">
        <v>32000</v>
      </c>
      <c r="P9" s="769">
        <f t="shared" ref="P9:P14" si="0">H9+J9+L9+N9</f>
        <v>1</v>
      </c>
      <c r="Q9" s="485">
        <f>I9+K9+M9+O9</f>
        <v>96000</v>
      </c>
      <c r="R9" s="766" t="s">
        <v>2159</v>
      </c>
      <c r="S9" s="766" t="s">
        <v>1931</v>
      </c>
      <c r="T9" s="766" t="s">
        <v>1733</v>
      </c>
      <c r="U9" s="766" t="s">
        <v>1734</v>
      </c>
    </row>
    <row r="10" spans="1:21" customFormat="1" ht="102" customHeight="1" x14ac:dyDescent="0.25">
      <c r="A10" s="892"/>
      <c r="B10" s="895"/>
      <c r="C10" s="760" t="s">
        <v>1680</v>
      </c>
      <c r="D10" s="897" t="s">
        <v>2267</v>
      </c>
      <c r="E10" s="826" t="s">
        <v>2269</v>
      </c>
      <c r="F10" s="775" t="s">
        <v>2271</v>
      </c>
      <c r="G10" s="776" t="s">
        <v>2268</v>
      </c>
      <c r="H10" s="777">
        <v>0.1</v>
      </c>
      <c r="I10" s="778"/>
      <c r="J10" s="777">
        <v>0.3</v>
      </c>
      <c r="K10" s="778"/>
      <c r="L10" s="777">
        <v>0.4</v>
      </c>
      <c r="M10" s="778">
        <v>157250</v>
      </c>
      <c r="N10" s="777">
        <v>0.2</v>
      </c>
      <c r="O10" s="778"/>
      <c r="P10" s="777">
        <f>H10+J10+L10+N10</f>
        <v>1</v>
      </c>
      <c r="Q10" s="485">
        <f t="shared" ref="Q10:Q20" si="1">I10+K10+M10+O10</f>
        <v>157250</v>
      </c>
      <c r="R10" s="779" t="s">
        <v>1774</v>
      </c>
      <c r="S10" s="779" t="s">
        <v>2135</v>
      </c>
      <c r="T10" s="779" t="s">
        <v>1785</v>
      </c>
      <c r="U10" s="780" t="s">
        <v>1698</v>
      </c>
    </row>
    <row r="11" spans="1:21" s="414" customFormat="1" ht="109.5" customHeight="1" x14ac:dyDescent="0.25">
      <c r="A11" s="892"/>
      <c r="B11" s="895"/>
      <c r="C11" s="760" t="s">
        <v>1680</v>
      </c>
      <c r="D11" s="898"/>
      <c r="E11" s="827" t="s">
        <v>2273</v>
      </c>
      <c r="F11" s="775" t="s">
        <v>2272</v>
      </c>
      <c r="G11" s="776" t="s">
        <v>2270</v>
      </c>
      <c r="H11" s="777">
        <v>0.2</v>
      </c>
      <c r="I11" s="778"/>
      <c r="J11" s="777">
        <v>0.3</v>
      </c>
      <c r="K11" s="778"/>
      <c r="L11" s="777">
        <v>0.5</v>
      </c>
      <c r="M11" s="778">
        <v>133642</v>
      </c>
      <c r="N11" s="777"/>
      <c r="O11" s="778"/>
      <c r="P11" s="777">
        <f>H11+J11+L11+N11</f>
        <v>1</v>
      </c>
      <c r="Q11" s="485">
        <f t="shared" si="1"/>
        <v>133642</v>
      </c>
      <c r="R11" s="779" t="s">
        <v>2279</v>
      </c>
      <c r="S11" s="779" t="s">
        <v>2277</v>
      </c>
      <c r="T11" s="779" t="s">
        <v>1772</v>
      </c>
      <c r="U11" s="780" t="s">
        <v>2278</v>
      </c>
    </row>
    <row r="12" spans="1:21" s="414" customFormat="1" ht="117" customHeight="1" x14ac:dyDescent="0.25">
      <c r="A12" s="892"/>
      <c r="B12" s="895"/>
      <c r="C12" s="760" t="s">
        <v>1680</v>
      </c>
      <c r="D12" s="899" t="s">
        <v>2260</v>
      </c>
      <c r="E12" s="828" t="s">
        <v>2259</v>
      </c>
      <c r="F12" s="782" t="s">
        <v>2266</v>
      </c>
      <c r="G12" s="783" t="s">
        <v>2261</v>
      </c>
      <c r="H12" s="777">
        <v>0.25</v>
      </c>
      <c r="I12" s="778"/>
      <c r="J12" s="777">
        <v>0.25</v>
      </c>
      <c r="K12" s="778">
        <f>750000+216000+54000</f>
        <v>1020000</v>
      </c>
      <c r="L12" s="777">
        <v>0.25</v>
      </c>
      <c r="M12" s="778">
        <f>750000+216000</f>
        <v>966000</v>
      </c>
      <c r="N12" s="777">
        <v>0.25</v>
      </c>
      <c r="O12" s="778">
        <v>162000</v>
      </c>
      <c r="P12" s="777">
        <f>H12+J12+L12+N12</f>
        <v>1</v>
      </c>
      <c r="Q12" s="485">
        <f t="shared" si="1"/>
        <v>2148000</v>
      </c>
      <c r="R12" s="784" t="s">
        <v>2159</v>
      </c>
      <c r="S12" s="785" t="s">
        <v>2264</v>
      </c>
      <c r="T12" s="785" t="s">
        <v>2265</v>
      </c>
      <c r="U12" s="785" t="s">
        <v>2252</v>
      </c>
    </row>
    <row r="13" spans="1:21" s="415" customFormat="1" ht="163.5" customHeight="1" x14ac:dyDescent="0.25">
      <c r="A13" s="892"/>
      <c r="B13" s="895"/>
      <c r="C13" s="760" t="s">
        <v>1680</v>
      </c>
      <c r="D13" s="900"/>
      <c r="E13" s="829" t="s">
        <v>2223</v>
      </c>
      <c r="F13" s="786" t="s">
        <v>1790</v>
      </c>
      <c r="G13" s="779" t="s">
        <v>2160</v>
      </c>
      <c r="H13" s="787">
        <v>0.25</v>
      </c>
      <c r="I13" s="778"/>
      <c r="J13" s="777">
        <v>0.25</v>
      </c>
      <c r="K13" s="778"/>
      <c r="L13" s="777">
        <v>0.25</v>
      </c>
      <c r="M13" s="778"/>
      <c r="N13" s="777">
        <v>0.25</v>
      </c>
      <c r="O13" s="778"/>
      <c r="P13" s="777">
        <f t="shared" si="0"/>
        <v>1</v>
      </c>
      <c r="Q13" s="485">
        <f t="shared" si="1"/>
        <v>0</v>
      </c>
      <c r="R13" s="784" t="s">
        <v>2159</v>
      </c>
      <c r="S13" s="784" t="s">
        <v>1932</v>
      </c>
      <c r="T13" s="784" t="s">
        <v>1733</v>
      </c>
      <c r="U13" s="779" t="s">
        <v>1933</v>
      </c>
    </row>
    <row r="14" spans="1:21" s="415" customFormat="1" ht="126" x14ac:dyDescent="0.25">
      <c r="A14" s="892"/>
      <c r="B14" s="895"/>
      <c r="C14" s="760" t="s">
        <v>1680</v>
      </c>
      <c r="D14" s="900"/>
      <c r="E14" s="829" t="s">
        <v>1780</v>
      </c>
      <c r="F14" s="786" t="s">
        <v>1791</v>
      </c>
      <c r="G14" s="779" t="s">
        <v>1935</v>
      </c>
      <c r="H14" s="787">
        <v>0.25</v>
      </c>
      <c r="I14" s="778"/>
      <c r="J14" s="777">
        <v>0.25</v>
      </c>
      <c r="K14" s="778"/>
      <c r="L14" s="777">
        <v>0.25</v>
      </c>
      <c r="M14" s="778"/>
      <c r="N14" s="777">
        <v>0.25</v>
      </c>
      <c r="O14" s="778"/>
      <c r="P14" s="777">
        <f t="shared" si="0"/>
        <v>1</v>
      </c>
      <c r="Q14" s="485">
        <f t="shared" si="1"/>
        <v>0</v>
      </c>
      <c r="R14" s="779" t="s">
        <v>1936</v>
      </c>
      <c r="S14" s="779" t="s">
        <v>1934</v>
      </c>
      <c r="T14" s="779" t="s">
        <v>1726</v>
      </c>
      <c r="U14" s="779" t="s">
        <v>1698</v>
      </c>
    </row>
    <row r="15" spans="1:21" s="415" customFormat="1" ht="94.5" x14ac:dyDescent="0.25">
      <c r="A15" s="892"/>
      <c r="B15" s="895"/>
      <c r="C15" s="760" t="s">
        <v>1680</v>
      </c>
      <c r="D15" s="900"/>
      <c r="E15" s="828" t="s">
        <v>1929</v>
      </c>
      <c r="F15" s="786" t="s">
        <v>1792</v>
      </c>
      <c r="G15" s="781" t="s">
        <v>1883</v>
      </c>
      <c r="H15" s="788"/>
      <c r="I15" s="789"/>
      <c r="J15" s="790">
        <v>0.33</v>
      </c>
      <c r="K15" s="791"/>
      <c r="L15" s="790">
        <v>0.33</v>
      </c>
      <c r="M15" s="791"/>
      <c r="N15" s="790">
        <v>0.34</v>
      </c>
      <c r="O15" s="791"/>
      <c r="P15" s="792">
        <f>+H15+J15+L15+N15</f>
        <v>1</v>
      </c>
      <c r="Q15" s="485">
        <f t="shared" si="1"/>
        <v>0</v>
      </c>
      <c r="R15" s="793" t="s">
        <v>1735</v>
      </c>
      <c r="S15" s="793" t="s">
        <v>1736</v>
      </c>
      <c r="T15" s="793" t="s">
        <v>1726</v>
      </c>
      <c r="U15" s="793" t="s">
        <v>1727</v>
      </c>
    </row>
    <row r="16" spans="1:21" s="415" customFormat="1" ht="87.6" customHeight="1" x14ac:dyDescent="0.25">
      <c r="A16" s="892"/>
      <c r="B16" s="895"/>
      <c r="C16" s="760" t="s">
        <v>1680</v>
      </c>
      <c r="D16" s="900"/>
      <c r="E16" s="829" t="s">
        <v>1930</v>
      </c>
      <c r="F16" s="786" t="s">
        <v>1793</v>
      </c>
      <c r="G16" s="779" t="s">
        <v>1937</v>
      </c>
      <c r="H16" s="787">
        <v>0.25</v>
      </c>
      <c r="I16" s="778"/>
      <c r="J16" s="777">
        <v>0.25</v>
      </c>
      <c r="K16" s="778">
        <v>11000</v>
      </c>
      <c r="L16" s="777">
        <v>0.25</v>
      </c>
      <c r="M16" s="778">
        <v>10548</v>
      </c>
      <c r="N16" s="777">
        <v>0.25</v>
      </c>
      <c r="O16" s="778"/>
      <c r="P16" s="777">
        <f>H16+J16+L16+N16</f>
        <v>1</v>
      </c>
      <c r="Q16" s="485">
        <f t="shared" si="1"/>
        <v>21548</v>
      </c>
      <c r="R16" s="794" t="s">
        <v>1938</v>
      </c>
      <c r="S16" s="779" t="s">
        <v>1737</v>
      </c>
      <c r="T16" s="779" t="s">
        <v>1726</v>
      </c>
      <c r="U16" s="779" t="s">
        <v>1748</v>
      </c>
    </row>
    <row r="17" spans="1:21" s="415" customFormat="1" ht="66" customHeight="1" x14ac:dyDescent="0.25">
      <c r="A17" s="892"/>
      <c r="B17" s="895"/>
      <c r="C17" s="760" t="s">
        <v>1680</v>
      </c>
      <c r="D17" s="900"/>
      <c r="E17" s="829" t="s">
        <v>2224</v>
      </c>
      <c r="F17" s="786" t="s">
        <v>1794</v>
      </c>
      <c r="G17" s="795" t="s">
        <v>2190</v>
      </c>
      <c r="H17" s="788">
        <v>0.25</v>
      </c>
      <c r="I17" s="789"/>
      <c r="J17" s="790">
        <v>0.25</v>
      </c>
      <c r="K17" s="791">
        <v>22857.15</v>
      </c>
      <c r="L17" s="790">
        <v>0.25</v>
      </c>
      <c r="M17" s="791">
        <v>22857.15</v>
      </c>
      <c r="N17" s="790">
        <v>0.25</v>
      </c>
      <c r="O17" s="791">
        <v>22857.15</v>
      </c>
      <c r="P17" s="790">
        <f>+H17+J17+L17+N17</f>
        <v>1</v>
      </c>
      <c r="Q17" s="485">
        <f t="shared" si="1"/>
        <v>68571.450000000012</v>
      </c>
      <c r="R17" s="786" t="s">
        <v>1944</v>
      </c>
      <c r="S17" s="786" t="s">
        <v>1940</v>
      </c>
      <c r="T17" s="786" t="s">
        <v>1763</v>
      </c>
      <c r="U17" s="786" t="s">
        <v>1764</v>
      </c>
    </row>
    <row r="18" spans="1:21" s="415" customFormat="1" ht="75" customHeight="1" x14ac:dyDescent="0.25">
      <c r="A18" s="892"/>
      <c r="B18" s="895"/>
      <c r="C18" s="760" t="s">
        <v>1680</v>
      </c>
      <c r="D18" s="900"/>
      <c r="E18" s="829" t="s">
        <v>2225</v>
      </c>
      <c r="F18" s="796" t="s">
        <v>2042</v>
      </c>
      <c r="G18" s="797" t="s">
        <v>1941</v>
      </c>
      <c r="H18" s="798">
        <v>0.1</v>
      </c>
      <c r="I18" s="799"/>
      <c r="J18" s="800">
        <v>0.25</v>
      </c>
      <c r="K18" s="799">
        <v>42917.55</v>
      </c>
      <c r="L18" s="800">
        <v>0.3</v>
      </c>
      <c r="M18" s="799">
        <v>0</v>
      </c>
      <c r="N18" s="800">
        <v>0.35</v>
      </c>
      <c r="O18" s="799">
        <v>0</v>
      </c>
      <c r="P18" s="800">
        <f>+H18+J18+L18+N18</f>
        <v>0.99999999999999989</v>
      </c>
      <c r="Q18" s="485">
        <f t="shared" si="1"/>
        <v>42917.55</v>
      </c>
      <c r="R18" s="801" t="s">
        <v>1943</v>
      </c>
      <c r="S18" s="776" t="s">
        <v>1942</v>
      </c>
      <c r="T18" s="779" t="s">
        <v>1777</v>
      </c>
      <c r="U18" s="779" t="s">
        <v>1898</v>
      </c>
    </row>
    <row r="19" spans="1:21" s="415" customFormat="1" ht="92.1" customHeight="1" x14ac:dyDescent="0.25">
      <c r="A19" s="893"/>
      <c r="B19" s="896"/>
      <c r="C19" s="760" t="s">
        <v>1680</v>
      </c>
      <c r="D19" s="901"/>
      <c r="E19" s="829" t="s">
        <v>1939</v>
      </c>
      <c r="F19" s="786" t="s">
        <v>2043</v>
      </c>
      <c r="G19" s="802" t="s">
        <v>1902</v>
      </c>
      <c r="H19" s="798">
        <v>0.25</v>
      </c>
      <c r="I19" s="803"/>
      <c r="J19" s="800">
        <v>0.25</v>
      </c>
      <c r="K19" s="799"/>
      <c r="L19" s="800">
        <v>0.25</v>
      </c>
      <c r="M19" s="799">
        <v>0</v>
      </c>
      <c r="N19" s="800">
        <v>0.25</v>
      </c>
      <c r="O19" s="799"/>
      <c r="P19" s="800">
        <f>H19+J19+L19+N19</f>
        <v>1</v>
      </c>
      <c r="Q19" s="485">
        <f t="shared" si="1"/>
        <v>0</v>
      </c>
      <c r="R19" s="779" t="s">
        <v>1903</v>
      </c>
      <c r="S19" s="794" t="s">
        <v>1904</v>
      </c>
      <c r="T19" s="794" t="s">
        <v>1772</v>
      </c>
      <c r="U19" s="794" t="s">
        <v>1773</v>
      </c>
    </row>
    <row r="20" spans="1:21" ht="15.75" hidden="1" customHeight="1" x14ac:dyDescent="0.25">
      <c r="A20" s="762" t="s">
        <v>1370</v>
      </c>
      <c r="B20" s="762" t="s">
        <v>1369</v>
      </c>
      <c r="C20" s="309"/>
      <c r="D20" s="309"/>
      <c r="E20" s="807"/>
      <c r="F20" s="764"/>
      <c r="G20" s="764"/>
      <c r="H20" s="771"/>
      <c r="I20" s="772"/>
      <c r="J20" s="773"/>
      <c r="K20" s="774"/>
      <c r="L20" s="773"/>
      <c r="M20" s="774"/>
      <c r="N20" s="773"/>
      <c r="O20" s="774"/>
      <c r="P20" s="773">
        <f t="shared" ref="P20" si="2">H20+J20+L20+N20</f>
        <v>0</v>
      </c>
      <c r="Q20" s="485">
        <f t="shared" si="1"/>
        <v>0</v>
      </c>
      <c r="R20" s="764"/>
      <c r="S20" s="764"/>
      <c r="T20" s="764"/>
      <c r="U20" s="764"/>
    </row>
    <row r="21" spans="1:21" ht="15.6" customHeight="1" x14ac:dyDescent="0.25">
      <c r="A21" s="272"/>
      <c r="B21" s="273"/>
      <c r="C21" s="272" t="s">
        <v>1345</v>
      </c>
      <c r="D21" s="273"/>
      <c r="E21" s="273"/>
      <c r="F21" s="273"/>
      <c r="G21" s="274"/>
      <c r="H21" s="624">
        <f t="shared" ref="H21:Q21" si="3">SUM(H9:H20)</f>
        <v>2.1500000000000004</v>
      </c>
      <c r="I21" s="216">
        <f t="shared" si="3"/>
        <v>0</v>
      </c>
      <c r="J21" s="619">
        <f t="shared" si="3"/>
        <v>2.93</v>
      </c>
      <c r="K21" s="216">
        <f t="shared" si="3"/>
        <v>1128774.7</v>
      </c>
      <c r="L21" s="619">
        <f t="shared" si="3"/>
        <v>3.28</v>
      </c>
      <c r="M21" s="216">
        <f t="shared" si="3"/>
        <v>1322297.1499999999</v>
      </c>
      <c r="N21" s="619">
        <f t="shared" si="3"/>
        <v>2.64</v>
      </c>
      <c r="O21" s="216">
        <f t="shared" si="3"/>
        <v>216857.15</v>
      </c>
      <c r="P21" s="619">
        <f t="shared" si="3"/>
        <v>11</v>
      </c>
      <c r="Q21" s="216">
        <f t="shared" si="3"/>
        <v>2667929</v>
      </c>
      <c r="R21" s="192"/>
      <c r="S21" s="192"/>
      <c r="T21" s="192"/>
      <c r="U21" s="194"/>
    </row>
    <row r="22" spans="1:21" x14ac:dyDescent="0.25">
      <c r="F22" s="86"/>
    </row>
    <row r="23" spans="1:21" x14ac:dyDescent="0.25">
      <c r="F23" s="86"/>
    </row>
    <row r="24" spans="1:21" x14ac:dyDescent="0.25">
      <c r="C24" s="148"/>
      <c r="F24" s="86"/>
    </row>
    <row r="25" spans="1:21" x14ac:dyDescent="0.25">
      <c r="C25" s="454"/>
      <c r="F25" s="86"/>
    </row>
    <row r="26" spans="1:21" x14ac:dyDescent="0.25">
      <c r="C26" s="148"/>
      <c r="F26" s="86"/>
    </row>
    <row r="27" spans="1:21" x14ac:dyDescent="0.25">
      <c r="F27" s="86"/>
    </row>
    <row r="28" spans="1:21" x14ac:dyDescent="0.25">
      <c r="F28" s="86"/>
    </row>
    <row r="29" spans="1:21" x14ac:dyDescent="0.25">
      <c r="F29" s="86"/>
    </row>
    <row r="30" spans="1:21" x14ac:dyDescent="0.25">
      <c r="F30" s="86"/>
    </row>
    <row r="31" spans="1:21" x14ac:dyDescent="0.25">
      <c r="F31" s="86"/>
    </row>
    <row r="32" spans="1:21" x14ac:dyDescent="0.25">
      <c r="F32" s="86"/>
    </row>
    <row r="34" spans="4:6" x14ac:dyDescent="0.25">
      <c r="F34" s="86"/>
    </row>
    <row r="35" spans="4:6" x14ac:dyDescent="0.25">
      <c r="F35" s="86"/>
    </row>
    <row r="36" spans="4:6" x14ac:dyDescent="0.25">
      <c r="F36" s="86"/>
    </row>
    <row r="37" spans="4:6" x14ac:dyDescent="0.25">
      <c r="F37" s="86"/>
    </row>
    <row r="38" spans="4:6" x14ac:dyDescent="0.25">
      <c r="F38" s="86"/>
    </row>
    <row r="39" spans="4:6" x14ac:dyDescent="0.25">
      <c r="F39" s="86"/>
    </row>
    <row r="40" spans="4:6" x14ac:dyDescent="0.25">
      <c r="F40" s="86"/>
    </row>
    <row r="41" spans="4:6" x14ac:dyDescent="0.25">
      <c r="D41" s="86"/>
      <c r="F41" s="86"/>
    </row>
    <row r="42" spans="4:6" x14ac:dyDescent="0.25">
      <c r="D42" s="86"/>
      <c r="F42" s="86"/>
    </row>
    <row r="43" spans="4:6" x14ac:dyDescent="0.25">
      <c r="D43" s="86"/>
      <c r="F43" s="86"/>
    </row>
    <row r="44" spans="4:6" x14ac:dyDescent="0.25">
      <c r="D44" s="86"/>
      <c r="F44" s="86"/>
    </row>
    <row r="45" spans="4:6" x14ac:dyDescent="0.25">
      <c r="D45" s="86"/>
      <c r="F45" s="86"/>
    </row>
    <row r="46" spans="4:6" x14ac:dyDescent="0.25">
      <c r="D46" s="86"/>
      <c r="F46" s="86"/>
    </row>
    <row r="47" spans="4:6" x14ac:dyDescent="0.25">
      <c r="D47" s="86"/>
      <c r="F47" s="86"/>
    </row>
    <row r="48" spans="4:6" x14ac:dyDescent="0.25">
      <c r="D48" s="86"/>
      <c r="F48" s="86"/>
    </row>
    <row r="49" spans="4:6" x14ac:dyDescent="0.25">
      <c r="D49" s="86"/>
      <c r="F49" s="86"/>
    </row>
    <row r="50" spans="4:6" x14ac:dyDescent="0.25">
      <c r="D50" s="86"/>
      <c r="F50" s="86"/>
    </row>
    <row r="51" spans="4:6" x14ac:dyDescent="0.25">
      <c r="D51" s="86"/>
      <c r="F51" s="86"/>
    </row>
    <row r="52" spans="4:6" x14ac:dyDescent="0.25">
      <c r="D52" s="86"/>
      <c r="F52" s="86"/>
    </row>
    <row r="53" spans="4:6" x14ac:dyDescent="0.25">
      <c r="D53" s="86"/>
      <c r="F53" s="86"/>
    </row>
    <row r="54" spans="4:6" x14ac:dyDescent="0.25">
      <c r="D54" s="86"/>
      <c r="F54" s="86"/>
    </row>
    <row r="55" spans="4:6" x14ac:dyDescent="0.25">
      <c r="D55" s="86"/>
      <c r="F55" s="86"/>
    </row>
    <row r="56" spans="4:6" x14ac:dyDescent="0.25">
      <c r="D56" s="86"/>
      <c r="F56" s="86"/>
    </row>
    <row r="57" spans="4:6" x14ac:dyDescent="0.25">
      <c r="D57" s="86"/>
      <c r="F57" s="86"/>
    </row>
    <row r="58" spans="4:6" x14ac:dyDescent="0.25">
      <c r="D58" s="86"/>
      <c r="F58" s="86"/>
    </row>
    <row r="59" spans="4:6" x14ac:dyDescent="0.25">
      <c r="D59" s="86"/>
      <c r="F59" s="86"/>
    </row>
    <row r="60" spans="4:6" x14ac:dyDescent="0.25">
      <c r="D60" s="86"/>
      <c r="F60" s="86"/>
    </row>
    <row r="61" spans="4:6" x14ac:dyDescent="0.25">
      <c r="D61" s="86"/>
      <c r="F61" s="86"/>
    </row>
    <row r="62" spans="4:6" x14ac:dyDescent="0.25">
      <c r="D62" s="86"/>
      <c r="F62" s="86"/>
    </row>
    <row r="63" spans="4:6" x14ac:dyDescent="0.25">
      <c r="D63" s="86"/>
      <c r="F63" s="86"/>
    </row>
    <row r="64" spans="4:6" x14ac:dyDescent="0.25">
      <c r="D64" s="86"/>
      <c r="F64" s="86"/>
    </row>
    <row r="65" spans="4:6" x14ac:dyDescent="0.25">
      <c r="D65" s="86"/>
      <c r="F65" s="86"/>
    </row>
    <row r="66" spans="4:6" x14ac:dyDescent="0.25">
      <c r="D66" s="86"/>
      <c r="F66" s="86"/>
    </row>
    <row r="67" spans="4:6" x14ac:dyDescent="0.25">
      <c r="D67" s="86"/>
      <c r="F67" s="86"/>
    </row>
    <row r="68" spans="4:6" x14ac:dyDescent="0.25">
      <c r="D68" s="86"/>
      <c r="F68" s="86"/>
    </row>
    <row r="69" spans="4:6" x14ac:dyDescent="0.25">
      <c r="D69" s="86"/>
      <c r="F69" s="86"/>
    </row>
    <row r="70" spans="4:6" x14ac:dyDescent="0.25">
      <c r="D70" s="86"/>
      <c r="F70" s="86"/>
    </row>
    <row r="71" spans="4:6" x14ac:dyDescent="0.25">
      <c r="D71" s="86"/>
      <c r="F71" s="86"/>
    </row>
    <row r="72" spans="4:6" x14ac:dyDescent="0.25">
      <c r="D72" s="86"/>
      <c r="F72" s="86"/>
    </row>
    <row r="73" spans="4:6" x14ac:dyDescent="0.25">
      <c r="D73" s="86"/>
      <c r="F73" s="86"/>
    </row>
    <row r="74" spans="4:6" x14ac:dyDescent="0.25">
      <c r="D74" s="86"/>
      <c r="F74" s="86"/>
    </row>
    <row r="75" spans="4:6" x14ac:dyDescent="0.25">
      <c r="D75" s="86"/>
      <c r="F75" s="86"/>
    </row>
    <row r="76" spans="4:6" x14ac:dyDescent="0.25">
      <c r="D76" s="86"/>
      <c r="F76" s="86"/>
    </row>
    <row r="77" spans="4:6" x14ac:dyDescent="0.25">
      <c r="D77" s="86"/>
      <c r="F77" s="86"/>
    </row>
    <row r="78" spans="4:6" x14ac:dyDescent="0.25">
      <c r="D78" s="86"/>
      <c r="F78" s="86"/>
    </row>
    <row r="79" spans="4:6" x14ac:dyDescent="0.25">
      <c r="D79" s="86"/>
      <c r="F79" s="86"/>
    </row>
    <row r="80" spans="4:6" x14ac:dyDescent="0.25">
      <c r="D80" s="86"/>
      <c r="F80" s="86"/>
    </row>
    <row r="81" spans="4:6" x14ac:dyDescent="0.25">
      <c r="D81" s="86"/>
      <c r="F81" s="86"/>
    </row>
    <row r="82" spans="4:6" x14ac:dyDescent="0.25">
      <c r="D82" s="86"/>
      <c r="F82" s="86"/>
    </row>
    <row r="83" spans="4:6" x14ac:dyDescent="0.25">
      <c r="D83" s="86"/>
      <c r="F83" s="86"/>
    </row>
    <row r="84" spans="4:6" x14ac:dyDescent="0.25">
      <c r="D84" s="86"/>
      <c r="F84" s="86"/>
    </row>
  </sheetData>
  <mergeCells count="21">
    <mergeCell ref="A9:A19"/>
    <mergeCell ref="B9:B19"/>
    <mergeCell ref="D10:D11"/>
    <mergeCell ref="D12:D19"/>
    <mergeCell ref="E5:E7"/>
    <mergeCell ref="D5:D7"/>
    <mergeCell ref="C5:C7"/>
    <mergeCell ref="A5:A7"/>
    <mergeCell ref="B5:B7"/>
    <mergeCell ref="U5:U7"/>
    <mergeCell ref="R5:R7"/>
    <mergeCell ref="F5:F7"/>
    <mergeCell ref="T5:T7"/>
    <mergeCell ref="S5:S7"/>
    <mergeCell ref="H6:I6"/>
    <mergeCell ref="L6:M6"/>
    <mergeCell ref="N6:O6"/>
    <mergeCell ref="P5:Q6"/>
    <mergeCell ref="J6:K6"/>
    <mergeCell ref="G5:G7"/>
    <mergeCell ref="H5:O5"/>
  </mergeCells>
  <conditionalFormatting sqref="F9:F11 F13:F20">
    <cfRule type="duplicateValues" dxfId="2" priority="22"/>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0">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5"/>
  <sheetViews>
    <sheetView showGridLines="0" zoomScale="70" zoomScaleNormal="70" workbookViewId="0">
      <pane ySplit="6" topLeftCell="A7" activePane="bottomLeft" state="frozen"/>
      <selection sqref="A1:V1"/>
      <selection pane="bottomLeft" activeCell="C8" sqref="C8"/>
    </sheetView>
  </sheetViews>
  <sheetFormatPr baseColWidth="10" defaultColWidth="12.5703125" defaultRowHeight="12" x14ac:dyDescent="0.25"/>
  <cols>
    <col min="1" max="1" width="35.140625" style="244" customWidth="1"/>
    <col min="2" max="2" width="48.140625" style="236" customWidth="1"/>
    <col min="3" max="4" width="32.42578125" style="236" customWidth="1"/>
    <col min="5" max="5" width="32.7109375" style="236" customWidth="1"/>
    <col min="6" max="6" width="27.42578125" style="245" customWidth="1"/>
    <col min="7" max="7" width="36.42578125" style="236" customWidth="1"/>
    <col min="8" max="8" width="15.28515625" style="236" customWidth="1"/>
    <col min="9" max="9" width="15.85546875" style="236" customWidth="1"/>
    <col min="10" max="10" width="15.28515625" style="236" customWidth="1"/>
    <col min="11" max="11" width="15.42578125" style="236" customWidth="1"/>
    <col min="12" max="12" width="15.28515625" style="236" customWidth="1"/>
    <col min="13" max="13" width="14.85546875" style="236" customWidth="1"/>
    <col min="14" max="14" width="15.28515625" style="236" customWidth="1"/>
    <col min="15" max="15" width="17.5703125" style="236" customWidth="1"/>
    <col min="16" max="16" width="15.28515625" style="339" customWidth="1"/>
    <col min="17" max="17" width="16.28515625" style="339" bestFit="1" customWidth="1"/>
    <col min="18" max="20" width="14.28515625" style="236" customWidth="1"/>
    <col min="21" max="21" width="15.7109375" style="236" customWidth="1"/>
    <col min="22" max="16384" width="12.5703125" style="236"/>
  </cols>
  <sheetData>
    <row r="1" spans="1:28" s="229" customFormat="1" ht="18.75" x14ac:dyDescent="0.25">
      <c r="B1" s="266"/>
      <c r="C1" s="266"/>
      <c r="D1" s="266"/>
      <c r="E1" s="266"/>
      <c r="F1" s="266"/>
      <c r="G1" s="266"/>
      <c r="H1" s="266" t="s">
        <v>1374</v>
      </c>
      <c r="I1" s="266"/>
      <c r="L1" s="458" t="s">
        <v>1531</v>
      </c>
      <c r="M1" s="458" t="s">
        <v>1532</v>
      </c>
      <c r="N1" s="458" t="s">
        <v>1533</v>
      </c>
      <c r="O1" s="458" t="s">
        <v>1534</v>
      </c>
      <c r="P1" s="458" t="s">
        <v>1535</v>
      </c>
      <c r="Q1" s="458" t="s">
        <v>1536</v>
      </c>
      <c r="R1" s="458" t="s">
        <v>1537</v>
      </c>
      <c r="S1" s="458" t="s">
        <v>1538</v>
      </c>
      <c r="T1" s="458" t="s">
        <v>1539</v>
      </c>
      <c r="U1" s="458" t="s">
        <v>1540</v>
      </c>
      <c r="V1" s="458" t="s">
        <v>1541</v>
      </c>
      <c r="W1" s="458" t="s">
        <v>1542</v>
      </c>
      <c r="X1" s="458" t="s">
        <v>1543</v>
      </c>
      <c r="Y1" s="458" t="s">
        <v>1544</v>
      </c>
      <c r="Z1" s="458" t="s">
        <v>1545</v>
      </c>
      <c r="AA1" s="458" t="s">
        <v>1546</v>
      </c>
      <c r="AB1" s="458" t="s">
        <v>1547</v>
      </c>
    </row>
    <row r="2" spans="1:28" s="229" customFormat="1" ht="18.75" x14ac:dyDescent="0.25">
      <c r="A2" s="285" t="s">
        <v>1336</v>
      </c>
      <c r="B2" s="266"/>
      <c r="C2" s="266"/>
      <c r="D2" s="266"/>
      <c r="E2" s="266"/>
      <c r="F2" s="266"/>
      <c r="G2" s="266"/>
      <c r="H2" s="266"/>
      <c r="I2" s="266"/>
      <c r="J2" s="266"/>
      <c r="K2" s="266"/>
      <c r="L2" s="266"/>
      <c r="M2" s="266"/>
      <c r="N2" s="266"/>
      <c r="O2" s="266"/>
      <c r="P2" s="333"/>
      <c r="Q2" s="333"/>
      <c r="R2" s="266"/>
      <c r="S2" s="266"/>
      <c r="T2" s="266"/>
      <c r="U2" s="266"/>
    </row>
    <row r="3" spans="1:28" s="229" customFormat="1" ht="21" customHeight="1" x14ac:dyDescent="0.25">
      <c r="A3" s="230" t="s">
        <v>1371</v>
      </c>
      <c r="B3" s="231"/>
      <c r="C3" s="231"/>
      <c r="D3" s="231"/>
      <c r="E3" s="231"/>
      <c r="F3" s="232"/>
      <c r="G3" s="231"/>
      <c r="H3" s="231"/>
      <c r="I3" s="231"/>
      <c r="J3" s="231"/>
      <c r="K3" s="231"/>
      <c r="L3" s="231"/>
      <c r="M3" s="231"/>
      <c r="N3" s="231"/>
      <c r="O3" s="231"/>
      <c r="P3" s="334"/>
      <c r="Q3" s="334"/>
      <c r="R3" s="231"/>
      <c r="S3" s="231"/>
      <c r="T3" s="231"/>
      <c r="U3" s="231"/>
    </row>
    <row r="4" spans="1:28" s="67" customFormat="1" ht="23.25" customHeight="1" x14ac:dyDescent="0.25">
      <c r="A4" s="879" t="s">
        <v>92</v>
      </c>
      <c r="B4" s="878" t="s">
        <v>106</v>
      </c>
      <c r="C4" s="881" t="s">
        <v>1529</v>
      </c>
      <c r="D4" s="881" t="s">
        <v>1530</v>
      </c>
      <c r="E4" s="881" t="s">
        <v>82</v>
      </c>
      <c r="F4" s="881" t="s">
        <v>387</v>
      </c>
      <c r="G4" s="881" t="s">
        <v>83</v>
      </c>
      <c r="H4" s="884" t="s">
        <v>95</v>
      </c>
      <c r="I4" s="890"/>
      <c r="J4" s="890"/>
      <c r="K4" s="890"/>
      <c r="L4" s="890"/>
      <c r="M4" s="890"/>
      <c r="N4" s="890"/>
      <c r="O4" s="885"/>
      <c r="P4" s="886" t="s">
        <v>96</v>
      </c>
      <c r="Q4" s="887"/>
      <c r="R4" s="878" t="s">
        <v>98</v>
      </c>
      <c r="S4" s="878" t="s">
        <v>105</v>
      </c>
      <c r="T4" s="878" t="s">
        <v>104</v>
      </c>
      <c r="U4" s="875" t="s">
        <v>84</v>
      </c>
    </row>
    <row r="5" spans="1:28" s="67" customFormat="1" ht="15" customHeight="1" x14ac:dyDescent="0.25">
      <c r="A5" s="879"/>
      <c r="B5" s="879"/>
      <c r="C5" s="882"/>
      <c r="D5" s="882"/>
      <c r="E5" s="882"/>
      <c r="F5" s="882"/>
      <c r="G5" s="882"/>
      <c r="H5" s="884" t="s">
        <v>99</v>
      </c>
      <c r="I5" s="885"/>
      <c r="J5" s="884" t="s">
        <v>100</v>
      </c>
      <c r="K5" s="885"/>
      <c r="L5" s="884" t="s">
        <v>101</v>
      </c>
      <c r="M5" s="885"/>
      <c r="N5" s="884" t="s">
        <v>102</v>
      </c>
      <c r="O5" s="885"/>
      <c r="P5" s="888"/>
      <c r="Q5" s="889"/>
      <c r="R5" s="879"/>
      <c r="S5" s="879"/>
      <c r="T5" s="879"/>
      <c r="U5" s="876"/>
    </row>
    <row r="6" spans="1:28" s="67" customFormat="1" ht="24" customHeight="1" x14ac:dyDescent="0.25">
      <c r="A6" s="880"/>
      <c r="B6" s="880"/>
      <c r="C6" s="883"/>
      <c r="D6" s="883"/>
      <c r="E6" s="883"/>
      <c r="F6" s="883"/>
      <c r="G6" s="883"/>
      <c r="H6" s="390" t="s">
        <v>103</v>
      </c>
      <c r="I6" s="390" t="s">
        <v>12</v>
      </c>
      <c r="J6" s="390" t="s">
        <v>103</v>
      </c>
      <c r="K6" s="390" t="s">
        <v>12</v>
      </c>
      <c r="L6" s="390" t="s">
        <v>103</v>
      </c>
      <c r="M6" s="390" t="s">
        <v>12</v>
      </c>
      <c r="N6" s="390" t="s">
        <v>103</v>
      </c>
      <c r="O6" s="390" t="s">
        <v>12</v>
      </c>
      <c r="P6" s="390" t="s">
        <v>103</v>
      </c>
      <c r="Q6" s="390" t="s">
        <v>12</v>
      </c>
      <c r="R6" s="880"/>
      <c r="S6" s="880"/>
      <c r="T6" s="880"/>
      <c r="U6" s="877"/>
    </row>
    <row r="7" spans="1:28" s="67" customFormat="1" ht="15.75" x14ac:dyDescent="0.25">
      <c r="A7" s="391"/>
      <c r="B7" s="392"/>
      <c r="C7" s="393"/>
      <c r="D7" s="393"/>
      <c r="E7" s="393"/>
      <c r="F7" s="394"/>
      <c r="G7" s="393"/>
      <c r="H7" s="395"/>
      <c r="I7" s="395"/>
      <c r="J7" s="395"/>
      <c r="K7" s="395"/>
      <c r="L7" s="395"/>
      <c r="M7" s="395"/>
      <c r="N7" s="395"/>
      <c r="O7" s="395"/>
      <c r="P7" s="395"/>
      <c r="Q7" s="395"/>
      <c r="R7" s="396"/>
      <c r="S7" s="396"/>
      <c r="T7" s="396"/>
      <c r="U7" s="397"/>
    </row>
    <row r="8" spans="1:28" ht="110.25" x14ac:dyDescent="0.25">
      <c r="A8" s="894" t="s">
        <v>1372</v>
      </c>
      <c r="B8" s="894" t="s">
        <v>1447</v>
      </c>
      <c r="C8" s="838" t="s">
        <v>1531</v>
      </c>
      <c r="D8" s="839" t="s">
        <v>1760</v>
      </c>
      <c r="E8" s="629" t="s">
        <v>2156</v>
      </c>
      <c r="F8" s="630" t="s">
        <v>2044</v>
      </c>
      <c r="G8" s="631" t="s">
        <v>2154</v>
      </c>
      <c r="H8" s="632">
        <v>0.15</v>
      </c>
      <c r="I8" s="633"/>
      <c r="J8" s="632">
        <v>0.3</v>
      </c>
      <c r="K8" s="634">
        <v>3000</v>
      </c>
      <c r="L8" s="632">
        <v>0.3</v>
      </c>
      <c r="M8" s="633">
        <v>3000</v>
      </c>
      <c r="N8" s="632">
        <v>0.25</v>
      </c>
      <c r="O8" s="633">
        <v>3000</v>
      </c>
      <c r="P8" s="632">
        <f t="shared" ref="P8:Q10" si="0">H8+J8+L8+N8</f>
        <v>1</v>
      </c>
      <c r="Q8" s="635">
        <f t="shared" si="0"/>
        <v>9000</v>
      </c>
      <c r="R8" s="647" t="s">
        <v>1722</v>
      </c>
      <c r="S8" s="647" t="s">
        <v>2155</v>
      </c>
      <c r="T8" s="645" t="s">
        <v>1723</v>
      </c>
      <c r="U8" s="631" t="s">
        <v>1784</v>
      </c>
      <c r="V8" s="648"/>
      <c r="W8" s="648"/>
    </row>
    <row r="9" spans="1:28" ht="173.25" x14ac:dyDescent="0.25">
      <c r="A9" s="895"/>
      <c r="B9" s="895"/>
      <c r="C9" s="838" t="s">
        <v>1545</v>
      </c>
      <c r="D9" s="840" t="s">
        <v>1761</v>
      </c>
      <c r="E9" s="636" t="s">
        <v>2226</v>
      </c>
      <c r="F9" s="637" t="s">
        <v>2045</v>
      </c>
      <c r="G9" s="631" t="s">
        <v>2157</v>
      </c>
      <c r="H9" s="638">
        <v>0.3</v>
      </c>
      <c r="I9" s="441"/>
      <c r="J9" s="638">
        <v>0.3</v>
      </c>
      <c r="K9" s="441"/>
      <c r="L9" s="638">
        <v>0.3</v>
      </c>
      <c r="M9" s="441"/>
      <c r="N9" s="638">
        <v>0.1</v>
      </c>
      <c r="O9" s="441"/>
      <c r="P9" s="638">
        <f t="shared" si="0"/>
        <v>0.99999999999999989</v>
      </c>
      <c r="Q9" s="635">
        <f t="shared" si="0"/>
        <v>0</v>
      </c>
      <c r="R9" s="640" t="s">
        <v>1722</v>
      </c>
      <c r="S9" s="640" t="s">
        <v>2158</v>
      </c>
      <c r="T9" s="640" t="s">
        <v>1724</v>
      </c>
      <c r="U9" s="640" t="s">
        <v>1712</v>
      </c>
      <c r="V9" s="648"/>
      <c r="W9" s="648"/>
    </row>
    <row r="10" spans="1:28" ht="157.5" x14ac:dyDescent="0.25">
      <c r="A10" s="895"/>
      <c r="B10" s="761" t="s">
        <v>1448</v>
      </c>
      <c r="C10" s="838" t="s">
        <v>1536</v>
      </c>
      <c r="D10" s="840" t="s">
        <v>1762</v>
      </c>
      <c r="E10" s="636" t="s">
        <v>1716</v>
      </c>
      <c r="F10" s="630" t="s">
        <v>2046</v>
      </c>
      <c r="G10" s="649" t="s">
        <v>1713</v>
      </c>
      <c r="H10" s="638">
        <v>0.15</v>
      </c>
      <c r="I10" s="441"/>
      <c r="J10" s="638">
        <v>0.25</v>
      </c>
      <c r="K10" s="441"/>
      <c r="L10" s="638">
        <v>0.3</v>
      </c>
      <c r="M10" s="441"/>
      <c r="N10" s="638">
        <v>0.3</v>
      </c>
      <c r="O10" s="441">
        <v>43750</v>
      </c>
      <c r="P10" s="638">
        <f t="shared" si="0"/>
        <v>1</v>
      </c>
      <c r="Q10" s="635">
        <f t="shared" si="0"/>
        <v>43750</v>
      </c>
      <c r="R10" s="645" t="s">
        <v>1714</v>
      </c>
      <c r="S10" s="645" t="s">
        <v>1715</v>
      </c>
      <c r="T10" s="650" t="s">
        <v>1945</v>
      </c>
      <c r="U10" s="645" t="s">
        <v>1712</v>
      </c>
      <c r="V10" s="648"/>
      <c r="W10" s="648"/>
    </row>
    <row r="11" spans="1:28" ht="15.75" hidden="1" x14ac:dyDescent="0.25">
      <c r="A11" s="895"/>
      <c r="B11" s="894" t="s">
        <v>1449</v>
      </c>
      <c r="C11" s="282"/>
      <c r="D11" s="639"/>
      <c r="E11" s="639"/>
      <c r="F11" s="639"/>
      <c r="G11" s="639"/>
      <c r="H11" s="640"/>
      <c r="I11" s="646"/>
      <c r="J11" s="640"/>
      <c r="K11" s="646"/>
      <c r="L11" s="640"/>
      <c r="M11" s="642"/>
      <c r="N11" s="640"/>
      <c r="O11" s="642"/>
      <c r="P11" s="643">
        <f t="shared" ref="P11:P21" si="1">H11+J11+L11+N11</f>
        <v>0</v>
      </c>
      <c r="Q11" s="644">
        <f t="shared" ref="Q11:Q21" si="2">I11+K11+M11+O11</f>
        <v>0</v>
      </c>
      <c r="R11" s="640"/>
      <c r="S11" s="640"/>
      <c r="T11" s="640"/>
      <c r="U11" s="639"/>
      <c r="V11" s="648"/>
      <c r="W11" s="648"/>
    </row>
    <row r="12" spans="1:28" ht="15.75" hidden="1" x14ac:dyDescent="0.25">
      <c r="A12" s="895"/>
      <c r="B12" s="895"/>
      <c r="C12" s="282"/>
      <c r="D12" s="639"/>
      <c r="E12" s="639"/>
      <c r="F12" s="639"/>
      <c r="G12" s="640"/>
      <c r="H12" s="641"/>
      <c r="I12" s="640"/>
      <c r="J12" s="641"/>
      <c r="K12" s="640"/>
      <c r="L12" s="641"/>
      <c r="M12" s="642"/>
      <c r="N12" s="641"/>
      <c r="O12" s="642"/>
      <c r="P12" s="643">
        <f t="shared" si="1"/>
        <v>0</v>
      </c>
      <c r="Q12" s="644">
        <f t="shared" si="2"/>
        <v>0</v>
      </c>
      <c r="R12" s="640"/>
      <c r="S12" s="640"/>
      <c r="T12" s="640"/>
      <c r="U12" s="640"/>
      <c r="V12" s="648"/>
      <c r="W12" s="648"/>
    </row>
    <row r="13" spans="1:28" ht="15.75" hidden="1" x14ac:dyDescent="0.25">
      <c r="A13" s="895"/>
      <c r="B13" s="895"/>
      <c r="C13" s="282"/>
      <c r="D13" s="639"/>
      <c r="E13" s="639"/>
      <c r="F13" s="639"/>
      <c r="G13" s="640"/>
      <c r="H13" s="641"/>
      <c r="I13" s="640"/>
      <c r="J13" s="641"/>
      <c r="K13" s="640"/>
      <c r="L13" s="641"/>
      <c r="M13" s="642"/>
      <c r="N13" s="641"/>
      <c r="O13" s="642"/>
      <c r="P13" s="643">
        <f t="shared" si="1"/>
        <v>0</v>
      </c>
      <c r="Q13" s="644">
        <f t="shared" si="2"/>
        <v>0</v>
      </c>
      <c r="R13" s="640"/>
      <c r="S13" s="640"/>
      <c r="T13" s="640"/>
      <c r="U13" s="640"/>
      <c r="V13" s="648"/>
      <c r="W13" s="648"/>
    </row>
    <row r="14" spans="1:28" ht="15.75" hidden="1" x14ac:dyDescent="0.25">
      <c r="A14" s="895"/>
      <c r="B14" s="895"/>
      <c r="C14" s="282"/>
      <c r="D14" s="639"/>
      <c r="E14" s="639"/>
      <c r="F14" s="639"/>
      <c r="G14" s="640"/>
      <c r="H14" s="641"/>
      <c r="I14" s="640"/>
      <c r="J14" s="641"/>
      <c r="K14" s="640"/>
      <c r="L14" s="641"/>
      <c r="M14" s="642"/>
      <c r="N14" s="641"/>
      <c r="O14" s="642"/>
      <c r="P14" s="643">
        <f t="shared" si="1"/>
        <v>0</v>
      </c>
      <c r="Q14" s="644">
        <f t="shared" si="2"/>
        <v>0</v>
      </c>
      <c r="R14" s="640"/>
      <c r="S14" s="640"/>
      <c r="T14" s="640"/>
      <c r="U14" s="640"/>
      <c r="V14" s="648"/>
      <c r="W14" s="648"/>
    </row>
    <row r="15" spans="1:28" ht="15.75" hidden="1" x14ac:dyDescent="0.25">
      <c r="A15" s="895"/>
      <c r="B15" s="895"/>
      <c r="C15" s="282"/>
      <c r="D15" s="639"/>
      <c r="E15" s="639"/>
      <c r="F15" s="639"/>
      <c r="G15" s="640"/>
      <c r="H15" s="641"/>
      <c r="I15" s="640"/>
      <c r="J15" s="641"/>
      <c r="K15" s="640"/>
      <c r="L15" s="641"/>
      <c r="M15" s="642"/>
      <c r="N15" s="641"/>
      <c r="O15" s="642"/>
      <c r="P15" s="643">
        <f t="shared" si="1"/>
        <v>0</v>
      </c>
      <c r="Q15" s="644">
        <f t="shared" si="2"/>
        <v>0</v>
      </c>
      <c r="R15" s="640"/>
      <c r="S15" s="640"/>
      <c r="T15" s="640"/>
      <c r="U15" s="640"/>
      <c r="V15" s="648"/>
      <c r="W15" s="648"/>
    </row>
    <row r="16" spans="1:28" ht="15.75" hidden="1" x14ac:dyDescent="0.25">
      <c r="A16" s="895"/>
      <c r="B16" s="895"/>
      <c r="C16" s="282"/>
      <c r="D16" s="639"/>
      <c r="E16" s="639"/>
      <c r="F16" s="639"/>
      <c r="G16" s="640"/>
      <c r="H16" s="641"/>
      <c r="I16" s="640"/>
      <c r="J16" s="641"/>
      <c r="K16" s="640"/>
      <c r="L16" s="641"/>
      <c r="M16" s="642"/>
      <c r="N16" s="641"/>
      <c r="O16" s="642"/>
      <c r="P16" s="643">
        <f t="shared" si="1"/>
        <v>0</v>
      </c>
      <c r="Q16" s="644">
        <f t="shared" si="2"/>
        <v>0</v>
      </c>
      <c r="R16" s="640"/>
      <c r="S16" s="640"/>
      <c r="T16" s="640"/>
      <c r="U16" s="640"/>
      <c r="V16" s="648"/>
      <c r="W16" s="648"/>
    </row>
    <row r="17" spans="1:21" ht="15.75" hidden="1" x14ac:dyDescent="0.25">
      <c r="A17" s="895"/>
      <c r="B17" s="895"/>
      <c r="C17" s="233"/>
      <c r="D17" s="233"/>
      <c r="E17" s="282"/>
      <c r="F17" s="282"/>
      <c r="G17" s="282"/>
      <c r="H17" s="235"/>
      <c r="I17" s="237"/>
      <c r="J17" s="235"/>
      <c r="K17" s="237"/>
      <c r="L17" s="235"/>
      <c r="M17" s="215"/>
      <c r="N17" s="235"/>
      <c r="O17" s="215"/>
      <c r="P17" s="335">
        <f t="shared" si="1"/>
        <v>0</v>
      </c>
      <c r="Q17" s="336">
        <f t="shared" si="2"/>
        <v>0</v>
      </c>
      <c r="R17" s="234"/>
      <c r="S17" s="234"/>
      <c r="T17" s="234"/>
      <c r="U17" s="282"/>
    </row>
    <row r="18" spans="1:21" ht="15.75" hidden="1" x14ac:dyDescent="0.25">
      <c r="A18" s="895"/>
      <c r="B18" s="896"/>
      <c r="C18" s="233"/>
      <c r="D18" s="233"/>
      <c r="E18" s="282"/>
      <c r="F18" s="282"/>
      <c r="G18" s="256"/>
      <c r="H18" s="235"/>
      <c r="I18" s="234"/>
      <c r="J18" s="235"/>
      <c r="K18" s="234"/>
      <c r="L18" s="235"/>
      <c r="M18" s="215"/>
      <c r="N18" s="235"/>
      <c r="O18" s="215"/>
      <c r="P18" s="335">
        <f t="shared" si="1"/>
        <v>0</v>
      </c>
      <c r="Q18" s="336">
        <f t="shared" si="2"/>
        <v>0</v>
      </c>
      <c r="R18" s="234"/>
      <c r="S18" s="234"/>
      <c r="T18" s="234"/>
      <c r="U18" s="282"/>
    </row>
    <row r="19" spans="1:21" ht="15.75" hidden="1" customHeight="1" x14ac:dyDescent="0.25">
      <c r="A19" s="895"/>
      <c r="B19" s="902" t="s">
        <v>1498</v>
      </c>
      <c r="C19" s="233"/>
      <c r="D19" s="233"/>
      <c r="E19" s="282"/>
      <c r="F19" s="282"/>
      <c r="G19" s="282"/>
      <c r="H19" s="234"/>
      <c r="I19" s="234"/>
      <c r="J19" s="191"/>
      <c r="K19" s="234"/>
      <c r="L19" s="234"/>
      <c r="M19" s="215"/>
      <c r="N19" s="234"/>
      <c r="O19" s="215"/>
      <c r="P19" s="335">
        <f t="shared" si="1"/>
        <v>0</v>
      </c>
      <c r="Q19" s="336">
        <f t="shared" si="2"/>
        <v>0</v>
      </c>
      <c r="R19" s="234"/>
      <c r="S19" s="234"/>
      <c r="T19" s="234"/>
      <c r="U19" s="282"/>
    </row>
    <row r="20" spans="1:21" ht="15.75" hidden="1" x14ac:dyDescent="0.25">
      <c r="A20" s="895"/>
      <c r="B20" s="902"/>
      <c r="C20" s="233"/>
      <c r="D20" s="233"/>
      <c r="E20" s="282"/>
      <c r="F20" s="282"/>
      <c r="G20" s="282"/>
      <c r="H20" s="234"/>
      <c r="I20" s="234"/>
      <c r="J20" s="191"/>
      <c r="K20" s="234"/>
      <c r="L20" s="234"/>
      <c r="M20" s="215"/>
      <c r="N20" s="234"/>
      <c r="O20" s="215"/>
      <c r="P20" s="335">
        <f t="shared" si="1"/>
        <v>0</v>
      </c>
      <c r="Q20" s="336">
        <f t="shared" si="2"/>
        <v>0</v>
      </c>
      <c r="R20" s="234"/>
      <c r="S20" s="234"/>
      <c r="T20" s="234"/>
      <c r="U20" s="282"/>
    </row>
    <row r="21" spans="1:21" ht="15.75" hidden="1" x14ac:dyDescent="0.25">
      <c r="A21" s="895"/>
      <c r="B21" s="902"/>
      <c r="C21" s="233"/>
      <c r="D21" s="233"/>
      <c r="E21" s="282"/>
      <c r="F21" s="282"/>
      <c r="G21" s="282"/>
      <c r="H21" s="234"/>
      <c r="I21" s="234"/>
      <c r="J21" s="191"/>
      <c r="K21" s="234"/>
      <c r="L21" s="234"/>
      <c r="M21" s="215"/>
      <c r="N21" s="234"/>
      <c r="O21" s="215"/>
      <c r="P21" s="335">
        <f t="shared" si="1"/>
        <v>0</v>
      </c>
      <c r="Q21" s="336">
        <f t="shared" si="2"/>
        <v>0</v>
      </c>
      <c r="R21" s="234"/>
      <c r="S21" s="234"/>
      <c r="T21" s="234"/>
      <c r="U21" s="282"/>
    </row>
    <row r="22" spans="1:21" ht="15.75" hidden="1" x14ac:dyDescent="0.25">
      <c r="A22" s="895"/>
      <c r="B22" s="902"/>
      <c r="C22" s="233"/>
      <c r="D22" s="233"/>
      <c r="E22" s="282"/>
      <c r="F22" s="282"/>
      <c r="G22" s="282"/>
      <c r="H22" s="234"/>
      <c r="I22" s="234"/>
      <c r="J22" s="191"/>
      <c r="K22" s="234"/>
      <c r="L22" s="234"/>
      <c r="M22" s="215"/>
      <c r="N22" s="234"/>
      <c r="O22" s="215"/>
      <c r="P22" s="335"/>
      <c r="Q22" s="336"/>
      <c r="R22" s="234"/>
      <c r="S22" s="234"/>
      <c r="T22" s="234"/>
      <c r="U22" s="282"/>
    </row>
    <row r="23" spans="1:21" ht="15.75" hidden="1" x14ac:dyDescent="0.25">
      <c r="A23" s="895"/>
      <c r="B23" s="902"/>
      <c r="C23" s="233"/>
      <c r="D23" s="233"/>
      <c r="E23" s="282"/>
      <c r="F23" s="282"/>
      <c r="G23" s="282"/>
      <c r="H23" s="234"/>
      <c r="I23" s="234"/>
      <c r="J23" s="191"/>
      <c r="K23" s="234"/>
      <c r="L23" s="234"/>
      <c r="M23" s="215"/>
      <c r="N23" s="234"/>
      <c r="O23" s="215"/>
      <c r="P23" s="335"/>
      <c r="Q23" s="336"/>
      <c r="R23" s="234"/>
      <c r="S23" s="234"/>
      <c r="T23" s="234"/>
      <c r="U23" s="282"/>
    </row>
    <row r="24" spans="1:21" ht="15.75" hidden="1" x14ac:dyDescent="0.25">
      <c r="A24" s="895"/>
      <c r="B24" s="902"/>
      <c r="C24" s="233"/>
      <c r="D24" s="233"/>
      <c r="E24" s="282"/>
      <c r="F24" s="282"/>
      <c r="G24" s="282"/>
      <c r="H24" s="234"/>
      <c r="I24" s="234"/>
      <c r="J24" s="191"/>
      <c r="K24" s="234"/>
      <c r="L24" s="234"/>
      <c r="M24" s="215"/>
      <c r="N24" s="234"/>
      <c r="O24" s="215"/>
      <c r="P24" s="335">
        <f t="shared" ref="P24:P37" si="3">H24+J24+L24+N24</f>
        <v>0</v>
      </c>
      <c r="Q24" s="336">
        <f t="shared" ref="Q24:Q37" si="4">I24+K24+M24+O24</f>
        <v>0</v>
      </c>
      <c r="R24" s="234"/>
      <c r="S24" s="234"/>
      <c r="T24" s="234"/>
      <c r="U24" s="282"/>
    </row>
    <row r="25" spans="1:21" ht="15.75" hidden="1" x14ac:dyDescent="0.25">
      <c r="A25" s="895"/>
      <c r="B25" s="902"/>
      <c r="C25" s="233"/>
      <c r="D25" s="233"/>
      <c r="E25" s="282"/>
      <c r="F25" s="282"/>
      <c r="G25" s="282"/>
      <c r="H25" s="234"/>
      <c r="I25" s="234"/>
      <c r="J25" s="191"/>
      <c r="K25" s="234"/>
      <c r="L25" s="234"/>
      <c r="M25" s="215"/>
      <c r="N25" s="234"/>
      <c r="O25" s="215"/>
      <c r="P25" s="335">
        <f t="shared" si="3"/>
        <v>0</v>
      </c>
      <c r="Q25" s="336">
        <f t="shared" si="4"/>
        <v>0</v>
      </c>
      <c r="R25" s="234"/>
      <c r="S25" s="234"/>
      <c r="T25" s="234"/>
      <c r="U25" s="282"/>
    </row>
    <row r="26" spans="1:21" ht="15.75" hidden="1" x14ac:dyDescent="0.25">
      <c r="A26" s="895"/>
      <c r="B26" s="902"/>
      <c r="C26" s="233"/>
      <c r="D26" s="233"/>
      <c r="E26" s="282"/>
      <c r="F26" s="282"/>
      <c r="G26" s="282"/>
      <c r="H26" s="234"/>
      <c r="I26" s="234"/>
      <c r="J26" s="191"/>
      <c r="K26" s="234"/>
      <c r="L26" s="234"/>
      <c r="M26" s="215"/>
      <c r="N26" s="234"/>
      <c r="O26" s="215"/>
      <c r="P26" s="335">
        <f t="shared" si="3"/>
        <v>0</v>
      </c>
      <c r="Q26" s="336">
        <f t="shared" si="4"/>
        <v>0</v>
      </c>
      <c r="R26" s="234"/>
      <c r="S26" s="234"/>
      <c r="T26" s="234"/>
      <c r="U26" s="282"/>
    </row>
    <row r="27" spans="1:21" ht="15.75" hidden="1" x14ac:dyDescent="0.25">
      <c r="A27" s="895"/>
      <c r="B27" s="902"/>
      <c r="C27" s="233"/>
      <c r="D27" s="233"/>
      <c r="E27" s="282"/>
      <c r="F27" s="282"/>
      <c r="G27" s="282"/>
      <c r="H27" s="234"/>
      <c r="I27" s="234"/>
      <c r="J27" s="191"/>
      <c r="K27" s="234"/>
      <c r="L27" s="234"/>
      <c r="M27" s="215"/>
      <c r="N27" s="234"/>
      <c r="O27" s="215"/>
      <c r="P27" s="335">
        <f t="shared" si="3"/>
        <v>0</v>
      </c>
      <c r="Q27" s="336">
        <f t="shared" si="4"/>
        <v>0</v>
      </c>
      <c r="R27" s="234"/>
      <c r="S27" s="234"/>
      <c r="T27" s="234"/>
      <c r="U27" s="282"/>
    </row>
    <row r="28" spans="1:21" ht="15.75" hidden="1" x14ac:dyDescent="0.25">
      <c r="A28" s="895"/>
      <c r="B28" s="902"/>
      <c r="C28" s="233"/>
      <c r="D28" s="233"/>
      <c r="E28" s="282"/>
      <c r="F28" s="282"/>
      <c r="G28" s="282"/>
      <c r="H28" s="234"/>
      <c r="I28" s="234"/>
      <c r="J28" s="191"/>
      <c r="K28" s="234"/>
      <c r="L28" s="234"/>
      <c r="M28" s="215"/>
      <c r="N28" s="234"/>
      <c r="O28" s="215"/>
      <c r="P28" s="335">
        <f t="shared" si="3"/>
        <v>0</v>
      </c>
      <c r="Q28" s="336">
        <f t="shared" si="4"/>
        <v>0</v>
      </c>
      <c r="R28" s="234"/>
      <c r="S28" s="234"/>
      <c r="T28" s="234"/>
      <c r="U28" s="282"/>
    </row>
    <row r="29" spans="1:21" ht="15.75" hidden="1" x14ac:dyDescent="0.25">
      <c r="A29" s="895"/>
      <c r="B29" s="902"/>
      <c r="C29" s="233"/>
      <c r="D29" s="233"/>
      <c r="E29" s="282"/>
      <c r="F29" s="282"/>
      <c r="G29" s="282"/>
      <c r="H29" s="234"/>
      <c r="I29" s="234"/>
      <c r="J29" s="191"/>
      <c r="K29" s="234"/>
      <c r="L29" s="234"/>
      <c r="M29" s="215"/>
      <c r="N29" s="234"/>
      <c r="O29" s="215"/>
      <c r="P29" s="335">
        <f t="shared" si="3"/>
        <v>0</v>
      </c>
      <c r="Q29" s="336">
        <f t="shared" si="4"/>
        <v>0</v>
      </c>
      <c r="R29" s="234"/>
      <c r="S29" s="234"/>
      <c r="T29" s="234"/>
      <c r="U29" s="282"/>
    </row>
    <row r="30" spans="1:21" ht="15.75" hidden="1" x14ac:dyDescent="0.25">
      <c r="A30" s="895"/>
      <c r="B30" s="902" t="s">
        <v>1450</v>
      </c>
      <c r="C30" s="233"/>
      <c r="D30" s="233"/>
      <c r="E30" s="282"/>
      <c r="F30" s="282"/>
      <c r="G30" s="282"/>
      <c r="H30" s="234"/>
      <c r="I30" s="234"/>
      <c r="J30" s="191"/>
      <c r="K30" s="234"/>
      <c r="L30" s="234"/>
      <c r="M30" s="215"/>
      <c r="N30" s="234"/>
      <c r="O30" s="215"/>
      <c r="P30" s="335">
        <f t="shared" si="3"/>
        <v>0</v>
      </c>
      <c r="Q30" s="336">
        <f t="shared" si="4"/>
        <v>0</v>
      </c>
      <c r="R30" s="234"/>
      <c r="S30" s="234"/>
      <c r="T30" s="234"/>
      <c r="U30" s="282"/>
    </row>
    <row r="31" spans="1:21" ht="15.75" hidden="1" x14ac:dyDescent="0.25">
      <c r="A31" s="895"/>
      <c r="B31" s="902"/>
      <c r="C31" s="282"/>
      <c r="D31" s="282"/>
      <c r="E31" s="282"/>
      <c r="F31" s="282"/>
      <c r="G31" s="282"/>
      <c r="H31" s="234"/>
      <c r="I31" s="234"/>
      <c r="J31" s="191"/>
      <c r="K31" s="234"/>
      <c r="L31" s="234"/>
      <c r="M31" s="215"/>
      <c r="N31" s="234"/>
      <c r="O31" s="215"/>
      <c r="P31" s="335">
        <f t="shared" si="3"/>
        <v>0</v>
      </c>
      <c r="Q31" s="336">
        <f t="shared" si="4"/>
        <v>0</v>
      </c>
      <c r="R31" s="234"/>
      <c r="S31" s="234"/>
      <c r="T31" s="234"/>
      <c r="U31" s="282"/>
    </row>
    <row r="32" spans="1:21" ht="15.75" hidden="1" x14ac:dyDescent="0.25">
      <c r="A32" s="895"/>
      <c r="B32" s="902"/>
      <c r="C32" s="282"/>
      <c r="D32" s="282"/>
      <c r="E32" s="282"/>
      <c r="F32" s="282"/>
      <c r="G32" s="282"/>
      <c r="H32" s="234"/>
      <c r="I32" s="234"/>
      <c r="J32" s="191"/>
      <c r="K32" s="234"/>
      <c r="L32" s="234"/>
      <c r="M32" s="215"/>
      <c r="N32" s="234"/>
      <c r="O32" s="215"/>
      <c r="P32" s="335">
        <f t="shared" si="3"/>
        <v>0</v>
      </c>
      <c r="Q32" s="336">
        <f t="shared" si="4"/>
        <v>0</v>
      </c>
      <c r="R32" s="234"/>
      <c r="S32" s="234"/>
      <c r="T32" s="234"/>
      <c r="U32" s="282"/>
    </row>
    <row r="33" spans="1:21" ht="15.75" hidden="1" x14ac:dyDescent="0.25">
      <c r="A33" s="895"/>
      <c r="B33" s="902"/>
      <c r="C33" s="282"/>
      <c r="D33" s="282"/>
      <c r="E33" s="282"/>
      <c r="F33" s="282"/>
      <c r="G33" s="282"/>
      <c r="H33" s="234"/>
      <c r="I33" s="234"/>
      <c r="J33" s="191"/>
      <c r="K33" s="234"/>
      <c r="L33" s="234"/>
      <c r="M33" s="215"/>
      <c r="N33" s="234"/>
      <c r="O33" s="215"/>
      <c r="P33" s="335">
        <f t="shared" si="3"/>
        <v>0</v>
      </c>
      <c r="Q33" s="336">
        <f t="shared" si="4"/>
        <v>0</v>
      </c>
      <c r="R33" s="234"/>
      <c r="S33" s="234"/>
      <c r="T33" s="234"/>
      <c r="U33" s="282"/>
    </row>
    <row r="34" spans="1:21" ht="15.75" hidden="1" x14ac:dyDescent="0.25">
      <c r="A34" s="895"/>
      <c r="B34" s="902"/>
      <c r="C34" s="282"/>
      <c r="D34" s="282"/>
      <c r="E34" s="282"/>
      <c r="F34" s="282"/>
      <c r="G34" s="282"/>
      <c r="H34" s="234"/>
      <c r="I34" s="234"/>
      <c r="J34" s="191"/>
      <c r="K34" s="234"/>
      <c r="L34" s="234"/>
      <c r="M34" s="215"/>
      <c r="N34" s="234"/>
      <c r="O34" s="215"/>
      <c r="P34" s="335">
        <f t="shared" si="3"/>
        <v>0</v>
      </c>
      <c r="Q34" s="336">
        <f t="shared" si="4"/>
        <v>0</v>
      </c>
      <c r="R34" s="234"/>
      <c r="S34" s="234"/>
      <c r="T34" s="234"/>
      <c r="U34" s="282"/>
    </row>
    <row r="35" spans="1:21" ht="15.75" hidden="1" x14ac:dyDescent="0.25">
      <c r="A35" s="895"/>
      <c r="B35" s="902"/>
      <c r="C35" s="282"/>
      <c r="D35" s="282"/>
      <c r="E35" s="282"/>
      <c r="F35" s="282"/>
      <c r="G35" s="282"/>
      <c r="H35" s="234"/>
      <c r="I35" s="234"/>
      <c r="J35" s="191"/>
      <c r="K35" s="234"/>
      <c r="L35" s="234"/>
      <c r="M35" s="215"/>
      <c r="N35" s="234"/>
      <c r="O35" s="215"/>
      <c r="P35" s="335">
        <f t="shared" si="3"/>
        <v>0</v>
      </c>
      <c r="Q35" s="336">
        <f t="shared" si="4"/>
        <v>0</v>
      </c>
      <c r="R35" s="234"/>
      <c r="S35" s="234"/>
      <c r="T35" s="234"/>
      <c r="U35" s="282"/>
    </row>
    <row r="36" spans="1:21" ht="15.75" hidden="1" x14ac:dyDescent="0.25">
      <c r="A36" s="895"/>
      <c r="B36" s="902"/>
      <c r="C36" s="282"/>
      <c r="D36" s="282"/>
      <c r="E36" s="282"/>
      <c r="F36" s="282"/>
      <c r="G36" s="282"/>
      <c r="H36" s="234"/>
      <c r="I36" s="234"/>
      <c r="J36" s="191"/>
      <c r="K36" s="234"/>
      <c r="L36" s="234"/>
      <c r="M36" s="215"/>
      <c r="N36" s="234"/>
      <c r="O36" s="215"/>
      <c r="P36" s="335">
        <f t="shared" si="3"/>
        <v>0</v>
      </c>
      <c r="Q36" s="336">
        <f t="shared" si="4"/>
        <v>0</v>
      </c>
      <c r="R36" s="234"/>
      <c r="S36" s="234"/>
      <c r="T36" s="234"/>
      <c r="U36" s="282"/>
    </row>
    <row r="37" spans="1:21" ht="15.75" hidden="1" x14ac:dyDescent="0.25">
      <c r="A37" s="895"/>
      <c r="B37" s="902"/>
      <c r="C37" s="282"/>
      <c r="D37" s="282"/>
      <c r="E37" s="282"/>
      <c r="F37" s="282"/>
      <c r="G37" s="282"/>
      <c r="H37" s="234"/>
      <c r="I37" s="234"/>
      <c r="J37" s="191"/>
      <c r="K37" s="234"/>
      <c r="L37" s="234"/>
      <c r="M37" s="215"/>
      <c r="N37" s="234"/>
      <c r="O37" s="215"/>
      <c r="P37" s="335">
        <f t="shared" si="3"/>
        <v>0</v>
      </c>
      <c r="Q37" s="336">
        <f t="shared" si="4"/>
        <v>0</v>
      </c>
      <c r="R37" s="234"/>
      <c r="S37" s="234"/>
      <c r="T37" s="234"/>
      <c r="U37" s="282"/>
    </row>
    <row r="38" spans="1:21" ht="15.75" x14ac:dyDescent="0.25">
      <c r="A38" s="269"/>
      <c r="B38" s="270"/>
      <c r="C38" s="269" t="s">
        <v>1373</v>
      </c>
      <c r="D38" s="270"/>
      <c r="E38" s="270"/>
      <c r="F38" s="270"/>
      <c r="G38" s="271"/>
      <c r="H38" s="239">
        <f t="shared" ref="H38:P38" si="5">SUM(H8:H37)</f>
        <v>0.6</v>
      </c>
      <c r="I38" s="239">
        <f t="shared" si="5"/>
        <v>0</v>
      </c>
      <c r="J38" s="239">
        <f t="shared" si="5"/>
        <v>0.85</v>
      </c>
      <c r="K38" s="239">
        <f t="shared" si="5"/>
        <v>3000</v>
      </c>
      <c r="L38" s="239">
        <f t="shared" si="5"/>
        <v>0.89999999999999991</v>
      </c>
      <c r="M38" s="239">
        <f t="shared" si="5"/>
        <v>3000</v>
      </c>
      <c r="N38" s="239">
        <f t="shared" si="5"/>
        <v>0.64999999999999991</v>
      </c>
      <c r="O38" s="239">
        <f t="shared" si="5"/>
        <v>46750</v>
      </c>
      <c r="P38" s="239">
        <f t="shared" si="5"/>
        <v>3</v>
      </c>
      <c r="Q38" s="239">
        <f>SUM(Q8:Q37)</f>
        <v>52750</v>
      </c>
      <c r="R38" s="240"/>
      <c r="S38" s="240"/>
      <c r="T38" s="240"/>
      <c r="U38" s="240"/>
    </row>
    <row r="39" spans="1:21" ht="15.75" x14ac:dyDescent="0.25">
      <c r="A39" s="241"/>
      <c r="B39" s="242"/>
      <c r="C39" s="242"/>
      <c r="D39" s="242"/>
      <c r="E39" s="242"/>
      <c r="F39" s="243"/>
      <c r="G39" s="242"/>
      <c r="H39" s="242"/>
      <c r="I39" s="242"/>
      <c r="J39" s="242"/>
      <c r="K39" s="242"/>
      <c r="L39" s="242"/>
      <c r="M39" s="242"/>
      <c r="N39" s="242"/>
      <c r="O39" s="242"/>
      <c r="P39" s="338"/>
      <c r="Q39" s="338"/>
      <c r="R39" s="242"/>
      <c r="S39" s="242"/>
      <c r="T39" s="242"/>
      <c r="U39" s="242"/>
    </row>
    <row r="40" spans="1:21" ht="15.75" x14ac:dyDescent="0.25">
      <c r="A40" s="241"/>
      <c r="B40" s="242"/>
      <c r="C40" s="242"/>
      <c r="D40" s="242"/>
      <c r="E40" s="242"/>
      <c r="F40" s="243"/>
      <c r="G40" s="242"/>
      <c r="H40" s="242"/>
      <c r="I40" s="242"/>
      <c r="J40" s="242"/>
      <c r="K40" s="242"/>
      <c r="L40" s="242"/>
      <c r="M40" s="242"/>
      <c r="N40" s="242"/>
      <c r="O40" s="242"/>
      <c r="P40" s="338"/>
      <c r="Q40" s="338"/>
      <c r="R40" s="242"/>
      <c r="S40" s="242"/>
      <c r="T40" s="242"/>
      <c r="U40" s="242"/>
    </row>
    <row r="41" spans="1:21" ht="15.75" x14ac:dyDescent="0.25">
      <c r="A41" s="241"/>
      <c r="B41" s="242"/>
      <c r="C41" s="242"/>
      <c r="D41" s="242"/>
      <c r="E41" s="242"/>
      <c r="F41" s="243"/>
      <c r="G41" s="242"/>
      <c r="H41" s="242"/>
      <c r="I41" s="242"/>
      <c r="J41" s="242"/>
      <c r="K41" s="242"/>
      <c r="L41" s="242"/>
      <c r="M41" s="242"/>
      <c r="N41" s="242"/>
      <c r="O41" s="242"/>
      <c r="P41" s="338"/>
      <c r="Q41" s="338"/>
      <c r="R41" s="242"/>
      <c r="S41" s="242"/>
      <c r="T41" s="242"/>
      <c r="U41" s="242"/>
    </row>
    <row r="42" spans="1:21" ht="15.75" x14ac:dyDescent="0.25">
      <c r="A42" s="241"/>
      <c r="B42" s="242"/>
      <c r="C42" s="242"/>
      <c r="D42" s="242"/>
      <c r="E42" s="242"/>
      <c r="F42" s="243"/>
      <c r="G42" s="242"/>
      <c r="H42" s="242"/>
      <c r="I42" s="242"/>
      <c r="J42" s="242"/>
      <c r="K42" s="242"/>
      <c r="L42" s="242"/>
      <c r="M42" s="242"/>
      <c r="N42" s="242"/>
      <c r="O42" s="242"/>
      <c r="P42" s="338"/>
      <c r="Q42" s="338"/>
      <c r="R42" s="242"/>
      <c r="S42" s="242"/>
      <c r="T42" s="242"/>
      <c r="U42" s="242"/>
    </row>
    <row r="43" spans="1:21" ht="15.75" x14ac:dyDescent="0.25">
      <c r="A43" s="241"/>
      <c r="B43" s="242"/>
      <c r="C43" s="242"/>
      <c r="D43" s="242"/>
      <c r="E43" s="242"/>
      <c r="F43" s="243"/>
      <c r="G43" s="242"/>
      <c r="H43" s="242"/>
      <c r="I43" s="242"/>
      <c r="J43" s="242"/>
      <c r="K43" s="242"/>
      <c r="L43" s="242"/>
      <c r="M43" s="242"/>
      <c r="N43" s="242"/>
      <c r="O43" s="242"/>
      <c r="P43" s="338"/>
      <c r="Q43" s="338"/>
      <c r="R43" s="242"/>
      <c r="S43" s="242"/>
      <c r="T43" s="242"/>
      <c r="U43" s="242"/>
    </row>
    <row r="44" spans="1:21" ht="15.75" x14ac:dyDescent="0.25">
      <c r="A44" s="241"/>
      <c r="B44" s="242"/>
      <c r="C44" s="242"/>
      <c r="D44" s="242"/>
      <c r="E44" s="242"/>
      <c r="F44" s="243"/>
      <c r="G44" s="242"/>
      <c r="H44" s="242"/>
      <c r="I44" s="242"/>
      <c r="J44" s="242"/>
      <c r="K44" s="242"/>
      <c r="L44" s="242"/>
      <c r="M44" s="242"/>
      <c r="N44" s="242"/>
      <c r="O44" s="242"/>
      <c r="P44" s="338"/>
      <c r="Q44" s="338"/>
      <c r="R44" s="242"/>
      <c r="S44" s="242"/>
      <c r="T44" s="242"/>
      <c r="U44" s="242"/>
    </row>
    <row r="45" spans="1:21" ht="15" x14ac:dyDescent="0.25">
      <c r="C45" s="457"/>
    </row>
    <row r="57" spans="1:6" x14ac:dyDescent="0.25">
      <c r="A57" s="236"/>
      <c r="F57" s="236"/>
    </row>
    <row r="58" spans="1:6" x14ac:dyDescent="0.25">
      <c r="A58" s="236"/>
      <c r="F58" s="236"/>
    </row>
    <row r="59" spans="1:6" x14ac:dyDescent="0.25">
      <c r="A59" s="236"/>
      <c r="F59" s="236"/>
    </row>
    <row r="60" spans="1:6" x14ac:dyDescent="0.25">
      <c r="A60" s="236"/>
      <c r="F60" s="236"/>
    </row>
    <row r="61" spans="1:6" x14ac:dyDescent="0.25">
      <c r="A61" s="236"/>
      <c r="F61" s="236"/>
    </row>
    <row r="62" spans="1:6" x14ac:dyDescent="0.25">
      <c r="A62" s="236"/>
      <c r="F62" s="236"/>
    </row>
    <row r="63" spans="1:6" x14ac:dyDescent="0.25">
      <c r="A63" s="236"/>
      <c r="F63" s="236"/>
    </row>
    <row r="64" spans="1:6" x14ac:dyDescent="0.25">
      <c r="A64" s="236"/>
      <c r="F64" s="236"/>
    </row>
    <row r="65" spans="1:6" x14ac:dyDescent="0.25">
      <c r="A65" s="236"/>
      <c r="F65" s="236"/>
    </row>
    <row r="66" spans="1:6" x14ac:dyDescent="0.25">
      <c r="A66" s="236"/>
      <c r="F66" s="236"/>
    </row>
    <row r="67" spans="1:6" x14ac:dyDescent="0.25">
      <c r="A67" s="236"/>
      <c r="F67" s="236"/>
    </row>
    <row r="68" spans="1:6" x14ac:dyDescent="0.25">
      <c r="A68" s="236"/>
      <c r="F68" s="236"/>
    </row>
    <row r="69" spans="1:6" x14ac:dyDescent="0.25">
      <c r="A69" s="236"/>
      <c r="F69" s="236"/>
    </row>
    <row r="70" spans="1:6" x14ac:dyDescent="0.25">
      <c r="A70" s="236"/>
      <c r="F70" s="236"/>
    </row>
    <row r="71" spans="1:6" x14ac:dyDescent="0.25">
      <c r="A71" s="236"/>
      <c r="F71" s="236"/>
    </row>
    <row r="72" spans="1:6" x14ac:dyDescent="0.25">
      <c r="A72" s="236"/>
      <c r="F72" s="236"/>
    </row>
    <row r="73" spans="1:6" x14ac:dyDescent="0.25">
      <c r="A73" s="236"/>
      <c r="F73" s="236"/>
    </row>
    <row r="74" spans="1:6" x14ac:dyDescent="0.25">
      <c r="A74" s="236"/>
      <c r="F74" s="236"/>
    </row>
    <row r="75" spans="1:6" x14ac:dyDescent="0.25">
      <c r="A75" s="236"/>
      <c r="F75" s="236"/>
    </row>
    <row r="76" spans="1:6" x14ac:dyDescent="0.25">
      <c r="A76" s="236"/>
      <c r="F76" s="236"/>
    </row>
    <row r="77" spans="1:6" x14ac:dyDescent="0.25">
      <c r="A77" s="236"/>
      <c r="F77" s="236"/>
    </row>
    <row r="78" spans="1:6" x14ac:dyDescent="0.25">
      <c r="A78" s="236"/>
      <c r="F78" s="236"/>
    </row>
    <row r="79" spans="1:6" x14ac:dyDescent="0.25">
      <c r="A79" s="236"/>
      <c r="F79" s="236"/>
    </row>
    <row r="80" spans="1:6" x14ac:dyDescent="0.25">
      <c r="A80" s="236"/>
      <c r="F80" s="236"/>
    </row>
    <row r="81" spans="1:6" x14ac:dyDescent="0.25">
      <c r="A81" s="236"/>
      <c r="F81" s="236"/>
    </row>
    <row r="82" spans="1:6" x14ac:dyDescent="0.25">
      <c r="A82" s="236"/>
      <c r="F82" s="236"/>
    </row>
    <row r="83" spans="1:6" x14ac:dyDescent="0.25">
      <c r="A83" s="236"/>
      <c r="F83" s="236"/>
    </row>
    <row r="84" spans="1:6" x14ac:dyDescent="0.25">
      <c r="A84" s="236"/>
      <c r="F84" s="236"/>
    </row>
    <row r="85" spans="1:6" x14ac:dyDescent="0.25">
      <c r="A85" s="236"/>
      <c r="F85" s="236"/>
    </row>
    <row r="86" spans="1:6" x14ac:dyDescent="0.25">
      <c r="A86" s="236"/>
      <c r="F86" s="236"/>
    </row>
    <row r="87" spans="1:6" x14ac:dyDescent="0.25">
      <c r="A87" s="236"/>
      <c r="F87" s="236"/>
    </row>
    <row r="88" spans="1:6" x14ac:dyDescent="0.25">
      <c r="A88" s="236"/>
      <c r="F88" s="236"/>
    </row>
    <row r="89" spans="1:6" x14ac:dyDescent="0.25">
      <c r="A89" s="236"/>
      <c r="F89" s="236"/>
    </row>
    <row r="90" spans="1:6" x14ac:dyDescent="0.25">
      <c r="A90" s="236"/>
      <c r="F90" s="236"/>
    </row>
    <row r="91" spans="1:6" x14ac:dyDescent="0.25">
      <c r="A91" s="236"/>
      <c r="F91" s="236"/>
    </row>
    <row r="92" spans="1:6" x14ac:dyDescent="0.25">
      <c r="A92" s="236"/>
      <c r="F92" s="236"/>
    </row>
    <row r="93" spans="1:6" x14ac:dyDescent="0.25">
      <c r="A93" s="236"/>
      <c r="F93" s="236"/>
    </row>
    <row r="94" spans="1:6" x14ac:dyDescent="0.25">
      <c r="A94" s="236"/>
      <c r="F94" s="236"/>
    </row>
    <row r="95" spans="1:6" x14ac:dyDescent="0.25">
      <c r="A95" s="236"/>
      <c r="F95" s="236"/>
    </row>
    <row r="96" spans="1:6" x14ac:dyDescent="0.25">
      <c r="A96" s="236"/>
      <c r="F96" s="236"/>
    </row>
    <row r="97" spans="1:6" x14ac:dyDescent="0.25">
      <c r="A97" s="236"/>
      <c r="F97" s="236"/>
    </row>
    <row r="98" spans="1:6" x14ac:dyDescent="0.25">
      <c r="A98" s="236"/>
      <c r="F98" s="236"/>
    </row>
    <row r="99" spans="1:6" x14ac:dyDescent="0.25">
      <c r="A99" s="236"/>
      <c r="F99" s="236"/>
    </row>
    <row r="100" spans="1:6" x14ac:dyDescent="0.25">
      <c r="A100" s="236"/>
      <c r="F100" s="236"/>
    </row>
    <row r="101" spans="1:6" x14ac:dyDescent="0.25">
      <c r="A101" s="236"/>
      <c r="F101" s="236"/>
    </row>
    <row r="102" spans="1:6" x14ac:dyDescent="0.25">
      <c r="A102" s="236"/>
      <c r="F102" s="236"/>
    </row>
    <row r="103" spans="1:6" x14ac:dyDescent="0.25">
      <c r="A103" s="236"/>
      <c r="F103" s="236"/>
    </row>
    <row r="104" spans="1:6" x14ac:dyDescent="0.25">
      <c r="A104" s="236"/>
      <c r="F104" s="236"/>
    </row>
    <row r="105" spans="1:6" x14ac:dyDescent="0.25">
      <c r="A105" s="236"/>
      <c r="F105" s="236"/>
    </row>
    <row r="106" spans="1:6" x14ac:dyDescent="0.25">
      <c r="A106" s="236"/>
      <c r="F106" s="236"/>
    </row>
    <row r="107" spans="1:6" x14ac:dyDescent="0.25">
      <c r="A107" s="236"/>
      <c r="F107" s="236"/>
    </row>
    <row r="108" spans="1:6" x14ac:dyDescent="0.25">
      <c r="A108" s="236"/>
      <c r="F108" s="236"/>
    </row>
    <row r="109" spans="1:6" x14ac:dyDescent="0.25">
      <c r="A109" s="236"/>
      <c r="F109" s="236"/>
    </row>
    <row r="110" spans="1:6" x14ac:dyDescent="0.25">
      <c r="A110" s="236"/>
      <c r="F110" s="236"/>
    </row>
    <row r="111" spans="1:6" x14ac:dyDescent="0.25">
      <c r="A111" s="236"/>
      <c r="F111" s="236"/>
    </row>
    <row r="112" spans="1:6" x14ac:dyDescent="0.25">
      <c r="A112" s="236"/>
      <c r="F112" s="236"/>
    </row>
    <row r="113" spans="1:6" x14ac:dyDescent="0.25">
      <c r="A113" s="236"/>
      <c r="F113" s="236"/>
    </row>
    <row r="114" spans="1:6" x14ac:dyDescent="0.25">
      <c r="A114" s="236"/>
      <c r="F114" s="236"/>
    </row>
    <row r="115" spans="1:6" x14ac:dyDescent="0.25">
      <c r="A115" s="236"/>
      <c r="F115" s="236"/>
    </row>
    <row r="116" spans="1:6" x14ac:dyDescent="0.25">
      <c r="A116" s="236"/>
      <c r="F116" s="236"/>
    </row>
    <row r="117" spans="1:6" x14ac:dyDescent="0.25">
      <c r="A117" s="236"/>
      <c r="F117" s="236"/>
    </row>
    <row r="118" spans="1:6" x14ac:dyDescent="0.25">
      <c r="A118" s="236"/>
      <c r="F118" s="236"/>
    </row>
    <row r="119" spans="1:6" x14ac:dyDescent="0.25">
      <c r="A119" s="236"/>
      <c r="F119" s="236"/>
    </row>
    <row r="120" spans="1:6" x14ac:dyDescent="0.25">
      <c r="A120" s="236"/>
      <c r="F120" s="236"/>
    </row>
    <row r="121" spans="1:6" x14ac:dyDescent="0.25">
      <c r="A121" s="236"/>
      <c r="F121" s="236"/>
    </row>
    <row r="122" spans="1:6" x14ac:dyDescent="0.25">
      <c r="A122" s="236"/>
      <c r="F122" s="236"/>
    </row>
    <row r="123" spans="1:6" x14ac:dyDescent="0.25">
      <c r="A123" s="236"/>
      <c r="F123" s="236"/>
    </row>
    <row r="124" spans="1:6" x14ac:dyDescent="0.25">
      <c r="A124" s="236"/>
      <c r="F124" s="236"/>
    </row>
    <row r="125" spans="1:6" x14ac:dyDescent="0.25">
      <c r="A125" s="236"/>
      <c r="F125" s="236"/>
    </row>
  </sheetData>
  <mergeCells count="22">
    <mergeCell ref="A8:A37"/>
    <mergeCell ref="C4:C6"/>
    <mergeCell ref="B8:B9"/>
    <mergeCell ref="B11:B18"/>
    <mergeCell ref="B19:B29"/>
    <mergeCell ref="B30:B37"/>
    <mergeCell ref="A4:A6"/>
    <mergeCell ref="E4:E6"/>
    <mergeCell ref="G4:G6"/>
    <mergeCell ref="B4:B6"/>
    <mergeCell ref="D4:D6"/>
    <mergeCell ref="L5:M5"/>
    <mergeCell ref="F4:F6"/>
    <mergeCell ref="N5:O5"/>
    <mergeCell ref="U4:U6"/>
    <mergeCell ref="H4:O4"/>
    <mergeCell ref="S4:S6"/>
    <mergeCell ref="T4:T6"/>
    <mergeCell ref="P4:Q5"/>
    <mergeCell ref="R4:R6"/>
    <mergeCell ref="H5:I5"/>
    <mergeCell ref="J5:K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7">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zoomScale="70" zoomScaleNormal="70" workbookViewId="0">
      <pane ySplit="7" topLeftCell="A8" activePane="bottomLeft" state="frozen"/>
      <selection activeCell="A7" sqref="A7"/>
      <selection pane="bottomLeft" activeCell="C52" sqref="C52:F52"/>
    </sheetView>
  </sheetViews>
  <sheetFormatPr baseColWidth="10" defaultColWidth="11.42578125" defaultRowHeight="12.75" x14ac:dyDescent="0.25"/>
  <cols>
    <col min="1" max="1" width="25.5703125" style="246" customWidth="1"/>
    <col min="2" max="2" width="38.5703125" style="246" customWidth="1"/>
    <col min="3" max="5" width="27.42578125" style="540" customWidth="1"/>
    <col min="6" max="6" width="27.42578125" style="551" customWidth="1"/>
    <col min="7" max="7" width="27.42578125" style="540" customWidth="1"/>
    <col min="8" max="8" width="15.28515625" style="540" customWidth="1"/>
    <col min="9" max="9" width="16" style="540" customWidth="1"/>
    <col min="10" max="10" width="15.28515625" style="540" customWidth="1"/>
    <col min="11" max="11" width="18.5703125" style="540" customWidth="1"/>
    <col min="12" max="12" width="15.28515625" style="540" customWidth="1"/>
    <col min="13" max="13" width="15.85546875" style="540" customWidth="1"/>
    <col min="14" max="14" width="15.28515625" style="540" customWidth="1"/>
    <col min="15" max="15" width="15" style="540" customWidth="1"/>
    <col min="16" max="16" width="15.28515625" style="540" customWidth="1"/>
    <col min="17" max="17" width="17" style="540" bestFit="1" customWidth="1"/>
    <col min="18" max="18" width="14.28515625" style="540" customWidth="1"/>
    <col min="19" max="20" width="14.28515625" style="552" customWidth="1"/>
    <col min="21" max="21" width="17" style="540" customWidth="1"/>
    <col min="22" max="16384" width="11.42578125" style="246"/>
  </cols>
  <sheetData>
    <row r="1" spans="1:36" ht="18.75" customHeight="1" x14ac:dyDescent="0.25">
      <c r="F1" s="545"/>
      <c r="H1" s="546" t="s">
        <v>86</v>
      </c>
      <c r="J1" s="546"/>
      <c r="K1" s="546"/>
      <c r="L1" s="546"/>
      <c r="M1" s="459" t="s">
        <v>1571</v>
      </c>
      <c r="N1" s="459" t="s">
        <v>1570</v>
      </c>
      <c r="O1" s="459" t="s">
        <v>1569</v>
      </c>
      <c r="P1" s="459" t="s">
        <v>1568</v>
      </c>
      <c r="Q1" s="459" t="s">
        <v>1567</v>
      </c>
      <c r="R1" s="459" t="s">
        <v>1566</v>
      </c>
      <c r="S1" s="459" t="s">
        <v>1565</v>
      </c>
      <c r="T1" s="459" t="s">
        <v>1564</v>
      </c>
      <c r="U1" s="459" t="s">
        <v>1563</v>
      </c>
      <c r="V1" s="459" t="s">
        <v>1548</v>
      </c>
      <c r="W1" s="459" t="s">
        <v>1549</v>
      </c>
      <c r="X1" s="459" t="s">
        <v>1550</v>
      </c>
      <c r="Y1" s="459" t="s">
        <v>1551</v>
      </c>
      <c r="Z1" s="459" t="s">
        <v>1552</v>
      </c>
      <c r="AA1" s="459" t="s">
        <v>1553</v>
      </c>
      <c r="AB1" s="459" t="s">
        <v>1554</v>
      </c>
      <c r="AC1" s="459" t="s">
        <v>1555</v>
      </c>
      <c r="AD1" s="459" t="s">
        <v>1556</v>
      </c>
      <c r="AE1" s="459" t="s">
        <v>1557</v>
      </c>
      <c r="AF1" s="459" t="s">
        <v>1558</v>
      </c>
      <c r="AG1" s="459" t="s">
        <v>1559</v>
      </c>
      <c r="AH1" s="459" t="s">
        <v>1560</v>
      </c>
      <c r="AI1" s="459" t="s">
        <v>1561</v>
      </c>
      <c r="AJ1" s="459" t="s">
        <v>1562</v>
      </c>
    </row>
    <row r="2" spans="1:36" ht="18.75" x14ac:dyDescent="0.25">
      <c r="A2" s="249" t="s">
        <v>1342</v>
      </c>
      <c r="F2" s="545"/>
      <c r="H2" s="546"/>
      <c r="J2" s="546"/>
      <c r="K2" s="546"/>
      <c r="L2" s="546"/>
      <c r="M2" s="546"/>
      <c r="N2" s="546"/>
      <c r="O2" s="546"/>
      <c r="P2" s="546"/>
      <c r="Q2" s="546"/>
      <c r="R2" s="546"/>
      <c r="S2" s="546"/>
      <c r="T2" s="546"/>
      <c r="U2" s="546"/>
      <c r="V2" s="261"/>
      <c r="W2" s="261"/>
      <c r="X2" s="261"/>
      <c r="Y2" s="261"/>
      <c r="Z2" s="261"/>
      <c r="AA2" s="261"/>
    </row>
    <row r="3" spans="1:36" ht="18.75" x14ac:dyDescent="0.25">
      <c r="A3" s="288" t="s">
        <v>1467</v>
      </c>
      <c r="F3" s="545"/>
      <c r="H3" s="546"/>
      <c r="J3" s="546"/>
      <c r="K3" s="546"/>
      <c r="L3" s="546"/>
      <c r="M3" s="546"/>
      <c r="N3" s="546"/>
      <c r="O3" s="546"/>
      <c r="P3" s="546"/>
      <c r="Q3" s="546"/>
      <c r="R3" s="546"/>
      <c r="S3" s="546"/>
      <c r="T3" s="546"/>
      <c r="U3" s="546"/>
      <c r="V3" s="261"/>
      <c r="W3" s="261"/>
      <c r="X3" s="261"/>
      <c r="Y3" s="261"/>
      <c r="Z3" s="261"/>
      <c r="AA3" s="261"/>
    </row>
    <row r="4" spans="1:36" x14ac:dyDescent="0.25">
      <c r="A4" s="327" t="s">
        <v>1468</v>
      </c>
      <c r="B4" s="249"/>
      <c r="C4" s="541"/>
      <c r="D4" s="541"/>
      <c r="E4" s="541"/>
      <c r="F4" s="547"/>
      <c r="G4" s="541"/>
      <c r="H4" s="541"/>
      <c r="I4" s="541"/>
      <c r="J4" s="541"/>
      <c r="K4" s="541"/>
      <c r="L4" s="541"/>
      <c r="M4" s="541"/>
      <c r="N4" s="541"/>
      <c r="O4" s="541"/>
      <c r="P4" s="541"/>
      <c r="Q4" s="541"/>
      <c r="R4" s="541"/>
      <c r="S4" s="541"/>
      <c r="T4" s="541"/>
      <c r="U4" s="541"/>
    </row>
    <row r="5" spans="1:36" s="66" customFormat="1" ht="23.25" customHeight="1" x14ac:dyDescent="0.25">
      <c r="A5" s="879" t="s">
        <v>92</v>
      </c>
      <c r="B5" s="878" t="s">
        <v>106</v>
      </c>
      <c r="C5" s="912" t="s">
        <v>1529</v>
      </c>
      <c r="D5" s="912" t="s">
        <v>1530</v>
      </c>
      <c r="E5" s="912" t="s">
        <v>82</v>
      </c>
      <c r="F5" s="912" t="s">
        <v>387</v>
      </c>
      <c r="G5" s="912" t="s">
        <v>83</v>
      </c>
      <c r="H5" s="906" t="s">
        <v>95</v>
      </c>
      <c r="I5" s="922"/>
      <c r="J5" s="922"/>
      <c r="K5" s="922"/>
      <c r="L5" s="922"/>
      <c r="M5" s="922"/>
      <c r="N5" s="922"/>
      <c r="O5" s="907"/>
      <c r="P5" s="915" t="s">
        <v>96</v>
      </c>
      <c r="Q5" s="916"/>
      <c r="R5" s="919" t="s">
        <v>98</v>
      </c>
      <c r="S5" s="919" t="s">
        <v>105</v>
      </c>
      <c r="T5" s="919" t="s">
        <v>104</v>
      </c>
      <c r="U5" s="912" t="s">
        <v>84</v>
      </c>
    </row>
    <row r="6" spans="1:36" s="66" customFormat="1" ht="15" customHeight="1" x14ac:dyDescent="0.25">
      <c r="A6" s="879"/>
      <c r="B6" s="879"/>
      <c r="C6" s="913"/>
      <c r="D6" s="913"/>
      <c r="E6" s="913"/>
      <c r="F6" s="913"/>
      <c r="G6" s="913"/>
      <c r="H6" s="906" t="s">
        <v>99</v>
      </c>
      <c r="I6" s="907"/>
      <c r="J6" s="906" t="s">
        <v>100</v>
      </c>
      <c r="K6" s="907"/>
      <c r="L6" s="906" t="s">
        <v>101</v>
      </c>
      <c r="M6" s="907"/>
      <c r="N6" s="906" t="s">
        <v>102</v>
      </c>
      <c r="O6" s="907"/>
      <c r="P6" s="917"/>
      <c r="Q6" s="918"/>
      <c r="R6" s="920"/>
      <c r="S6" s="920"/>
      <c r="T6" s="920"/>
      <c r="U6" s="913"/>
    </row>
    <row r="7" spans="1:36" s="66" customFormat="1" ht="24" customHeight="1" x14ac:dyDescent="0.25">
      <c r="A7" s="880"/>
      <c r="B7" s="880"/>
      <c r="C7" s="914"/>
      <c r="D7" s="914"/>
      <c r="E7" s="914"/>
      <c r="F7" s="914"/>
      <c r="G7" s="914"/>
      <c r="H7" s="542" t="s">
        <v>103</v>
      </c>
      <c r="I7" s="542" t="s">
        <v>12</v>
      </c>
      <c r="J7" s="542" t="s">
        <v>103</v>
      </c>
      <c r="K7" s="542" t="s">
        <v>12</v>
      </c>
      <c r="L7" s="542" t="s">
        <v>103</v>
      </c>
      <c r="M7" s="542" t="s">
        <v>12</v>
      </c>
      <c r="N7" s="542" t="s">
        <v>103</v>
      </c>
      <c r="O7" s="542" t="s">
        <v>12</v>
      </c>
      <c r="P7" s="542" t="s">
        <v>103</v>
      </c>
      <c r="Q7" s="542" t="s">
        <v>12</v>
      </c>
      <c r="R7" s="921"/>
      <c r="S7" s="921"/>
      <c r="T7" s="921"/>
      <c r="U7" s="914"/>
    </row>
    <row r="8" spans="1:36" ht="15.75" customHeight="1" x14ac:dyDescent="0.25">
      <c r="A8" s="391"/>
      <c r="B8" s="392"/>
      <c r="C8" s="544"/>
      <c r="D8" s="544"/>
      <c r="E8" s="544"/>
      <c r="F8" s="548"/>
      <c r="G8" s="544"/>
      <c r="H8" s="543"/>
      <c r="I8" s="543"/>
      <c r="J8" s="543"/>
      <c r="K8" s="543"/>
      <c r="L8" s="543"/>
      <c r="M8" s="543"/>
      <c r="N8" s="543"/>
      <c r="O8" s="543"/>
      <c r="P8" s="543"/>
      <c r="Q8" s="543"/>
      <c r="R8" s="549"/>
      <c r="S8" s="549"/>
      <c r="T8" s="549"/>
      <c r="U8" s="544"/>
    </row>
    <row r="9" spans="1:36" hidden="1" x14ac:dyDescent="0.25">
      <c r="A9" s="903" t="s">
        <v>1453</v>
      </c>
      <c r="B9" s="902" t="s">
        <v>1451</v>
      </c>
      <c r="C9" s="550"/>
    </row>
    <row r="10" spans="1:36" hidden="1" x14ac:dyDescent="0.25">
      <c r="A10" s="904"/>
      <c r="B10" s="902"/>
      <c r="C10" s="550"/>
      <c r="D10" s="550"/>
      <c r="E10" s="553"/>
      <c r="F10" s="550"/>
      <c r="G10" s="550"/>
      <c r="H10" s="554"/>
      <c r="I10" s="553"/>
      <c r="J10" s="554"/>
      <c r="K10" s="553"/>
      <c r="L10" s="554"/>
      <c r="M10" s="553"/>
      <c r="N10" s="554"/>
      <c r="O10" s="553"/>
      <c r="P10" s="555">
        <f t="shared" ref="P10:P40" si="0">H10+J10+L10+N10</f>
        <v>0</v>
      </c>
      <c r="Q10" s="556">
        <f t="shared" ref="Q10:Q40" si="1">I10+K10+M10+O10</f>
        <v>0</v>
      </c>
      <c r="R10" s="553"/>
      <c r="S10" s="553"/>
      <c r="T10" s="553"/>
      <c r="U10" s="553"/>
    </row>
    <row r="11" spans="1:36" hidden="1" x14ac:dyDescent="0.25">
      <c r="A11" s="904"/>
      <c r="B11" s="902"/>
      <c r="C11" s="550"/>
      <c r="D11" s="550"/>
      <c r="E11" s="553"/>
      <c r="F11" s="550"/>
      <c r="G11" s="550"/>
      <c r="H11" s="554"/>
      <c r="I11" s="553"/>
      <c r="J11" s="554"/>
      <c r="K11" s="553"/>
      <c r="L11" s="554"/>
      <c r="M11" s="553"/>
      <c r="N11" s="554"/>
      <c r="O11" s="553"/>
      <c r="P11" s="555">
        <f t="shared" si="0"/>
        <v>0</v>
      </c>
      <c r="Q11" s="556">
        <f t="shared" si="1"/>
        <v>0</v>
      </c>
      <c r="R11" s="553"/>
      <c r="S11" s="553"/>
      <c r="T11" s="553"/>
      <c r="U11" s="553"/>
    </row>
    <row r="12" spans="1:36" hidden="1" x14ac:dyDescent="0.25">
      <c r="A12" s="904"/>
      <c r="B12" s="902"/>
      <c r="C12" s="550"/>
      <c r="D12" s="550"/>
      <c r="E12" s="553"/>
      <c r="F12" s="550"/>
      <c r="G12" s="550"/>
      <c r="H12" s="554"/>
      <c r="I12" s="553"/>
      <c r="J12" s="554"/>
      <c r="K12" s="553"/>
      <c r="L12" s="554"/>
      <c r="M12" s="553"/>
      <c r="N12" s="554"/>
      <c r="O12" s="553"/>
      <c r="P12" s="555">
        <f t="shared" si="0"/>
        <v>0</v>
      </c>
      <c r="Q12" s="556">
        <f t="shared" si="1"/>
        <v>0</v>
      </c>
      <c r="R12" s="553"/>
      <c r="S12" s="553"/>
      <c r="T12" s="553"/>
      <c r="U12" s="553"/>
    </row>
    <row r="13" spans="1:36" hidden="1" x14ac:dyDescent="0.25">
      <c r="A13" s="904"/>
      <c r="B13" s="902"/>
      <c r="C13" s="550"/>
      <c r="D13" s="550"/>
      <c r="E13" s="553"/>
      <c r="F13" s="550"/>
      <c r="G13" s="550"/>
      <c r="H13" s="554"/>
      <c r="I13" s="553"/>
      <c r="J13" s="554"/>
      <c r="K13" s="553"/>
      <c r="L13" s="554"/>
      <c r="M13" s="553"/>
      <c r="N13" s="554"/>
      <c r="O13" s="553"/>
      <c r="P13" s="555">
        <f t="shared" si="0"/>
        <v>0</v>
      </c>
      <c r="Q13" s="556">
        <f t="shared" si="1"/>
        <v>0</v>
      </c>
      <c r="R13" s="553"/>
      <c r="S13" s="553"/>
      <c r="T13" s="553"/>
      <c r="U13" s="553"/>
    </row>
    <row r="14" spans="1:36" hidden="1" x14ac:dyDescent="0.25">
      <c r="A14" s="904"/>
      <c r="B14" s="902"/>
      <c r="C14" s="550"/>
      <c r="D14" s="550"/>
      <c r="E14" s="553"/>
      <c r="F14" s="550"/>
      <c r="G14" s="550"/>
      <c r="H14" s="554"/>
      <c r="I14" s="553"/>
      <c r="J14" s="554"/>
      <c r="K14" s="553"/>
      <c r="L14" s="554"/>
      <c r="M14" s="553"/>
      <c r="N14" s="554"/>
      <c r="O14" s="553"/>
      <c r="P14" s="555">
        <f t="shared" si="0"/>
        <v>0</v>
      </c>
      <c r="Q14" s="556">
        <f t="shared" si="1"/>
        <v>0</v>
      </c>
      <c r="R14" s="553"/>
      <c r="S14" s="553"/>
      <c r="T14" s="553"/>
      <c r="U14" s="553"/>
    </row>
    <row r="15" spans="1:36" hidden="1" x14ac:dyDescent="0.25">
      <c r="A15" s="904"/>
      <c r="B15" s="902"/>
      <c r="C15" s="550"/>
      <c r="D15" s="550"/>
      <c r="E15" s="553"/>
      <c r="F15" s="550"/>
      <c r="G15" s="550"/>
      <c r="H15" s="554"/>
      <c r="I15" s="553"/>
      <c r="J15" s="554"/>
      <c r="K15" s="553"/>
      <c r="L15" s="554"/>
      <c r="M15" s="553"/>
      <c r="N15" s="554"/>
      <c r="O15" s="553"/>
      <c r="P15" s="555">
        <f t="shared" si="0"/>
        <v>0</v>
      </c>
      <c r="Q15" s="556">
        <f t="shared" si="1"/>
        <v>0</v>
      </c>
      <c r="R15" s="553"/>
      <c r="S15" s="553"/>
      <c r="T15" s="553"/>
      <c r="U15" s="553"/>
    </row>
    <row r="16" spans="1:36" hidden="1" x14ac:dyDescent="0.25">
      <c r="A16" s="905"/>
      <c r="B16" s="902"/>
      <c r="C16" s="550"/>
      <c r="D16" s="550"/>
      <c r="E16" s="553"/>
      <c r="F16" s="550"/>
      <c r="G16" s="550"/>
      <c r="H16" s="554"/>
      <c r="I16" s="553"/>
      <c r="J16" s="554"/>
      <c r="K16" s="553"/>
      <c r="L16" s="554"/>
      <c r="M16" s="553"/>
      <c r="N16" s="554"/>
      <c r="O16" s="553"/>
      <c r="P16" s="555">
        <f t="shared" si="0"/>
        <v>0</v>
      </c>
      <c r="Q16" s="556">
        <f t="shared" si="1"/>
        <v>0</v>
      </c>
      <c r="R16" s="553"/>
      <c r="S16" s="553"/>
      <c r="T16" s="553"/>
      <c r="U16" s="553"/>
    </row>
    <row r="17" spans="1:21" ht="15.75" hidden="1" customHeight="1" x14ac:dyDescent="0.25">
      <c r="A17" s="894" t="s">
        <v>1452</v>
      </c>
      <c r="B17" s="894" t="s">
        <v>1454</v>
      </c>
      <c r="C17" s="550"/>
      <c r="D17" s="550"/>
      <c r="E17" s="553"/>
      <c r="F17" s="550"/>
      <c r="G17" s="550"/>
      <c r="H17" s="553"/>
      <c r="I17" s="553"/>
      <c r="J17" s="553"/>
      <c r="K17" s="553"/>
      <c r="L17" s="553"/>
      <c r="M17" s="553"/>
      <c r="N17" s="553"/>
      <c r="O17" s="553"/>
      <c r="P17" s="555">
        <f t="shared" si="0"/>
        <v>0</v>
      </c>
      <c r="Q17" s="556">
        <f t="shared" si="1"/>
        <v>0</v>
      </c>
      <c r="R17" s="553"/>
      <c r="S17" s="553"/>
      <c r="T17" s="553"/>
      <c r="U17" s="553"/>
    </row>
    <row r="18" spans="1:21" hidden="1" x14ac:dyDescent="0.25">
      <c r="A18" s="895"/>
      <c r="B18" s="895"/>
      <c r="C18" s="550"/>
      <c r="D18" s="550"/>
      <c r="E18" s="553"/>
      <c r="F18" s="550"/>
      <c r="G18" s="550"/>
      <c r="H18" s="553"/>
      <c r="I18" s="553"/>
      <c r="J18" s="553"/>
      <c r="K18" s="553"/>
      <c r="L18" s="553"/>
      <c r="M18" s="553"/>
      <c r="N18" s="553"/>
      <c r="O18" s="553"/>
      <c r="P18" s="555">
        <f t="shared" si="0"/>
        <v>0</v>
      </c>
      <c r="Q18" s="556">
        <f t="shared" si="1"/>
        <v>0</v>
      </c>
      <c r="R18" s="553"/>
      <c r="S18" s="553"/>
      <c r="T18" s="553"/>
      <c r="U18" s="553"/>
    </row>
    <row r="19" spans="1:21" hidden="1" x14ac:dyDescent="0.25">
      <c r="A19" s="895"/>
      <c r="B19" s="895"/>
      <c r="C19" s="550"/>
      <c r="D19" s="550"/>
      <c r="E19" s="553"/>
      <c r="F19" s="550"/>
      <c r="G19" s="550"/>
      <c r="H19" s="553"/>
      <c r="I19" s="553"/>
      <c r="J19" s="553"/>
      <c r="K19" s="553"/>
      <c r="L19" s="553"/>
      <c r="M19" s="553"/>
      <c r="N19" s="553"/>
      <c r="O19" s="553"/>
      <c r="P19" s="555">
        <f t="shared" si="0"/>
        <v>0</v>
      </c>
      <c r="Q19" s="556">
        <f t="shared" si="1"/>
        <v>0</v>
      </c>
      <c r="R19" s="553"/>
      <c r="S19" s="553"/>
      <c r="T19" s="553"/>
      <c r="U19" s="553"/>
    </row>
    <row r="20" spans="1:21" hidden="1" x14ac:dyDescent="0.25">
      <c r="A20" s="895"/>
      <c r="B20" s="895"/>
      <c r="C20" s="550"/>
      <c r="D20" s="550"/>
      <c r="E20" s="553"/>
      <c r="F20" s="550"/>
      <c r="G20" s="550"/>
      <c r="H20" s="553"/>
      <c r="I20" s="553"/>
      <c r="J20" s="553"/>
      <c r="K20" s="553"/>
      <c r="L20" s="553"/>
      <c r="M20" s="553"/>
      <c r="N20" s="553"/>
      <c r="O20" s="553"/>
      <c r="P20" s="555">
        <f t="shared" si="0"/>
        <v>0</v>
      </c>
      <c r="Q20" s="556">
        <f t="shared" si="1"/>
        <v>0</v>
      </c>
      <c r="R20" s="553"/>
      <c r="S20" s="553"/>
      <c r="T20" s="553"/>
      <c r="U20" s="553"/>
    </row>
    <row r="21" spans="1:21" hidden="1" x14ac:dyDescent="0.25">
      <c r="A21" s="895"/>
      <c r="B21" s="895"/>
      <c r="C21" s="550"/>
      <c r="D21" s="550"/>
      <c r="E21" s="553"/>
      <c r="F21" s="550"/>
      <c r="G21" s="550"/>
      <c r="H21" s="553"/>
      <c r="I21" s="553"/>
      <c r="J21" s="553"/>
      <c r="K21" s="553"/>
      <c r="L21" s="553"/>
      <c r="M21" s="553"/>
      <c r="N21" s="553"/>
      <c r="O21" s="553"/>
      <c r="P21" s="555">
        <f t="shared" si="0"/>
        <v>0</v>
      </c>
      <c r="Q21" s="556">
        <f t="shared" si="1"/>
        <v>0</v>
      </c>
      <c r="R21" s="553"/>
      <c r="S21" s="553"/>
      <c r="T21" s="553"/>
      <c r="U21" s="553"/>
    </row>
    <row r="22" spans="1:21" hidden="1" x14ac:dyDescent="0.25">
      <c r="A22" s="895"/>
      <c r="B22" s="896"/>
      <c r="C22" s="550"/>
      <c r="D22" s="550"/>
      <c r="E22" s="553"/>
      <c r="F22" s="550"/>
      <c r="G22" s="550"/>
      <c r="H22" s="553"/>
      <c r="I22" s="553"/>
      <c r="J22" s="553"/>
      <c r="K22" s="553"/>
      <c r="L22" s="553"/>
      <c r="M22" s="553"/>
      <c r="N22" s="553"/>
      <c r="O22" s="553"/>
      <c r="P22" s="555">
        <f t="shared" si="0"/>
        <v>0</v>
      </c>
      <c r="Q22" s="556">
        <f t="shared" si="1"/>
        <v>0</v>
      </c>
      <c r="R22" s="553"/>
      <c r="S22" s="553"/>
      <c r="T22" s="553"/>
      <c r="U22" s="553"/>
    </row>
    <row r="23" spans="1:21" ht="15.75" hidden="1" customHeight="1" x14ac:dyDescent="0.25">
      <c r="A23" s="895"/>
      <c r="B23" s="894" t="s">
        <v>1455</v>
      </c>
      <c r="C23" s="550"/>
      <c r="D23" s="550"/>
      <c r="E23" s="553"/>
      <c r="F23" s="550"/>
      <c r="G23" s="550"/>
      <c r="H23" s="554"/>
      <c r="I23" s="557"/>
      <c r="J23" s="554"/>
      <c r="K23" s="557"/>
      <c r="L23" s="554"/>
      <c r="M23" s="557"/>
      <c r="N23" s="554"/>
      <c r="O23" s="557"/>
      <c r="P23" s="555">
        <f t="shared" si="0"/>
        <v>0</v>
      </c>
      <c r="Q23" s="558">
        <f t="shared" si="1"/>
        <v>0</v>
      </c>
      <c r="R23" s="559"/>
      <c r="S23" s="553"/>
      <c r="T23" s="553"/>
      <c r="U23" s="553"/>
    </row>
    <row r="24" spans="1:21" hidden="1" x14ac:dyDescent="0.25">
      <c r="A24" s="895"/>
      <c r="B24" s="895"/>
      <c r="C24" s="550"/>
      <c r="D24" s="550"/>
      <c r="E24" s="553"/>
      <c r="F24" s="550"/>
      <c r="G24" s="550"/>
      <c r="H24" s="554"/>
      <c r="I24" s="557"/>
      <c r="J24" s="554"/>
      <c r="K24" s="557"/>
      <c r="L24" s="554"/>
      <c r="M24" s="557"/>
      <c r="N24" s="554"/>
      <c r="O24" s="557"/>
      <c r="P24" s="555">
        <f t="shared" si="0"/>
        <v>0</v>
      </c>
      <c r="Q24" s="558">
        <f t="shared" si="1"/>
        <v>0</v>
      </c>
      <c r="R24" s="559"/>
      <c r="S24" s="553"/>
      <c r="T24" s="553"/>
      <c r="U24" s="553"/>
    </row>
    <row r="25" spans="1:21" hidden="1" x14ac:dyDescent="0.25">
      <c r="A25" s="895"/>
      <c r="B25" s="895"/>
      <c r="C25" s="550"/>
      <c r="D25" s="550"/>
      <c r="E25" s="553"/>
      <c r="F25" s="550"/>
      <c r="G25" s="550"/>
      <c r="H25" s="554"/>
      <c r="I25" s="557"/>
      <c r="J25" s="554"/>
      <c r="K25" s="557"/>
      <c r="L25" s="554"/>
      <c r="M25" s="557"/>
      <c r="N25" s="554"/>
      <c r="O25" s="557"/>
      <c r="P25" s="555">
        <f t="shared" si="0"/>
        <v>0</v>
      </c>
      <c r="Q25" s="558">
        <f t="shared" si="1"/>
        <v>0</v>
      </c>
      <c r="R25" s="559"/>
      <c r="S25" s="553"/>
      <c r="T25" s="553"/>
      <c r="U25" s="553"/>
    </row>
    <row r="26" spans="1:21" hidden="1" x14ac:dyDescent="0.25">
      <c r="A26" s="895"/>
      <c r="B26" s="895"/>
      <c r="C26" s="550"/>
      <c r="D26" s="550"/>
      <c r="E26" s="553"/>
      <c r="F26" s="550"/>
      <c r="G26" s="550"/>
      <c r="H26" s="553"/>
      <c r="I26" s="557"/>
      <c r="J26" s="553"/>
      <c r="K26" s="553"/>
      <c r="L26" s="553"/>
      <c r="M26" s="553"/>
      <c r="N26" s="553"/>
      <c r="O26" s="553"/>
      <c r="P26" s="555">
        <f t="shared" si="0"/>
        <v>0</v>
      </c>
      <c r="Q26" s="556">
        <f t="shared" si="1"/>
        <v>0</v>
      </c>
      <c r="R26" s="553"/>
      <c r="S26" s="553"/>
      <c r="T26" s="553"/>
      <c r="U26" s="553"/>
    </row>
    <row r="27" spans="1:21" hidden="1" x14ac:dyDescent="0.25">
      <c r="A27" s="895"/>
      <c r="B27" s="895"/>
      <c r="C27" s="550"/>
      <c r="D27" s="550"/>
      <c r="E27" s="553"/>
      <c r="F27" s="550"/>
      <c r="G27" s="550"/>
      <c r="H27" s="553"/>
      <c r="I27" s="557"/>
      <c r="J27" s="553"/>
      <c r="K27" s="553"/>
      <c r="L27" s="553"/>
      <c r="M27" s="553"/>
      <c r="N27" s="553"/>
      <c r="O27" s="553"/>
      <c r="P27" s="555">
        <f t="shared" si="0"/>
        <v>0</v>
      </c>
      <c r="Q27" s="556">
        <f t="shared" si="1"/>
        <v>0</v>
      </c>
      <c r="R27" s="553"/>
      <c r="S27" s="553"/>
      <c r="T27" s="553"/>
      <c r="U27" s="553"/>
    </row>
    <row r="28" spans="1:21" hidden="1" x14ac:dyDescent="0.25">
      <c r="A28" s="895"/>
      <c r="B28" s="895"/>
      <c r="C28" s="550"/>
      <c r="D28" s="550"/>
      <c r="E28" s="553"/>
      <c r="F28" s="550"/>
      <c r="G28" s="550"/>
      <c r="H28" s="553"/>
      <c r="I28" s="557"/>
      <c r="J28" s="553"/>
      <c r="K28" s="553"/>
      <c r="L28" s="553"/>
      <c r="M28" s="553"/>
      <c r="N28" s="553"/>
      <c r="O28" s="553"/>
      <c r="P28" s="555">
        <f t="shared" si="0"/>
        <v>0</v>
      </c>
      <c r="Q28" s="556">
        <f t="shared" si="1"/>
        <v>0</v>
      </c>
      <c r="R28" s="553"/>
      <c r="S28" s="553"/>
      <c r="T28" s="553"/>
      <c r="U28" s="553"/>
    </row>
    <row r="29" spans="1:21" hidden="1" x14ac:dyDescent="0.25">
      <c r="A29" s="895"/>
      <c r="B29" s="902" t="s">
        <v>1456</v>
      </c>
      <c r="C29" s="550"/>
      <c r="D29" s="550"/>
      <c r="E29" s="553"/>
      <c r="F29" s="550"/>
      <c r="G29" s="550"/>
      <c r="H29" s="553"/>
      <c r="I29" s="557"/>
      <c r="J29" s="553"/>
      <c r="K29" s="553"/>
      <c r="L29" s="553"/>
      <c r="M29" s="553"/>
      <c r="N29" s="553"/>
      <c r="O29" s="553"/>
      <c r="P29" s="555">
        <f t="shared" si="0"/>
        <v>0</v>
      </c>
      <c r="Q29" s="556">
        <f t="shared" si="1"/>
        <v>0</v>
      </c>
      <c r="R29" s="553"/>
      <c r="S29" s="553"/>
      <c r="T29" s="553"/>
      <c r="U29" s="553"/>
    </row>
    <row r="30" spans="1:21" hidden="1" x14ac:dyDescent="0.25">
      <c r="A30" s="895"/>
      <c r="B30" s="902"/>
      <c r="C30" s="550"/>
      <c r="D30" s="550"/>
      <c r="E30" s="553"/>
      <c r="F30" s="550"/>
      <c r="G30" s="550"/>
      <c r="H30" s="553"/>
      <c r="I30" s="557"/>
      <c r="J30" s="553"/>
      <c r="K30" s="553"/>
      <c r="L30" s="553"/>
      <c r="M30" s="553"/>
      <c r="N30" s="553"/>
      <c r="O30" s="553"/>
      <c r="P30" s="555">
        <f t="shared" si="0"/>
        <v>0</v>
      </c>
      <c r="Q30" s="556">
        <f t="shared" si="1"/>
        <v>0</v>
      </c>
      <c r="R30" s="553"/>
      <c r="S30" s="553"/>
      <c r="T30" s="553"/>
      <c r="U30" s="553"/>
    </row>
    <row r="31" spans="1:21" hidden="1" x14ac:dyDescent="0.25">
      <c r="A31" s="895"/>
      <c r="B31" s="902"/>
      <c r="C31" s="550"/>
      <c r="D31" s="550"/>
      <c r="E31" s="553"/>
      <c r="F31" s="550"/>
      <c r="G31" s="550"/>
      <c r="H31" s="553"/>
      <c r="I31" s="557"/>
      <c r="J31" s="553"/>
      <c r="K31" s="553"/>
      <c r="L31" s="553"/>
      <c r="M31" s="553"/>
      <c r="N31" s="553"/>
      <c r="O31" s="553"/>
      <c r="P31" s="555">
        <f t="shared" si="0"/>
        <v>0</v>
      </c>
      <c r="Q31" s="556">
        <f t="shared" si="1"/>
        <v>0</v>
      </c>
      <c r="R31" s="553"/>
      <c r="S31" s="553"/>
      <c r="T31" s="553"/>
      <c r="U31" s="553"/>
    </row>
    <row r="32" spans="1:21" hidden="1" x14ac:dyDescent="0.25">
      <c r="A32" s="895"/>
      <c r="B32" s="902"/>
      <c r="C32" s="550"/>
      <c r="D32" s="550"/>
      <c r="E32" s="553"/>
      <c r="F32" s="550"/>
      <c r="G32" s="550"/>
      <c r="H32" s="553"/>
      <c r="I32" s="557"/>
      <c r="J32" s="553"/>
      <c r="K32" s="553"/>
      <c r="L32" s="553"/>
      <c r="M32" s="553"/>
      <c r="N32" s="553"/>
      <c r="O32" s="553"/>
      <c r="P32" s="555">
        <f t="shared" si="0"/>
        <v>0</v>
      </c>
      <c r="Q32" s="556">
        <f t="shared" si="1"/>
        <v>0</v>
      </c>
      <c r="R32" s="553"/>
      <c r="S32" s="553"/>
      <c r="T32" s="553"/>
      <c r="U32" s="553"/>
    </row>
    <row r="33" spans="1:21" hidden="1" x14ac:dyDescent="0.25">
      <c r="A33" s="895"/>
      <c r="B33" s="902"/>
      <c r="C33" s="550"/>
      <c r="D33" s="550"/>
      <c r="E33" s="553"/>
      <c r="F33" s="550"/>
      <c r="G33" s="550"/>
      <c r="H33" s="553"/>
      <c r="I33" s="557"/>
      <c r="J33" s="553"/>
      <c r="K33" s="553"/>
      <c r="L33" s="553"/>
      <c r="M33" s="553"/>
      <c r="N33" s="553"/>
      <c r="O33" s="553"/>
      <c r="P33" s="555">
        <f t="shared" si="0"/>
        <v>0</v>
      </c>
      <c r="Q33" s="556">
        <f t="shared" si="1"/>
        <v>0</v>
      </c>
      <c r="R33" s="553"/>
      <c r="S33" s="553"/>
      <c r="T33" s="553"/>
      <c r="U33" s="553"/>
    </row>
    <row r="34" spans="1:21" hidden="1" x14ac:dyDescent="0.25">
      <c r="A34" s="895"/>
      <c r="B34" s="902" t="s">
        <v>1457</v>
      </c>
      <c r="C34" s="550"/>
      <c r="D34" s="550"/>
      <c r="E34" s="553"/>
      <c r="F34" s="550"/>
      <c r="G34" s="550"/>
      <c r="H34" s="553"/>
      <c r="I34" s="557"/>
      <c r="J34" s="553"/>
      <c r="K34" s="553"/>
      <c r="L34" s="553"/>
      <c r="M34" s="553"/>
      <c r="N34" s="553"/>
      <c r="O34" s="553"/>
      <c r="P34" s="555">
        <f t="shared" si="0"/>
        <v>0</v>
      </c>
      <c r="Q34" s="556">
        <f t="shared" si="1"/>
        <v>0</v>
      </c>
      <c r="R34" s="553"/>
      <c r="S34" s="553"/>
      <c r="T34" s="553"/>
      <c r="U34" s="553"/>
    </row>
    <row r="35" spans="1:21" hidden="1" x14ac:dyDescent="0.25">
      <c r="A35" s="895"/>
      <c r="B35" s="902"/>
      <c r="C35" s="550"/>
      <c r="D35" s="550"/>
      <c r="E35" s="553"/>
      <c r="F35" s="550"/>
      <c r="G35" s="550"/>
      <c r="H35" s="553"/>
      <c r="I35" s="557"/>
      <c r="J35" s="553"/>
      <c r="K35" s="553"/>
      <c r="L35" s="553"/>
      <c r="M35" s="553"/>
      <c r="N35" s="553"/>
      <c r="O35" s="553"/>
      <c r="P35" s="555">
        <f t="shared" si="0"/>
        <v>0</v>
      </c>
      <c r="Q35" s="556">
        <f t="shared" si="1"/>
        <v>0</v>
      </c>
      <c r="R35" s="553"/>
      <c r="S35" s="553"/>
      <c r="T35" s="553"/>
      <c r="U35" s="553"/>
    </row>
    <row r="36" spans="1:21" hidden="1" x14ac:dyDescent="0.25">
      <c r="A36" s="895"/>
      <c r="B36" s="902"/>
      <c r="C36" s="550"/>
      <c r="D36" s="550"/>
      <c r="E36" s="553"/>
      <c r="F36" s="550"/>
      <c r="G36" s="550"/>
      <c r="H36" s="553"/>
      <c r="I36" s="557"/>
      <c r="J36" s="553"/>
      <c r="K36" s="553"/>
      <c r="L36" s="553"/>
      <c r="M36" s="553"/>
      <c r="N36" s="553"/>
      <c r="O36" s="553"/>
      <c r="P36" s="555">
        <f t="shared" si="0"/>
        <v>0</v>
      </c>
      <c r="Q36" s="556">
        <f t="shared" si="1"/>
        <v>0</v>
      </c>
      <c r="R36" s="553"/>
      <c r="S36" s="553"/>
      <c r="T36" s="553"/>
      <c r="U36" s="553"/>
    </row>
    <row r="37" spans="1:21" hidden="1" x14ac:dyDescent="0.25">
      <c r="A37" s="895"/>
      <c r="B37" s="902"/>
      <c r="C37" s="550"/>
      <c r="D37" s="550"/>
      <c r="E37" s="553"/>
      <c r="F37" s="550"/>
      <c r="G37" s="550"/>
      <c r="H37" s="553"/>
      <c r="I37" s="557"/>
      <c r="J37" s="553"/>
      <c r="K37" s="553"/>
      <c r="L37" s="553"/>
      <c r="M37" s="553"/>
      <c r="N37" s="553"/>
      <c r="O37" s="553"/>
      <c r="P37" s="555">
        <f t="shared" si="0"/>
        <v>0</v>
      </c>
      <c r="Q37" s="556">
        <f t="shared" si="1"/>
        <v>0</v>
      </c>
      <c r="R37" s="553"/>
      <c r="S37" s="553"/>
      <c r="T37" s="553"/>
      <c r="U37" s="553"/>
    </row>
    <row r="38" spans="1:21" hidden="1" x14ac:dyDescent="0.25">
      <c r="A38" s="895"/>
      <c r="B38" s="902" t="s">
        <v>1458</v>
      </c>
      <c r="C38" s="550"/>
      <c r="D38" s="550"/>
      <c r="E38" s="553"/>
      <c r="F38" s="550"/>
      <c r="G38" s="550"/>
      <c r="H38" s="553"/>
      <c r="I38" s="557"/>
      <c r="J38" s="553"/>
      <c r="K38" s="553"/>
      <c r="L38" s="553"/>
      <c r="M38" s="553"/>
      <c r="N38" s="553"/>
      <c r="O38" s="553"/>
      <c r="P38" s="555">
        <f t="shared" si="0"/>
        <v>0</v>
      </c>
      <c r="Q38" s="556">
        <f t="shared" si="1"/>
        <v>0</v>
      </c>
      <c r="R38" s="553"/>
      <c r="S38" s="553"/>
      <c r="T38" s="553"/>
      <c r="U38" s="553"/>
    </row>
    <row r="39" spans="1:21" hidden="1" x14ac:dyDescent="0.25">
      <c r="A39" s="895"/>
      <c r="B39" s="902"/>
      <c r="C39" s="550"/>
      <c r="D39" s="550"/>
      <c r="E39" s="553"/>
      <c r="F39" s="550"/>
      <c r="G39" s="550"/>
      <c r="H39" s="553"/>
      <c r="I39" s="557"/>
      <c r="J39" s="553"/>
      <c r="K39" s="553"/>
      <c r="L39" s="553"/>
      <c r="M39" s="553"/>
      <c r="N39" s="553"/>
      <c r="O39" s="553"/>
      <c r="P39" s="555">
        <f t="shared" si="0"/>
        <v>0</v>
      </c>
      <c r="Q39" s="556">
        <f t="shared" si="1"/>
        <v>0</v>
      </c>
      <c r="R39" s="553"/>
      <c r="S39" s="553"/>
      <c r="T39" s="553"/>
      <c r="U39" s="553"/>
    </row>
    <row r="40" spans="1:21" hidden="1" x14ac:dyDescent="0.25">
      <c r="A40" s="895"/>
      <c r="B40" s="902"/>
      <c r="C40" s="550"/>
      <c r="D40" s="550"/>
      <c r="E40" s="553"/>
      <c r="F40" s="550"/>
      <c r="G40" s="550"/>
      <c r="H40" s="553"/>
      <c r="I40" s="557"/>
      <c r="J40" s="553"/>
      <c r="K40" s="553"/>
      <c r="L40" s="553"/>
      <c r="M40" s="553"/>
      <c r="N40" s="553"/>
      <c r="O40" s="553"/>
      <c r="P40" s="555">
        <f t="shared" si="0"/>
        <v>0</v>
      </c>
      <c r="Q40" s="556">
        <f t="shared" si="1"/>
        <v>0</v>
      </c>
      <c r="R40" s="553"/>
      <c r="S40" s="553"/>
      <c r="T40" s="553"/>
      <c r="U40" s="553"/>
    </row>
    <row r="41" spans="1:21" hidden="1" x14ac:dyDescent="0.25">
      <c r="A41" s="895"/>
      <c r="B41" s="902"/>
      <c r="C41" s="550"/>
      <c r="D41" s="550"/>
      <c r="E41" s="553"/>
      <c r="F41" s="550"/>
      <c r="G41" s="550"/>
      <c r="H41" s="553"/>
      <c r="I41" s="557"/>
      <c r="J41" s="553"/>
      <c r="K41" s="553"/>
      <c r="L41" s="553"/>
      <c r="M41" s="553"/>
      <c r="N41" s="553"/>
      <c r="O41" s="553"/>
      <c r="P41" s="555">
        <f t="shared" ref="P41:P73" si="2">H41+J41+L41+N41</f>
        <v>0</v>
      </c>
      <c r="Q41" s="556">
        <f t="shared" ref="Q41:Q73" si="3">I41+K41+M41+O41</f>
        <v>0</v>
      </c>
      <c r="R41" s="553"/>
      <c r="S41" s="553"/>
      <c r="T41" s="553"/>
      <c r="U41" s="553"/>
    </row>
    <row r="42" spans="1:21" hidden="1" x14ac:dyDescent="0.25">
      <c r="A42" s="895"/>
      <c r="B42" s="902"/>
      <c r="C42" s="550"/>
      <c r="D42" s="550"/>
      <c r="E42" s="553"/>
      <c r="F42" s="550"/>
      <c r="G42" s="550"/>
      <c r="H42" s="553"/>
      <c r="I42" s="557"/>
      <c r="J42" s="553"/>
      <c r="K42" s="553"/>
      <c r="L42" s="553"/>
      <c r="M42" s="553"/>
      <c r="N42" s="553"/>
      <c r="O42" s="553"/>
      <c r="P42" s="555">
        <f t="shared" si="2"/>
        <v>0</v>
      </c>
      <c r="Q42" s="556">
        <f t="shared" si="3"/>
        <v>0</v>
      </c>
      <c r="R42" s="553"/>
      <c r="S42" s="553"/>
      <c r="T42" s="553"/>
      <c r="U42" s="553"/>
    </row>
    <row r="43" spans="1:21" hidden="1" x14ac:dyDescent="0.25">
      <c r="A43" s="894" t="s">
        <v>1453</v>
      </c>
      <c r="B43" s="902" t="s">
        <v>1459</v>
      </c>
      <c r="C43" s="550"/>
      <c r="D43" s="550"/>
      <c r="E43" s="553"/>
      <c r="F43" s="550"/>
      <c r="G43" s="550"/>
      <c r="H43" s="554"/>
      <c r="I43" s="553"/>
      <c r="J43" s="554"/>
      <c r="K43" s="553"/>
      <c r="L43" s="554"/>
      <c r="M43" s="553"/>
      <c r="N43" s="554"/>
      <c r="O43" s="553"/>
      <c r="P43" s="555">
        <f t="shared" si="2"/>
        <v>0</v>
      </c>
      <c r="Q43" s="556">
        <f t="shared" si="3"/>
        <v>0</v>
      </c>
      <c r="R43" s="553"/>
      <c r="S43" s="553"/>
      <c r="T43" s="553"/>
      <c r="U43" s="553"/>
    </row>
    <row r="44" spans="1:21" hidden="1" x14ac:dyDescent="0.25">
      <c r="A44" s="895"/>
      <c r="B44" s="902"/>
      <c r="C44" s="550"/>
      <c r="D44" s="550"/>
      <c r="E44" s="553"/>
      <c r="F44" s="550"/>
      <c r="G44" s="550"/>
      <c r="H44" s="554"/>
      <c r="I44" s="553"/>
      <c r="J44" s="554"/>
      <c r="K44" s="553"/>
      <c r="L44" s="554"/>
      <c r="M44" s="553"/>
      <c r="N44" s="554"/>
      <c r="O44" s="553"/>
      <c r="P44" s="555">
        <f t="shared" si="2"/>
        <v>0</v>
      </c>
      <c r="Q44" s="556">
        <f t="shared" si="3"/>
        <v>0</v>
      </c>
      <c r="R44" s="553"/>
      <c r="S44" s="553"/>
      <c r="T44" s="553"/>
      <c r="U44" s="553"/>
    </row>
    <row r="45" spans="1:21" hidden="1" x14ac:dyDescent="0.25">
      <c r="A45" s="895"/>
      <c r="B45" s="902"/>
      <c r="C45" s="550"/>
      <c r="D45" s="550"/>
      <c r="E45" s="553"/>
      <c r="F45" s="550"/>
      <c r="G45" s="550"/>
      <c r="H45" s="554"/>
      <c r="I45" s="553"/>
      <c r="J45" s="554"/>
      <c r="K45" s="553"/>
      <c r="L45" s="554"/>
      <c r="M45" s="553"/>
      <c r="N45" s="554"/>
      <c r="O45" s="553"/>
      <c r="P45" s="555">
        <f t="shared" si="2"/>
        <v>0</v>
      </c>
      <c r="Q45" s="556">
        <f t="shared" si="3"/>
        <v>0</v>
      </c>
      <c r="R45" s="553"/>
      <c r="S45" s="553"/>
      <c r="T45" s="553"/>
      <c r="U45" s="553"/>
    </row>
    <row r="46" spans="1:21" hidden="1" x14ac:dyDescent="0.25">
      <c r="A46" s="895"/>
      <c r="B46" s="902"/>
      <c r="C46" s="550"/>
      <c r="D46" s="550"/>
      <c r="E46" s="553"/>
      <c r="F46" s="550"/>
      <c r="G46" s="550"/>
      <c r="H46" s="554"/>
      <c r="I46" s="553"/>
      <c r="J46" s="554"/>
      <c r="K46" s="553"/>
      <c r="L46" s="554"/>
      <c r="M46" s="553"/>
      <c r="N46" s="554"/>
      <c r="O46" s="553"/>
      <c r="P46" s="555">
        <f t="shared" si="2"/>
        <v>0</v>
      </c>
      <c r="Q46" s="556">
        <f t="shared" si="3"/>
        <v>0</v>
      </c>
      <c r="R46" s="553"/>
      <c r="S46" s="553"/>
      <c r="T46" s="553"/>
      <c r="U46" s="553"/>
    </row>
    <row r="47" spans="1:21" hidden="1" x14ac:dyDescent="0.25">
      <c r="A47" s="895"/>
      <c r="B47" s="902"/>
      <c r="C47" s="550"/>
      <c r="D47" s="550"/>
      <c r="E47" s="553"/>
      <c r="F47" s="550"/>
      <c r="G47" s="550"/>
      <c r="H47" s="554"/>
      <c r="I47" s="553"/>
      <c r="J47" s="554"/>
      <c r="K47" s="553"/>
      <c r="L47" s="554"/>
      <c r="M47" s="553"/>
      <c r="N47" s="554"/>
      <c r="O47" s="553"/>
      <c r="P47" s="555">
        <f t="shared" si="2"/>
        <v>0</v>
      </c>
      <c r="Q47" s="556">
        <f t="shared" si="3"/>
        <v>0</v>
      </c>
      <c r="R47" s="553"/>
      <c r="S47" s="553"/>
      <c r="T47" s="553"/>
      <c r="U47" s="553"/>
    </row>
    <row r="48" spans="1:21" hidden="1" x14ac:dyDescent="0.25">
      <c r="A48" s="895"/>
      <c r="B48" s="902"/>
      <c r="C48" s="550"/>
      <c r="D48" s="550"/>
      <c r="E48" s="553"/>
      <c r="F48" s="550"/>
      <c r="G48" s="550"/>
      <c r="H48" s="554"/>
      <c r="I48" s="553"/>
      <c r="J48" s="554"/>
      <c r="K48" s="553"/>
      <c r="L48" s="554"/>
      <c r="M48" s="553"/>
      <c r="N48" s="554"/>
      <c r="O48" s="553"/>
      <c r="P48" s="555">
        <f t="shared" si="2"/>
        <v>0</v>
      </c>
      <c r="Q48" s="556">
        <f t="shared" si="3"/>
        <v>0</v>
      </c>
      <c r="R48" s="553"/>
      <c r="S48" s="553"/>
      <c r="T48" s="553"/>
      <c r="U48" s="553"/>
    </row>
    <row r="49" spans="1:21" ht="15.75" hidden="1" customHeight="1" x14ac:dyDescent="0.25">
      <c r="A49" s="895"/>
      <c r="B49" s="902" t="s">
        <v>1460</v>
      </c>
      <c r="C49" s="550"/>
      <c r="D49" s="550"/>
      <c r="E49" s="553"/>
      <c r="F49" s="550"/>
      <c r="G49" s="550"/>
      <c r="H49" s="554"/>
      <c r="I49" s="553"/>
      <c r="J49" s="554"/>
      <c r="K49" s="553"/>
      <c r="L49" s="554"/>
      <c r="M49" s="553"/>
      <c r="N49" s="554"/>
      <c r="O49" s="553"/>
      <c r="P49" s="555">
        <f t="shared" si="2"/>
        <v>0</v>
      </c>
      <c r="Q49" s="556">
        <f t="shared" si="3"/>
        <v>0</v>
      </c>
      <c r="R49" s="553"/>
      <c r="S49" s="553"/>
      <c r="T49" s="553"/>
      <c r="U49" s="553"/>
    </row>
    <row r="50" spans="1:21" ht="15.75" hidden="1" customHeight="1" x14ac:dyDescent="0.25">
      <c r="A50" s="895"/>
      <c r="B50" s="902"/>
      <c r="C50" s="550"/>
      <c r="D50" s="550"/>
      <c r="E50" s="553"/>
      <c r="F50" s="550"/>
      <c r="G50" s="550"/>
      <c r="H50" s="554"/>
      <c r="I50" s="553"/>
      <c r="J50" s="554"/>
      <c r="K50" s="553"/>
      <c r="L50" s="554"/>
      <c r="M50" s="553"/>
      <c r="N50" s="554"/>
      <c r="O50" s="553"/>
      <c r="P50" s="555">
        <f t="shared" si="2"/>
        <v>0</v>
      </c>
      <c r="Q50" s="556">
        <f t="shared" si="3"/>
        <v>0</v>
      </c>
      <c r="R50" s="553"/>
      <c r="S50" s="553"/>
      <c r="T50" s="553"/>
      <c r="U50" s="553"/>
    </row>
    <row r="51" spans="1:21" ht="15.75" hidden="1" customHeight="1" x14ac:dyDescent="0.25">
      <c r="A51" s="895"/>
      <c r="B51" s="902"/>
      <c r="C51" s="550"/>
      <c r="D51" s="550"/>
      <c r="E51" s="553"/>
      <c r="F51" s="550"/>
      <c r="G51" s="550"/>
      <c r="H51" s="554"/>
      <c r="I51" s="553"/>
      <c r="J51" s="554"/>
      <c r="K51" s="553"/>
      <c r="L51" s="554"/>
      <c r="M51" s="553"/>
      <c r="N51" s="554"/>
      <c r="O51" s="553"/>
      <c r="P51" s="555">
        <f t="shared" si="2"/>
        <v>0</v>
      </c>
      <c r="Q51" s="556">
        <f t="shared" si="3"/>
        <v>0</v>
      </c>
      <c r="R51" s="553"/>
      <c r="S51" s="553"/>
      <c r="T51" s="553"/>
      <c r="U51" s="553"/>
    </row>
    <row r="52" spans="1:21" ht="130.15" customHeight="1" x14ac:dyDescent="0.25">
      <c r="A52" s="895"/>
      <c r="B52" s="902" t="s">
        <v>1461</v>
      </c>
      <c r="C52" s="841" t="s">
        <v>1570</v>
      </c>
      <c r="D52" s="841" t="s">
        <v>1889</v>
      </c>
      <c r="E52" s="842" t="s">
        <v>2153</v>
      </c>
      <c r="F52" s="843" t="s">
        <v>2047</v>
      </c>
      <c r="G52" s="651" t="s">
        <v>1886</v>
      </c>
      <c r="H52" s="755">
        <v>0.25</v>
      </c>
      <c r="I52" s="756"/>
      <c r="J52" s="755">
        <v>0.25</v>
      </c>
      <c r="K52" s="756"/>
      <c r="L52" s="755">
        <v>0.25</v>
      </c>
      <c r="M52" s="756"/>
      <c r="N52" s="755">
        <v>0.25</v>
      </c>
      <c r="O52" s="756"/>
      <c r="P52" s="755">
        <f>H52+J52+L52+N52</f>
        <v>1</v>
      </c>
      <c r="Q52" s="652"/>
      <c r="R52" s="651" t="s">
        <v>1891</v>
      </c>
      <c r="S52" s="653" t="s">
        <v>2227</v>
      </c>
      <c r="T52" s="654" t="s">
        <v>1892</v>
      </c>
      <c r="U52" s="631" t="s">
        <v>1698</v>
      </c>
    </row>
    <row r="53" spans="1:21" ht="15.75" hidden="1" customHeight="1" x14ac:dyDescent="0.25">
      <c r="A53" s="895"/>
      <c r="B53" s="902"/>
      <c r="C53" s="550"/>
      <c r="D53" s="550"/>
      <c r="E53" s="553"/>
      <c r="F53" s="639"/>
      <c r="G53" s="639"/>
      <c r="H53" s="641"/>
      <c r="I53" s="640"/>
      <c r="J53" s="641"/>
      <c r="K53" s="640"/>
      <c r="L53" s="641"/>
      <c r="M53" s="640"/>
      <c r="N53" s="641"/>
      <c r="O53" s="640"/>
      <c r="P53" s="643">
        <f t="shared" si="2"/>
        <v>0</v>
      </c>
      <c r="Q53" s="644">
        <f t="shared" si="3"/>
        <v>0</v>
      </c>
      <c r="R53" s="640"/>
      <c r="S53" s="640"/>
      <c r="T53" s="640"/>
      <c r="U53" s="640"/>
    </row>
    <row r="54" spans="1:21" ht="15.75" hidden="1" customHeight="1" x14ac:dyDescent="0.25">
      <c r="A54" s="895"/>
      <c r="B54" s="902"/>
      <c r="C54" s="550"/>
      <c r="D54" s="550"/>
      <c r="E54" s="553"/>
      <c r="F54" s="639"/>
      <c r="G54" s="639"/>
      <c r="H54" s="641"/>
      <c r="I54" s="640"/>
      <c r="J54" s="641"/>
      <c r="K54" s="640"/>
      <c r="L54" s="641"/>
      <c r="M54" s="640"/>
      <c r="N54" s="641"/>
      <c r="O54" s="640"/>
      <c r="P54" s="643">
        <f t="shared" si="2"/>
        <v>0</v>
      </c>
      <c r="Q54" s="644">
        <f t="shared" si="3"/>
        <v>0</v>
      </c>
      <c r="R54" s="640"/>
      <c r="S54" s="640"/>
      <c r="T54" s="640"/>
      <c r="U54" s="640"/>
    </row>
    <row r="55" spans="1:21" ht="15.75" hidden="1" customHeight="1" x14ac:dyDescent="0.25">
      <c r="A55" s="895"/>
      <c r="B55" s="902"/>
      <c r="C55" s="550"/>
      <c r="D55" s="550"/>
      <c r="E55" s="553"/>
      <c r="F55" s="550"/>
      <c r="G55" s="550"/>
      <c r="H55" s="554"/>
      <c r="I55" s="553"/>
      <c r="J55" s="554"/>
      <c r="K55" s="553"/>
      <c r="L55" s="554"/>
      <c r="M55" s="553"/>
      <c r="N55" s="554"/>
      <c r="O55" s="553"/>
      <c r="P55" s="555">
        <f t="shared" si="2"/>
        <v>0</v>
      </c>
      <c r="Q55" s="556">
        <f t="shared" si="3"/>
        <v>0</v>
      </c>
      <c r="R55" s="553"/>
      <c r="S55" s="553"/>
      <c r="T55" s="553"/>
      <c r="U55" s="553"/>
    </row>
    <row r="56" spans="1:21" ht="15.75" hidden="1" customHeight="1" x14ac:dyDescent="0.25">
      <c r="A56" s="895"/>
      <c r="B56" s="902" t="s">
        <v>1462</v>
      </c>
      <c r="C56" s="550"/>
      <c r="D56" s="550"/>
      <c r="E56" s="553"/>
      <c r="F56" s="550"/>
      <c r="G56" s="550"/>
      <c r="H56" s="554"/>
      <c r="I56" s="553"/>
      <c r="J56" s="554"/>
      <c r="K56" s="553"/>
      <c r="L56" s="554"/>
      <c r="M56" s="553"/>
      <c r="N56" s="554"/>
      <c r="O56" s="553"/>
      <c r="P56" s="555">
        <f t="shared" si="2"/>
        <v>0</v>
      </c>
      <c r="Q56" s="556">
        <f t="shared" si="3"/>
        <v>0</v>
      </c>
      <c r="R56" s="553"/>
      <c r="S56" s="553"/>
      <c r="T56" s="553"/>
      <c r="U56" s="553"/>
    </row>
    <row r="57" spans="1:21" ht="15.75" hidden="1" customHeight="1" x14ac:dyDescent="0.25">
      <c r="A57" s="895"/>
      <c r="B57" s="902"/>
      <c r="C57" s="550"/>
      <c r="D57" s="550"/>
      <c r="E57" s="553"/>
      <c r="F57" s="550"/>
      <c r="G57" s="550"/>
      <c r="H57" s="554"/>
      <c r="I57" s="553"/>
      <c r="J57" s="554"/>
      <c r="K57" s="553"/>
      <c r="L57" s="554"/>
      <c r="M57" s="553"/>
      <c r="N57" s="554"/>
      <c r="O57" s="553"/>
      <c r="P57" s="555">
        <f t="shared" si="2"/>
        <v>0</v>
      </c>
      <c r="Q57" s="556">
        <f t="shared" si="3"/>
        <v>0</v>
      </c>
      <c r="R57" s="553"/>
      <c r="S57" s="553"/>
      <c r="T57" s="553"/>
      <c r="U57" s="553"/>
    </row>
    <row r="58" spans="1:21" ht="15.75" hidden="1" customHeight="1" x14ac:dyDescent="0.25">
      <c r="A58" s="895"/>
      <c r="B58" s="902"/>
      <c r="C58" s="550"/>
      <c r="D58" s="550"/>
      <c r="E58" s="553"/>
      <c r="F58" s="550"/>
      <c r="G58" s="550"/>
      <c r="H58" s="554"/>
      <c r="I58" s="553"/>
      <c r="J58" s="554"/>
      <c r="K58" s="553"/>
      <c r="L58" s="554"/>
      <c r="M58" s="553"/>
      <c r="N58" s="554"/>
      <c r="O58" s="553"/>
      <c r="P58" s="555">
        <f t="shared" si="2"/>
        <v>0</v>
      </c>
      <c r="Q58" s="556">
        <f t="shared" si="3"/>
        <v>0</v>
      </c>
      <c r="R58" s="553"/>
      <c r="S58" s="553"/>
      <c r="T58" s="553"/>
      <c r="U58" s="553"/>
    </row>
    <row r="59" spans="1:21" ht="15.75" hidden="1" customHeight="1" x14ac:dyDescent="0.25">
      <c r="A59" s="895"/>
      <c r="B59" s="902"/>
      <c r="C59" s="550"/>
      <c r="D59" s="550"/>
      <c r="E59" s="553"/>
      <c r="F59" s="550"/>
      <c r="G59" s="550"/>
      <c r="H59" s="554"/>
      <c r="I59" s="553"/>
      <c r="J59" s="554"/>
      <c r="K59" s="553"/>
      <c r="L59" s="554"/>
      <c r="M59" s="553"/>
      <c r="N59" s="554"/>
      <c r="O59" s="553"/>
      <c r="P59" s="555">
        <f t="shared" si="2"/>
        <v>0</v>
      </c>
      <c r="Q59" s="556">
        <f t="shared" si="3"/>
        <v>0</v>
      </c>
      <c r="R59" s="553"/>
      <c r="S59" s="553"/>
      <c r="T59" s="553"/>
      <c r="U59" s="553"/>
    </row>
    <row r="60" spans="1:21" hidden="1" x14ac:dyDescent="0.25">
      <c r="A60" s="895"/>
      <c r="B60" s="902" t="s">
        <v>1463</v>
      </c>
      <c r="C60" s="550"/>
      <c r="D60" s="550"/>
      <c r="E60" s="553"/>
      <c r="F60" s="550"/>
      <c r="G60" s="550"/>
      <c r="H60" s="554"/>
      <c r="I60" s="553"/>
      <c r="J60" s="554"/>
      <c r="K60" s="553"/>
      <c r="L60" s="554"/>
      <c r="M60" s="553"/>
      <c r="N60" s="554"/>
      <c r="O60" s="553"/>
      <c r="P60" s="555">
        <f t="shared" si="2"/>
        <v>0</v>
      </c>
      <c r="Q60" s="556">
        <f t="shared" si="3"/>
        <v>0</v>
      </c>
      <c r="R60" s="553"/>
      <c r="S60" s="553"/>
      <c r="T60" s="553"/>
      <c r="U60" s="553"/>
    </row>
    <row r="61" spans="1:21" hidden="1" x14ac:dyDescent="0.25">
      <c r="A61" s="895"/>
      <c r="B61" s="902"/>
      <c r="C61" s="550"/>
      <c r="D61" s="550"/>
      <c r="E61" s="553"/>
      <c r="F61" s="550"/>
      <c r="G61" s="550"/>
      <c r="H61" s="554"/>
      <c r="I61" s="553"/>
      <c r="J61" s="554"/>
      <c r="K61" s="553"/>
      <c r="L61" s="554"/>
      <c r="M61" s="553"/>
      <c r="N61" s="554"/>
      <c r="O61" s="553"/>
      <c r="P61" s="555">
        <f t="shared" si="2"/>
        <v>0</v>
      </c>
      <c r="Q61" s="556">
        <f t="shared" si="3"/>
        <v>0</v>
      </c>
      <c r="R61" s="553"/>
      <c r="S61" s="553"/>
      <c r="T61" s="553"/>
      <c r="U61" s="553"/>
    </row>
    <row r="62" spans="1:21" hidden="1" x14ac:dyDescent="0.25">
      <c r="A62" s="895"/>
      <c r="B62" s="902"/>
      <c r="C62" s="550"/>
      <c r="D62" s="550"/>
      <c r="E62" s="553"/>
      <c r="F62" s="550"/>
      <c r="G62" s="550"/>
      <c r="H62" s="554"/>
      <c r="I62" s="553"/>
      <c r="J62" s="554"/>
      <c r="K62" s="553"/>
      <c r="L62" s="554"/>
      <c r="M62" s="553"/>
      <c r="N62" s="554"/>
      <c r="O62" s="553"/>
      <c r="P62" s="555">
        <f t="shared" si="2"/>
        <v>0</v>
      </c>
      <c r="Q62" s="556">
        <f t="shared" si="3"/>
        <v>0</v>
      </c>
      <c r="R62" s="553"/>
      <c r="S62" s="553"/>
      <c r="T62" s="553"/>
      <c r="U62" s="553"/>
    </row>
    <row r="63" spans="1:21" hidden="1" x14ac:dyDescent="0.25">
      <c r="A63" s="895"/>
      <c r="B63" s="902"/>
      <c r="C63" s="550"/>
      <c r="D63" s="550"/>
      <c r="E63" s="553"/>
      <c r="F63" s="550"/>
      <c r="G63" s="550"/>
      <c r="H63" s="554"/>
      <c r="I63" s="553"/>
      <c r="J63" s="554"/>
      <c r="K63" s="553"/>
      <c r="L63" s="554"/>
      <c r="M63" s="553"/>
      <c r="N63" s="554"/>
      <c r="O63" s="553"/>
      <c r="P63" s="555">
        <f t="shared" si="2"/>
        <v>0</v>
      </c>
      <c r="Q63" s="556">
        <f t="shared" si="3"/>
        <v>0</v>
      </c>
      <c r="R63" s="553"/>
      <c r="S63" s="553"/>
      <c r="T63" s="553"/>
      <c r="U63" s="553"/>
    </row>
    <row r="64" spans="1:21" ht="15.75" hidden="1" customHeight="1" x14ac:dyDescent="0.25">
      <c r="A64" s="895"/>
      <c r="B64" s="909" t="s">
        <v>1464</v>
      </c>
      <c r="C64" s="550"/>
      <c r="D64" s="550"/>
      <c r="E64" s="553"/>
      <c r="F64" s="550"/>
      <c r="G64" s="550"/>
      <c r="H64" s="554"/>
      <c r="I64" s="553"/>
      <c r="J64" s="554"/>
      <c r="K64" s="553"/>
      <c r="L64" s="554"/>
      <c r="M64" s="553"/>
      <c r="N64" s="554"/>
      <c r="O64" s="553"/>
      <c r="P64" s="555">
        <f t="shared" si="2"/>
        <v>0</v>
      </c>
      <c r="Q64" s="556">
        <f t="shared" si="3"/>
        <v>0</v>
      </c>
      <c r="R64" s="553"/>
      <c r="S64" s="553"/>
      <c r="T64" s="553"/>
      <c r="U64" s="553"/>
    </row>
    <row r="65" spans="1:21" ht="15.75" hidden="1" customHeight="1" x14ac:dyDescent="0.25">
      <c r="A65" s="895"/>
      <c r="B65" s="910"/>
      <c r="C65" s="550"/>
      <c r="D65" s="550"/>
      <c r="E65" s="553"/>
      <c r="F65" s="550"/>
      <c r="G65" s="550"/>
      <c r="H65" s="554"/>
      <c r="I65" s="553"/>
      <c r="J65" s="554"/>
      <c r="K65" s="553"/>
      <c r="L65" s="554"/>
      <c r="M65" s="553"/>
      <c r="N65" s="554"/>
      <c r="O65" s="553"/>
      <c r="P65" s="555">
        <f t="shared" si="2"/>
        <v>0</v>
      </c>
      <c r="Q65" s="556">
        <f t="shared" si="3"/>
        <v>0</v>
      </c>
      <c r="R65" s="553"/>
      <c r="S65" s="553"/>
      <c r="T65" s="553"/>
      <c r="U65" s="553"/>
    </row>
    <row r="66" spans="1:21" ht="15.75" hidden="1" customHeight="1" x14ac:dyDescent="0.25">
      <c r="A66" s="895"/>
      <c r="B66" s="910"/>
      <c r="C66" s="550"/>
      <c r="D66" s="550"/>
      <c r="E66" s="553"/>
      <c r="F66" s="550"/>
      <c r="G66" s="550"/>
      <c r="H66" s="554"/>
      <c r="I66" s="553"/>
      <c r="J66" s="554"/>
      <c r="K66" s="553"/>
      <c r="L66" s="554"/>
      <c r="M66" s="553"/>
      <c r="N66" s="554"/>
      <c r="O66" s="553"/>
      <c r="P66" s="555">
        <f t="shared" si="2"/>
        <v>0</v>
      </c>
      <c r="Q66" s="556">
        <f t="shared" si="3"/>
        <v>0</v>
      </c>
      <c r="R66" s="553"/>
      <c r="S66" s="553"/>
      <c r="T66" s="553"/>
      <c r="U66" s="553"/>
    </row>
    <row r="67" spans="1:21" ht="18" hidden="1" customHeight="1" x14ac:dyDescent="0.25">
      <c r="A67" s="895"/>
      <c r="B67" s="911"/>
      <c r="C67" s="550"/>
      <c r="D67" s="550"/>
      <c r="E67" s="553"/>
      <c r="F67" s="550"/>
      <c r="G67" s="550"/>
      <c r="H67" s="554"/>
      <c r="I67" s="553"/>
      <c r="J67" s="554"/>
      <c r="K67" s="553"/>
      <c r="L67" s="554"/>
      <c r="M67" s="553"/>
      <c r="N67" s="554"/>
      <c r="O67" s="553"/>
      <c r="P67" s="555">
        <f t="shared" si="2"/>
        <v>0</v>
      </c>
      <c r="Q67" s="556">
        <f t="shared" si="3"/>
        <v>0</v>
      </c>
      <c r="R67" s="553"/>
      <c r="S67" s="553"/>
      <c r="T67" s="553"/>
      <c r="U67" s="553"/>
    </row>
    <row r="68" spans="1:21" hidden="1" x14ac:dyDescent="0.25">
      <c r="A68" s="895"/>
      <c r="B68" s="908" t="s">
        <v>1465</v>
      </c>
      <c r="C68" s="550"/>
      <c r="D68" s="550"/>
      <c r="E68" s="553"/>
      <c r="F68" s="550"/>
      <c r="G68" s="550"/>
      <c r="H68" s="554"/>
      <c r="I68" s="553"/>
      <c r="J68" s="554"/>
      <c r="K68" s="553"/>
      <c r="L68" s="554"/>
      <c r="M68" s="553"/>
      <c r="N68" s="554"/>
      <c r="O68" s="553"/>
      <c r="P68" s="555">
        <f t="shared" si="2"/>
        <v>0</v>
      </c>
      <c r="Q68" s="556">
        <f t="shared" si="3"/>
        <v>0</v>
      </c>
      <c r="R68" s="553"/>
      <c r="S68" s="553"/>
      <c r="T68" s="553"/>
      <c r="U68" s="553"/>
    </row>
    <row r="69" spans="1:21" hidden="1" x14ac:dyDescent="0.25">
      <c r="A69" s="895"/>
      <c r="B69" s="908"/>
      <c r="C69" s="550"/>
      <c r="D69" s="550"/>
      <c r="E69" s="553"/>
      <c r="F69" s="550"/>
      <c r="G69" s="550"/>
      <c r="H69" s="554"/>
      <c r="I69" s="553"/>
      <c r="J69" s="554"/>
      <c r="K69" s="553"/>
      <c r="L69" s="554"/>
      <c r="M69" s="553"/>
      <c r="N69" s="554"/>
      <c r="O69" s="553"/>
      <c r="P69" s="555">
        <f t="shared" si="2"/>
        <v>0</v>
      </c>
      <c r="Q69" s="556">
        <f t="shared" si="3"/>
        <v>0</v>
      </c>
      <c r="R69" s="553"/>
      <c r="S69" s="553"/>
      <c r="T69" s="553"/>
      <c r="U69" s="553"/>
    </row>
    <row r="70" spans="1:21" hidden="1" x14ac:dyDescent="0.25">
      <c r="A70" s="895"/>
      <c r="B70" s="908"/>
      <c r="C70" s="550"/>
      <c r="D70" s="550"/>
      <c r="E70" s="553"/>
      <c r="F70" s="550"/>
      <c r="G70" s="550"/>
      <c r="H70" s="554"/>
      <c r="I70" s="553"/>
      <c r="J70" s="554"/>
      <c r="K70" s="553"/>
      <c r="L70" s="554"/>
      <c r="M70" s="553"/>
      <c r="N70" s="554"/>
      <c r="O70" s="553"/>
      <c r="P70" s="555">
        <f t="shared" si="2"/>
        <v>0</v>
      </c>
      <c r="Q70" s="556">
        <f t="shared" si="3"/>
        <v>0</v>
      </c>
      <c r="R70" s="553"/>
      <c r="S70" s="553"/>
      <c r="T70" s="553"/>
      <c r="U70" s="553"/>
    </row>
    <row r="71" spans="1:21" ht="15.75" hidden="1" customHeight="1" x14ac:dyDescent="0.25">
      <c r="A71" s="895"/>
      <c r="B71" s="909" t="s">
        <v>1466</v>
      </c>
      <c r="C71" s="550"/>
      <c r="D71" s="550"/>
      <c r="E71" s="553"/>
      <c r="F71" s="550"/>
      <c r="G71" s="550"/>
      <c r="H71" s="554"/>
      <c r="I71" s="553"/>
      <c r="J71" s="554"/>
      <c r="K71" s="553"/>
      <c r="L71" s="554"/>
      <c r="M71" s="553"/>
      <c r="N71" s="554"/>
      <c r="O71" s="553"/>
      <c r="P71" s="555">
        <f t="shared" si="2"/>
        <v>0</v>
      </c>
      <c r="Q71" s="556">
        <f t="shared" si="3"/>
        <v>0</v>
      </c>
      <c r="R71" s="553"/>
      <c r="S71" s="553"/>
      <c r="T71" s="553"/>
      <c r="U71" s="553"/>
    </row>
    <row r="72" spans="1:21" ht="15.75" hidden="1" customHeight="1" x14ac:dyDescent="0.25">
      <c r="A72" s="895"/>
      <c r="B72" s="910"/>
      <c r="C72" s="550"/>
      <c r="D72" s="550"/>
      <c r="E72" s="553"/>
      <c r="F72" s="550"/>
      <c r="G72" s="550"/>
      <c r="H72" s="554"/>
      <c r="I72" s="553"/>
      <c r="J72" s="554"/>
      <c r="K72" s="553"/>
      <c r="L72" s="554"/>
      <c r="M72" s="553"/>
      <c r="N72" s="554"/>
      <c r="O72" s="553"/>
      <c r="P72" s="555">
        <f t="shared" si="2"/>
        <v>0</v>
      </c>
      <c r="Q72" s="556">
        <f t="shared" si="3"/>
        <v>0</v>
      </c>
      <c r="R72" s="553"/>
      <c r="S72" s="553"/>
      <c r="T72" s="553"/>
      <c r="U72" s="553"/>
    </row>
    <row r="73" spans="1:21" hidden="1" x14ac:dyDescent="0.25">
      <c r="A73" s="895"/>
      <c r="B73" s="911"/>
      <c r="C73" s="550"/>
      <c r="D73" s="550"/>
      <c r="E73" s="553"/>
      <c r="F73" s="550"/>
      <c r="G73" s="550"/>
      <c r="H73" s="554"/>
      <c r="I73" s="553"/>
      <c r="J73" s="554"/>
      <c r="K73" s="553"/>
      <c r="L73" s="554"/>
      <c r="M73" s="553"/>
      <c r="N73" s="554"/>
      <c r="O73" s="553"/>
      <c r="P73" s="555">
        <f t="shared" si="2"/>
        <v>0</v>
      </c>
      <c r="Q73" s="556">
        <f t="shared" si="3"/>
        <v>0</v>
      </c>
      <c r="R73" s="553"/>
      <c r="S73" s="553"/>
      <c r="T73" s="553"/>
      <c r="U73" s="553"/>
    </row>
    <row r="74" spans="1:21" s="244" customFormat="1" ht="15.75" x14ac:dyDescent="0.25">
      <c r="A74" s="269"/>
      <c r="B74" s="270"/>
      <c r="C74" s="562" t="s">
        <v>93</v>
      </c>
      <c r="D74" s="563"/>
      <c r="E74" s="563"/>
      <c r="F74" s="563"/>
      <c r="G74" s="564"/>
      <c r="H74" s="565">
        <f>SUM(H8:H73)</f>
        <v>0.25</v>
      </c>
      <c r="I74" s="565">
        <f t="shared" ref="I74:Q74" si="4">SUM(I8:I73)</f>
        <v>0</v>
      </c>
      <c r="J74" s="565">
        <f t="shared" si="4"/>
        <v>0.25</v>
      </c>
      <c r="K74" s="565">
        <f t="shared" si="4"/>
        <v>0</v>
      </c>
      <c r="L74" s="565">
        <f t="shared" si="4"/>
        <v>0.25</v>
      </c>
      <c r="M74" s="565">
        <f t="shared" si="4"/>
        <v>0</v>
      </c>
      <c r="N74" s="565">
        <f t="shared" si="4"/>
        <v>0.25</v>
      </c>
      <c r="O74" s="565">
        <f t="shared" si="4"/>
        <v>0</v>
      </c>
      <c r="P74" s="565">
        <f t="shared" si="4"/>
        <v>1</v>
      </c>
      <c r="Q74" s="565">
        <f t="shared" si="4"/>
        <v>0</v>
      </c>
      <c r="R74" s="566"/>
      <c r="S74" s="566"/>
      <c r="T74" s="566"/>
      <c r="U74" s="566"/>
    </row>
    <row r="75" spans="1:21" x14ac:dyDescent="0.25">
      <c r="A75" s="244"/>
      <c r="B75" s="244"/>
      <c r="C75" s="552"/>
      <c r="D75" s="552"/>
      <c r="E75" s="552"/>
      <c r="G75" s="552"/>
      <c r="H75" s="552"/>
      <c r="S75" s="567"/>
      <c r="T75" s="567"/>
      <c r="U75" s="568"/>
    </row>
    <row r="76" spans="1:21" x14ac:dyDescent="0.25">
      <c r="S76" s="567"/>
      <c r="T76" s="567"/>
    </row>
    <row r="77" spans="1:21" x14ac:dyDescent="0.25">
      <c r="S77" s="567"/>
      <c r="T77" s="567"/>
    </row>
    <row r="78" spans="1:21" x14ac:dyDescent="0.25">
      <c r="S78" s="567"/>
      <c r="T78" s="567"/>
    </row>
    <row r="79" spans="1:21" x14ac:dyDescent="0.25">
      <c r="S79" s="567"/>
      <c r="T79" s="567"/>
    </row>
    <row r="80" spans="1:21" x14ac:dyDescent="0.25">
      <c r="S80" s="567"/>
      <c r="T80" s="567"/>
    </row>
    <row r="81" spans="19:20" x14ac:dyDescent="0.25">
      <c r="S81" s="567"/>
      <c r="T81" s="567"/>
    </row>
    <row r="82" spans="19:20" x14ac:dyDescent="0.25">
      <c r="S82" s="567"/>
      <c r="T82" s="567"/>
    </row>
    <row r="83" spans="19:20" x14ac:dyDescent="0.25">
      <c r="S83" s="567"/>
      <c r="T83" s="567"/>
    </row>
    <row r="84" spans="19:20" x14ac:dyDescent="0.25">
      <c r="S84" s="569"/>
      <c r="T84" s="569"/>
    </row>
    <row r="85" spans="19:20" x14ac:dyDescent="0.25">
      <c r="S85" s="567"/>
      <c r="T85" s="567"/>
    </row>
    <row r="86" spans="19:20" x14ac:dyDescent="0.25">
      <c r="S86" s="567"/>
      <c r="T86" s="567"/>
    </row>
    <row r="87" spans="19:20" x14ac:dyDescent="0.25">
      <c r="S87" s="567"/>
      <c r="T87" s="567"/>
    </row>
    <row r="88" spans="19:20" x14ac:dyDescent="0.25">
      <c r="S88" s="567"/>
      <c r="T88" s="567"/>
    </row>
    <row r="89" spans="19:20" x14ac:dyDescent="0.25">
      <c r="S89" s="567"/>
      <c r="T89" s="567"/>
    </row>
    <row r="90" spans="19:20" x14ac:dyDescent="0.25">
      <c r="S90" s="567"/>
      <c r="T90" s="567"/>
    </row>
    <row r="91" spans="19:20" x14ac:dyDescent="0.25">
      <c r="S91" s="567"/>
      <c r="T91" s="567"/>
    </row>
    <row r="92" spans="19:20" x14ac:dyDescent="0.25">
      <c r="S92" s="567"/>
      <c r="T92" s="567"/>
    </row>
    <row r="93" spans="19:20" x14ac:dyDescent="0.25">
      <c r="S93" s="567"/>
      <c r="T93" s="567"/>
    </row>
    <row r="94" spans="19:20" x14ac:dyDescent="0.25">
      <c r="S94" s="567"/>
      <c r="T94" s="567"/>
    </row>
    <row r="95" spans="19:20" x14ac:dyDescent="0.25">
      <c r="S95" s="567"/>
      <c r="T95" s="567"/>
    </row>
    <row r="96" spans="19:20" x14ac:dyDescent="0.25">
      <c r="S96" s="567"/>
      <c r="T96" s="567"/>
    </row>
    <row r="97" spans="6:20" x14ac:dyDescent="0.25">
      <c r="S97" s="567"/>
      <c r="T97" s="567"/>
    </row>
    <row r="98" spans="6:20" x14ac:dyDescent="0.25">
      <c r="S98" s="567"/>
      <c r="T98" s="567"/>
    </row>
    <row r="99" spans="6:20" x14ac:dyDescent="0.25">
      <c r="S99" s="567"/>
      <c r="T99" s="567"/>
    </row>
    <row r="100" spans="6:20" x14ac:dyDescent="0.25">
      <c r="S100" s="567"/>
      <c r="T100" s="567"/>
    </row>
    <row r="101" spans="6:20" x14ac:dyDescent="0.25">
      <c r="S101" s="567"/>
      <c r="T101" s="567"/>
    </row>
    <row r="105" spans="6:20" x14ac:dyDescent="0.25">
      <c r="F105" s="570"/>
      <c r="S105" s="540"/>
      <c r="T105" s="540"/>
    </row>
    <row r="106" spans="6:20" x14ac:dyDescent="0.25">
      <c r="F106" s="570"/>
      <c r="S106" s="540"/>
      <c r="T106" s="540"/>
    </row>
    <row r="107" spans="6:20" x14ac:dyDescent="0.25">
      <c r="F107" s="570"/>
      <c r="S107" s="540"/>
      <c r="T107" s="540"/>
    </row>
    <row r="108" spans="6:20" x14ac:dyDescent="0.25">
      <c r="F108" s="570"/>
      <c r="S108" s="540"/>
      <c r="T108" s="540"/>
    </row>
    <row r="109" spans="6:20" x14ac:dyDescent="0.25">
      <c r="F109" s="570"/>
      <c r="S109" s="540"/>
      <c r="T109" s="540"/>
    </row>
    <row r="110" spans="6:20" x14ac:dyDescent="0.25">
      <c r="F110" s="570"/>
      <c r="S110" s="540"/>
      <c r="T110" s="540"/>
    </row>
    <row r="111" spans="6:20" x14ac:dyDescent="0.25">
      <c r="F111" s="570"/>
      <c r="S111" s="540"/>
      <c r="T111" s="540"/>
    </row>
    <row r="112" spans="6:20" x14ac:dyDescent="0.25">
      <c r="F112" s="570"/>
      <c r="S112" s="540"/>
      <c r="T112" s="540"/>
    </row>
    <row r="113" spans="6:20" x14ac:dyDescent="0.25">
      <c r="F113" s="570"/>
      <c r="S113" s="540"/>
      <c r="T113" s="540"/>
    </row>
    <row r="114" spans="6:20" x14ac:dyDescent="0.25">
      <c r="F114" s="570"/>
      <c r="S114" s="540"/>
      <c r="T114" s="540"/>
    </row>
    <row r="115" spans="6:20" x14ac:dyDescent="0.25">
      <c r="F115" s="570"/>
      <c r="S115" s="540"/>
      <c r="T115" s="540"/>
    </row>
    <row r="116" spans="6:20" x14ac:dyDescent="0.25">
      <c r="F116" s="570"/>
      <c r="S116" s="540"/>
      <c r="T116" s="540"/>
    </row>
    <row r="117" spans="6:20" x14ac:dyDescent="0.25">
      <c r="F117" s="570"/>
      <c r="S117" s="540"/>
      <c r="T117" s="540"/>
    </row>
    <row r="118" spans="6:20" x14ac:dyDescent="0.25">
      <c r="F118" s="570"/>
      <c r="S118" s="540"/>
      <c r="T118" s="540"/>
    </row>
    <row r="119" spans="6:20" x14ac:dyDescent="0.25">
      <c r="F119" s="570"/>
      <c r="S119" s="540"/>
      <c r="T119" s="540"/>
    </row>
    <row r="120" spans="6:20" x14ac:dyDescent="0.25">
      <c r="F120" s="570"/>
      <c r="S120" s="540"/>
      <c r="T120" s="540"/>
    </row>
    <row r="121" spans="6:20" x14ac:dyDescent="0.25">
      <c r="F121" s="570"/>
      <c r="S121" s="540"/>
      <c r="T121" s="540"/>
    </row>
    <row r="122" spans="6:20" x14ac:dyDescent="0.25">
      <c r="F122" s="570"/>
      <c r="S122" s="540"/>
      <c r="T122" s="540"/>
    </row>
    <row r="123" spans="6:20" x14ac:dyDescent="0.25">
      <c r="F123" s="570"/>
      <c r="S123" s="540"/>
      <c r="T123" s="540"/>
    </row>
    <row r="124" spans="6:20" x14ac:dyDescent="0.25">
      <c r="F124" s="570"/>
      <c r="S124" s="540"/>
      <c r="T124" s="540"/>
    </row>
    <row r="125" spans="6:20" x14ac:dyDescent="0.25">
      <c r="F125" s="570"/>
      <c r="S125" s="540"/>
      <c r="T125" s="540"/>
    </row>
    <row r="126" spans="6:20" x14ac:dyDescent="0.25">
      <c r="F126" s="570"/>
      <c r="S126" s="540"/>
      <c r="T126" s="540"/>
    </row>
    <row r="127" spans="6:20" x14ac:dyDescent="0.25">
      <c r="F127" s="570"/>
      <c r="S127" s="540"/>
      <c r="T127" s="540"/>
    </row>
    <row r="128" spans="6:20" x14ac:dyDescent="0.25">
      <c r="F128" s="570"/>
      <c r="S128" s="540"/>
      <c r="T128" s="540"/>
    </row>
    <row r="129" spans="6:20" x14ac:dyDescent="0.25">
      <c r="F129" s="570"/>
      <c r="S129" s="540"/>
      <c r="T129" s="540"/>
    </row>
    <row r="130" spans="6:20" x14ac:dyDescent="0.25">
      <c r="F130" s="570"/>
      <c r="S130" s="540"/>
      <c r="T130" s="540"/>
    </row>
    <row r="131" spans="6:20" x14ac:dyDescent="0.25">
      <c r="F131" s="570"/>
    </row>
    <row r="132" spans="6:20" x14ac:dyDescent="0.25">
      <c r="F132" s="570"/>
    </row>
    <row r="133" spans="6:20" x14ac:dyDescent="0.25">
      <c r="F133" s="570"/>
    </row>
    <row r="134" spans="6:20" x14ac:dyDescent="0.25">
      <c r="F134" s="570"/>
    </row>
    <row r="135" spans="6:20" x14ac:dyDescent="0.25">
      <c r="F135" s="570"/>
    </row>
    <row r="136" spans="6:20" x14ac:dyDescent="0.25">
      <c r="F136" s="570"/>
    </row>
    <row r="137" spans="6:20" x14ac:dyDescent="0.25">
      <c r="F137" s="570"/>
    </row>
    <row r="138" spans="6:20" x14ac:dyDescent="0.25">
      <c r="F138" s="570"/>
    </row>
    <row r="139" spans="6:20" x14ac:dyDescent="0.25">
      <c r="F139" s="570"/>
    </row>
    <row r="140" spans="6:20" x14ac:dyDescent="0.25">
      <c r="F140" s="570"/>
    </row>
    <row r="141" spans="6:20" x14ac:dyDescent="0.25">
      <c r="F141" s="570"/>
    </row>
    <row r="142" spans="6:20" x14ac:dyDescent="0.25">
      <c r="F142" s="570"/>
    </row>
    <row r="143" spans="6:20" x14ac:dyDescent="0.25">
      <c r="F143" s="570"/>
    </row>
    <row r="144" spans="6:20" x14ac:dyDescent="0.25">
      <c r="F144" s="570"/>
    </row>
    <row r="145" spans="6:6" x14ac:dyDescent="0.25">
      <c r="F145" s="570"/>
    </row>
    <row r="146" spans="6:6" x14ac:dyDescent="0.25">
      <c r="F146" s="570"/>
    </row>
    <row r="147" spans="6:6" x14ac:dyDescent="0.25">
      <c r="F147" s="570"/>
    </row>
    <row r="148" spans="6:6" x14ac:dyDescent="0.25">
      <c r="F148" s="570"/>
    </row>
    <row r="149" spans="6:6" x14ac:dyDescent="0.25">
      <c r="F149" s="570"/>
    </row>
    <row r="150" spans="6:6" x14ac:dyDescent="0.25">
      <c r="F150" s="570"/>
    </row>
    <row r="151" spans="6:6" x14ac:dyDescent="0.25">
      <c r="F151" s="570"/>
    </row>
    <row r="152" spans="6:6" x14ac:dyDescent="0.25">
      <c r="F152" s="570"/>
    </row>
    <row r="153" spans="6:6" x14ac:dyDescent="0.25">
      <c r="F153" s="570"/>
    </row>
    <row r="154" spans="6:6" x14ac:dyDescent="0.25">
      <c r="F154" s="570"/>
    </row>
    <row r="155" spans="6:6" x14ac:dyDescent="0.25">
      <c r="F155" s="570"/>
    </row>
    <row r="156" spans="6:6" x14ac:dyDescent="0.25">
      <c r="F156" s="570"/>
    </row>
    <row r="157" spans="6:6" x14ac:dyDescent="0.25">
      <c r="F157" s="570"/>
    </row>
    <row r="158" spans="6:6" x14ac:dyDescent="0.25">
      <c r="F158" s="570"/>
    </row>
    <row r="159" spans="6:6" x14ac:dyDescent="0.25">
      <c r="F159" s="570"/>
    </row>
    <row r="160" spans="6:6" x14ac:dyDescent="0.25">
      <c r="F160" s="570"/>
    </row>
    <row r="161" spans="6:6" x14ac:dyDescent="0.25">
      <c r="F161" s="570"/>
    </row>
    <row r="162" spans="6:6" x14ac:dyDescent="0.25">
      <c r="F162" s="570"/>
    </row>
    <row r="163" spans="6:6" x14ac:dyDescent="0.25">
      <c r="F163" s="570"/>
    </row>
    <row r="164" spans="6:6" x14ac:dyDescent="0.25">
      <c r="F164" s="570"/>
    </row>
    <row r="165" spans="6:6" x14ac:dyDescent="0.25">
      <c r="F165" s="570"/>
    </row>
    <row r="166" spans="6:6" x14ac:dyDescent="0.25">
      <c r="F166" s="570"/>
    </row>
    <row r="167" spans="6:6" x14ac:dyDescent="0.25">
      <c r="F167" s="570"/>
    </row>
    <row r="168" spans="6:6" x14ac:dyDescent="0.25">
      <c r="F168" s="570"/>
    </row>
    <row r="169" spans="6:6" x14ac:dyDescent="0.25">
      <c r="F169" s="570"/>
    </row>
    <row r="170" spans="6:6" x14ac:dyDescent="0.25">
      <c r="F170" s="570"/>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topLeftCell="C1" zoomScale="60" zoomScaleNormal="60" workbookViewId="0">
      <pane ySplit="6" topLeftCell="A13" activePane="bottomLeft" state="frozen"/>
      <selection activeCell="O6" sqref="O6"/>
      <selection pane="bottomLeft" activeCell="E8" sqref="E8:E16"/>
    </sheetView>
  </sheetViews>
  <sheetFormatPr baseColWidth="10" defaultRowHeight="15" x14ac:dyDescent="0.25"/>
  <cols>
    <col min="1" max="1" width="40" customWidth="1"/>
    <col min="2" max="2" width="21.7109375" customWidth="1"/>
    <col min="3" max="3" width="30.5703125" customWidth="1"/>
    <col min="4" max="4" width="30.5703125" style="414" customWidth="1"/>
    <col min="5" max="7" width="27.42578125" customWidth="1"/>
    <col min="8" max="8" width="15.28515625" style="497" customWidth="1"/>
    <col min="9" max="9" width="14" style="218" bestFit="1" customWidth="1"/>
    <col min="10" max="10" width="15.28515625" style="497" customWidth="1"/>
    <col min="11" max="11" width="18.85546875" style="218" customWidth="1"/>
    <col min="12" max="12" width="11.42578125" style="497" customWidth="1"/>
    <col min="13" max="13" width="13.7109375" style="218" customWidth="1"/>
    <col min="14" max="14" width="11.42578125" style="497" customWidth="1"/>
    <col min="15" max="15" width="13.7109375" style="218" customWidth="1"/>
    <col min="16" max="16" width="15.28515625" style="497" customWidth="1"/>
    <col min="17" max="17" width="18.28515625" style="218" customWidth="1"/>
    <col min="18" max="20" width="14.140625" customWidth="1"/>
    <col min="21" max="21" width="17" customWidth="1"/>
  </cols>
  <sheetData>
    <row r="1" spans="1:22" ht="18.75" x14ac:dyDescent="0.25">
      <c r="B1" s="261"/>
      <c r="C1" s="461" t="s">
        <v>1681</v>
      </c>
      <c r="D1" s="261"/>
      <c r="E1" s="261"/>
      <c r="F1" s="261"/>
      <c r="G1" s="261"/>
      <c r="H1" s="491" t="s">
        <v>471</v>
      </c>
      <c r="J1" s="491"/>
      <c r="K1" s="261"/>
      <c r="L1" s="491"/>
      <c r="M1" s="261"/>
      <c r="N1" s="491"/>
      <c r="O1" s="261"/>
      <c r="P1" s="491"/>
      <c r="Q1" s="261"/>
      <c r="R1" s="261"/>
      <c r="S1" s="261"/>
      <c r="T1" s="261"/>
      <c r="U1" s="261"/>
    </row>
    <row r="2" spans="1:22" ht="18.75" x14ac:dyDescent="0.25">
      <c r="A2" s="289" t="s">
        <v>1341</v>
      </c>
      <c r="B2" s="261"/>
      <c r="C2" s="261"/>
      <c r="D2" s="261"/>
      <c r="E2" s="261"/>
      <c r="F2" s="261"/>
      <c r="G2" s="261"/>
      <c r="H2" s="491"/>
      <c r="J2" s="491"/>
      <c r="K2" s="261"/>
      <c r="L2" s="491"/>
      <c r="M2" s="261"/>
      <c r="N2" s="491"/>
      <c r="O2" s="261"/>
      <c r="P2" s="491"/>
      <c r="Q2" s="261"/>
      <c r="R2" s="261"/>
      <c r="S2" s="261"/>
      <c r="T2" s="261"/>
      <c r="U2" s="261"/>
    </row>
    <row r="3" spans="1:22" x14ac:dyDescent="0.25">
      <c r="A3" s="923" t="s">
        <v>1343</v>
      </c>
      <c r="B3" s="923"/>
      <c r="C3" s="923"/>
      <c r="D3" s="923"/>
      <c r="E3" s="923"/>
      <c r="F3" s="923"/>
      <c r="G3" s="923"/>
      <c r="H3" s="923"/>
      <c r="I3" s="923"/>
      <c r="J3" s="923"/>
      <c r="K3" s="923"/>
      <c r="L3" s="923"/>
      <c r="M3" s="923"/>
      <c r="N3" s="923"/>
      <c r="O3" s="923"/>
      <c r="P3" s="923"/>
      <c r="Q3" s="923"/>
      <c r="R3" s="923"/>
      <c r="S3" s="923"/>
      <c r="T3" s="923"/>
      <c r="U3" s="923"/>
    </row>
    <row r="4" spans="1:22" ht="15" customHeight="1" x14ac:dyDescent="0.25">
      <c r="A4" s="879" t="s">
        <v>92</v>
      </c>
      <c r="B4" s="878" t="s">
        <v>106</v>
      </c>
      <c r="C4" s="881" t="s">
        <v>1529</v>
      </c>
      <c r="D4" s="881" t="s">
        <v>1530</v>
      </c>
      <c r="E4" s="881" t="s">
        <v>82</v>
      </c>
      <c r="F4" s="881" t="s">
        <v>387</v>
      </c>
      <c r="G4" s="881" t="s">
        <v>83</v>
      </c>
      <c r="H4" s="884" t="s">
        <v>95</v>
      </c>
      <c r="I4" s="890"/>
      <c r="J4" s="890"/>
      <c r="K4" s="890"/>
      <c r="L4" s="890"/>
      <c r="M4" s="890"/>
      <c r="N4" s="890"/>
      <c r="O4" s="885"/>
      <c r="P4" s="886" t="s">
        <v>96</v>
      </c>
      <c r="Q4" s="887"/>
      <c r="R4" s="878" t="s">
        <v>98</v>
      </c>
      <c r="S4" s="878" t="s">
        <v>105</v>
      </c>
      <c r="T4" s="878" t="s">
        <v>104</v>
      </c>
      <c r="U4" s="875" t="s">
        <v>84</v>
      </c>
    </row>
    <row r="5" spans="1:22" ht="15" customHeight="1" x14ac:dyDescent="0.25">
      <c r="A5" s="879"/>
      <c r="B5" s="879"/>
      <c r="C5" s="882"/>
      <c r="D5" s="882"/>
      <c r="E5" s="882"/>
      <c r="F5" s="882"/>
      <c r="G5" s="882"/>
      <c r="H5" s="884" t="s">
        <v>99</v>
      </c>
      <c r="I5" s="885"/>
      <c r="J5" s="884" t="s">
        <v>100</v>
      </c>
      <c r="K5" s="885"/>
      <c r="L5" s="884" t="s">
        <v>101</v>
      </c>
      <c r="M5" s="885"/>
      <c r="N5" s="884" t="s">
        <v>102</v>
      </c>
      <c r="O5" s="885"/>
      <c r="P5" s="888"/>
      <c r="Q5" s="889"/>
      <c r="R5" s="879"/>
      <c r="S5" s="879"/>
      <c r="T5" s="879"/>
      <c r="U5" s="876"/>
    </row>
    <row r="6" spans="1:22" ht="25.5" x14ac:dyDescent="0.25">
      <c r="A6" s="880"/>
      <c r="B6" s="880"/>
      <c r="C6" s="883"/>
      <c r="D6" s="883"/>
      <c r="E6" s="883"/>
      <c r="F6" s="883"/>
      <c r="G6" s="883"/>
      <c r="H6" s="492" t="s">
        <v>103</v>
      </c>
      <c r="I6" s="390" t="s">
        <v>12</v>
      </c>
      <c r="J6" s="492" t="s">
        <v>103</v>
      </c>
      <c r="K6" s="390" t="s">
        <v>12</v>
      </c>
      <c r="L6" s="492" t="s">
        <v>103</v>
      </c>
      <c r="M6" s="390" t="s">
        <v>12</v>
      </c>
      <c r="N6" s="492" t="s">
        <v>103</v>
      </c>
      <c r="O6" s="390" t="s">
        <v>12</v>
      </c>
      <c r="P6" s="492" t="s">
        <v>103</v>
      </c>
      <c r="Q6" s="390" t="s">
        <v>12</v>
      </c>
      <c r="R6" s="880"/>
      <c r="S6" s="880"/>
      <c r="T6" s="880"/>
      <c r="U6" s="877"/>
    </row>
    <row r="7" spans="1:22" s="322" customFormat="1" ht="15.75" x14ac:dyDescent="0.25">
      <c r="A7" s="391"/>
      <c r="B7" s="392"/>
      <c r="C7" s="393"/>
      <c r="D7" s="393"/>
      <c r="E7" s="393"/>
      <c r="F7" s="394"/>
      <c r="G7" s="393"/>
      <c r="H7" s="493"/>
      <c r="I7" s="395"/>
      <c r="J7" s="493"/>
      <c r="K7" s="395"/>
      <c r="L7" s="493"/>
      <c r="M7" s="395"/>
      <c r="N7" s="493"/>
      <c r="O7" s="395"/>
      <c r="P7" s="493"/>
      <c r="Q7" s="395"/>
      <c r="R7" s="396"/>
      <c r="S7" s="396"/>
      <c r="T7" s="396"/>
      <c r="U7" s="397"/>
    </row>
    <row r="8" spans="1:22" ht="124.9" customHeight="1" x14ac:dyDescent="0.25">
      <c r="A8" s="924" t="s">
        <v>1375</v>
      </c>
      <c r="B8" s="927" t="s">
        <v>1376</v>
      </c>
      <c r="C8" s="924" t="s">
        <v>1681</v>
      </c>
      <c r="D8" s="930" t="s">
        <v>1897</v>
      </c>
      <c r="E8" s="844" t="s">
        <v>2189</v>
      </c>
      <c r="F8" s="517" t="s">
        <v>2048</v>
      </c>
      <c r="G8" s="258" t="s">
        <v>2152</v>
      </c>
      <c r="H8" s="495">
        <v>0.6</v>
      </c>
      <c r="I8" s="318">
        <v>35000</v>
      </c>
      <c r="J8" s="495">
        <v>0.4</v>
      </c>
      <c r="K8" s="318">
        <v>10000</v>
      </c>
      <c r="L8" s="495">
        <v>0</v>
      </c>
      <c r="M8" s="318"/>
      <c r="N8" s="495">
        <v>0</v>
      </c>
      <c r="O8" s="318"/>
      <c r="P8" s="495">
        <f>H8+J8+L8+N8</f>
        <v>1</v>
      </c>
      <c r="Q8" s="466">
        <f>I8+K8+M8+O8</f>
        <v>45000</v>
      </c>
      <c r="R8" s="522" t="s">
        <v>1893</v>
      </c>
      <c r="S8" s="529" t="s">
        <v>1948</v>
      </c>
      <c r="T8" s="484" t="s">
        <v>1719</v>
      </c>
      <c r="U8" s="258" t="s">
        <v>1720</v>
      </c>
    </row>
    <row r="9" spans="1:22" ht="126" x14ac:dyDescent="0.25">
      <c r="A9" s="925"/>
      <c r="B9" s="928"/>
      <c r="C9" s="925"/>
      <c r="D9" s="931"/>
      <c r="E9" s="844" t="s">
        <v>1894</v>
      </c>
      <c r="F9" s="517" t="s">
        <v>2049</v>
      </c>
      <c r="G9" s="258" t="s">
        <v>1887</v>
      </c>
      <c r="H9" s="495">
        <v>0.25</v>
      </c>
      <c r="I9" s="318">
        <v>12515.75</v>
      </c>
      <c r="J9" s="495">
        <v>0.25</v>
      </c>
      <c r="K9" s="318">
        <v>12515.75</v>
      </c>
      <c r="L9" s="495">
        <v>0.25</v>
      </c>
      <c r="M9" s="318">
        <v>12515.75</v>
      </c>
      <c r="N9" s="495">
        <v>0.25</v>
      </c>
      <c r="O9" s="318">
        <v>12515.75</v>
      </c>
      <c r="P9" s="495">
        <f>H9+J9+L9+N9</f>
        <v>1</v>
      </c>
      <c r="Q9" s="466">
        <f t="shared" ref="Q9:Q16" si="0">I9+K9+M9+O9</f>
        <v>50063</v>
      </c>
      <c r="R9" s="530" t="s">
        <v>1949</v>
      </c>
      <c r="S9" s="502" t="s">
        <v>1895</v>
      </c>
      <c r="T9" s="484" t="s">
        <v>1719</v>
      </c>
      <c r="U9" s="258" t="s">
        <v>1720</v>
      </c>
    </row>
    <row r="10" spans="1:22" ht="94.5" x14ac:dyDescent="0.25">
      <c r="A10" s="925"/>
      <c r="B10" s="928"/>
      <c r="C10" s="925"/>
      <c r="D10" s="931"/>
      <c r="E10" s="844" t="s">
        <v>1755</v>
      </c>
      <c r="F10" s="618" t="s">
        <v>2050</v>
      </c>
      <c r="G10" s="258" t="s">
        <v>2228</v>
      </c>
      <c r="H10" s="495"/>
      <c r="I10" s="318"/>
      <c r="J10" s="495">
        <v>0.5</v>
      </c>
      <c r="K10" s="318"/>
      <c r="L10" s="495">
        <v>0.5</v>
      </c>
      <c r="M10" s="318"/>
      <c r="N10" s="495"/>
      <c r="O10" s="318"/>
      <c r="P10" s="495">
        <f>H10+J10+L10+N10</f>
        <v>1</v>
      </c>
      <c r="Q10" s="466">
        <f t="shared" si="0"/>
        <v>0</v>
      </c>
      <c r="R10" s="530" t="s">
        <v>1896</v>
      </c>
      <c r="S10" s="502" t="s">
        <v>1950</v>
      </c>
      <c r="T10" s="484" t="s">
        <v>1750</v>
      </c>
      <c r="U10" s="258" t="s">
        <v>1751</v>
      </c>
    </row>
    <row r="11" spans="1:22" ht="126" x14ac:dyDescent="0.25">
      <c r="A11" s="925"/>
      <c r="B11" s="928"/>
      <c r="C11" s="925"/>
      <c r="D11" s="931"/>
      <c r="E11" s="844" t="s">
        <v>1899</v>
      </c>
      <c r="F11" s="618" t="s">
        <v>2051</v>
      </c>
      <c r="G11" s="481" t="s">
        <v>1951</v>
      </c>
      <c r="H11" s="494">
        <v>0.25</v>
      </c>
      <c r="I11" s="419">
        <v>350</v>
      </c>
      <c r="J11" s="494">
        <v>0.25</v>
      </c>
      <c r="K11" s="480">
        <v>700</v>
      </c>
      <c r="L11" s="494">
        <v>0.25</v>
      </c>
      <c r="M11" s="480">
        <v>400</v>
      </c>
      <c r="N11" s="494">
        <v>0.25</v>
      </c>
      <c r="O11" s="480">
        <v>350</v>
      </c>
      <c r="P11" s="494">
        <f>+H11+J11+L11+N11</f>
        <v>1</v>
      </c>
      <c r="Q11" s="466">
        <f t="shared" si="0"/>
        <v>1800</v>
      </c>
      <c r="R11" s="522" t="s">
        <v>1900</v>
      </c>
      <c r="S11" s="529" t="s">
        <v>1901</v>
      </c>
      <c r="T11" s="534" t="s">
        <v>1777</v>
      </c>
      <c r="U11" s="520" t="s">
        <v>1698</v>
      </c>
    </row>
    <row r="12" spans="1:22" s="414" customFormat="1" ht="151.5" customHeight="1" x14ac:dyDescent="0.25">
      <c r="A12" s="925"/>
      <c r="B12" s="928"/>
      <c r="C12" s="925"/>
      <c r="D12" s="931"/>
      <c r="E12" s="812" t="s">
        <v>1865</v>
      </c>
      <c r="F12" s="618" t="s">
        <v>2052</v>
      </c>
      <c r="G12" s="258" t="s">
        <v>2148</v>
      </c>
      <c r="H12" s="495">
        <v>0.1</v>
      </c>
      <c r="I12" s="318"/>
      <c r="J12" s="495">
        <v>0.3</v>
      </c>
      <c r="K12" s="318">
        <v>900</v>
      </c>
      <c r="L12" s="495">
        <v>0.4</v>
      </c>
      <c r="M12" s="318">
        <v>900</v>
      </c>
      <c r="N12" s="495">
        <v>0.2</v>
      </c>
      <c r="O12" s="318"/>
      <c r="P12" s="495">
        <f>H12+J12+L12+N12</f>
        <v>1</v>
      </c>
      <c r="Q12" s="466">
        <f t="shared" si="0"/>
        <v>1800</v>
      </c>
      <c r="R12" s="258" t="s">
        <v>1717</v>
      </c>
      <c r="S12" s="530" t="s">
        <v>1917</v>
      </c>
      <c r="T12" s="258" t="s">
        <v>1719</v>
      </c>
      <c r="U12" s="258" t="s">
        <v>1720</v>
      </c>
      <c r="V12" s="532"/>
    </row>
    <row r="13" spans="1:22" s="414" customFormat="1" ht="89.25" x14ac:dyDescent="0.25">
      <c r="A13" s="925"/>
      <c r="B13" s="928"/>
      <c r="C13" s="925"/>
      <c r="D13" s="931"/>
      <c r="E13" s="812" t="s">
        <v>1947</v>
      </c>
      <c r="F13" s="618" t="s">
        <v>2053</v>
      </c>
      <c r="G13" s="535" t="s">
        <v>2147</v>
      </c>
      <c r="H13" s="536">
        <v>0.25</v>
      </c>
      <c r="I13" s="537">
        <v>900</v>
      </c>
      <c r="J13" s="536">
        <v>0.25</v>
      </c>
      <c r="K13" s="537"/>
      <c r="L13" s="536">
        <v>0.25</v>
      </c>
      <c r="M13" s="537">
        <v>900</v>
      </c>
      <c r="N13" s="536">
        <v>0.25</v>
      </c>
      <c r="O13" s="537"/>
      <c r="P13" s="536">
        <f>+H13+J13+L13+N13</f>
        <v>1</v>
      </c>
      <c r="Q13" s="466">
        <f t="shared" si="0"/>
        <v>1800</v>
      </c>
      <c r="R13" s="468" t="s">
        <v>1717</v>
      </c>
      <c r="S13" s="530" t="s">
        <v>1917</v>
      </c>
      <c r="T13" s="258" t="s">
        <v>1777</v>
      </c>
      <c r="U13" s="258" t="s">
        <v>1698</v>
      </c>
      <c r="V13" s="532"/>
    </row>
    <row r="14" spans="1:22" ht="89.25" x14ac:dyDescent="0.25">
      <c r="A14" s="925"/>
      <c r="B14" s="928"/>
      <c r="C14" s="925"/>
      <c r="D14" s="931"/>
      <c r="E14" s="812" t="s">
        <v>2150</v>
      </c>
      <c r="F14" s="618" t="s">
        <v>2054</v>
      </c>
      <c r="G14" s="538" t="s">
        <v>2149</v>
      </c>
      <c r="H14" s="536">
        <v>0.1</v>
      </c>
      <c r="I14" s="537"/>
      <c r="J14" s="536">
        <v>0.45</v>
      </c>
      <c r="K14" s="537">
        <v>900</v>
      </c>
      <c r="L14" s="536">
        <v>0.45</v>
      </c>
      <c r="M14" s="537">
        <v>900</v>
      </c>
      <c r="N14" s="536">
        <v>0</v>
      </c>
      <c r="O14" s="537">
        <v>0</v>
      </c>
      <c r="P14" s="536">
        <f>+H14+J14+L14+N14</f>
        <v>1</v>
      </c>
      <c r="Q14" s="466">
        <f t="shared" si="0"/>
        <v>1800</v>
      </c>
      <c r="R14" s="468" t="s">
        <v>1717</v>
      </c>
      <c r="S14" s="530" t="s">
        <v>1917</v>
      </c>
      <c r="T14" s="258" t="s">
        <v>1777</v>
      </c>
      <c r="U14" s="258" t="s">
        <v>1698</v>
      </c>
    </row>
    <row r="15" spans="1:22" s="414" customFormat="1" ht="110.25" x14ac:dyDescent="0.25">
      <c r="A15" s="925"/>
      <c r="B15" s="928"/>
      <c r="C15" s="925"/>
      <c r="D15" s="931"/>
      <c r="E15" s="812" t="s">
        <v>1927</v>
      </c>
      <c r="F15" s="71" t="s">
        <v>2055</v>
      </c>
      <c r="G15" s="469" t="s">
        <v>2151</v>
      </c>
      <c r="H15" s="627">
        <v>0.1</v>
      </c>
      <c r="I15" s="479"/>
      <c r="J15" s="627">
        <v>0.45</v>
      </c>
      <c r="K15" s="479"/>
      <c r="L15" s="627"/>
      <c r="M15" s="479"/>
      <c r="N15" s="627">
        <v>0.45</v>
      </c>
      <c r="O15" s="479"/>
      <c r="P15" s="495">
        <f>H15+J15+L15+N15</f>
        <v>1</v>
      </c>
      <c r="Q15" s="466">
        <f t="shared" si="0"/>
        <v>0</v>
      </c>
      <c r="R15" s="71" t="s">
        <v>1882</v>
      </c>
      <c r="S15" s="71" t="s">
        <v>1718</v>
      </c>
      <c r="T15" s="71" t="s">
        <v>1756</v>
      </c>
      <c r="U15" s="71" t="s">
        <v>1698</v>
      </c>
    </row>
    <row r="16" spans="1:22" s="414" customFormat="1" ht="94.5" x14ac:dyDescent="0.25">
      <c r="A16" s="926"/>
      <c r="B16" s="929"/>
      <c r="C16" s="926"/>
      <c r="D16" s="932"/>
      <c r="E16" s="812" t="s">
        <v>1953</v>
      </c>
      <c r="F16" s="71" t="s">
        <v>2056</v>
      </c>
      <c r="G16" s="469" t="s">
        <v>1952</v>
      </c>
      <c r="H16" s="627">
        <v>0.1</v>
      </c>
      <c r="I16" s="479"/>
      <c r="J16" s="627">
        <v>0.45</v>
      </c>
      <c r="K16" s="479"/>
      <c r="L16" s="627">
        <v>0.45</v>
      </c>
      <c r="M16" s="479"/>
      <c r="N16" s="627"/>
      <c r="O16" s="479"/>
      <c r="P16" s="627">
        <f>+H16+J16+L16+N16</f>
        <v>1</v>
      </c>
      <c r="Q16" s="466">
        <f t="shared" si="0"/>
        <v>0</v>
      </c>
      <c r="R16" s="71" t="s">
        <v>1928</v>
      </c>
      <c r="S16" s="71" t="s">
        <v>1718</v>
      </c>
      <c r="T16" s="71" t="s">
        <v>1756</v>
      </c>
      <c r="U16" s="71" t="s">
        <v>1698</v>
      </c>
    </row>
    <row r="17" spans="1:21" ht="15.75" x14ac:dyDescent="0.25">
      <c r="A17" s="269"/>
      <c r="B17" s="270"/>
      <c r="C17" s="269" t="s">
        <v>1377</v>
      </c>
      <c r="D17" s="270"/>
      <c r="E17" s="270"/>
      <c r="F17" s="270"/>
      <c r="G17" s="271"/>
      <c r="H17" s="655">
        <f t="shared" ref="H17:P17" si="1">SUM(H8:H11)</f>
        <v>1.1000000000000001</v>
      </c>
      <c r="I17" s="253">
        <f t="shared" si="1"/>
        <v>47865.75</v>
      </c>
      <c r="J17" s="655">
        <f t="shared" si="1"/>
        <v>1.4</v>
      </c>
      <c r="K17" s="253">
        <f t="shared" si="1"/>
        <v>23215.75</v>
      </c>
      <c r="L17" s="655">
        <f t="shared" si="1"/>
        <v>1</v>
      </c>
      <c r="M17" s="253">
        <f t="shared" si="1"/>
        <v>12915.75</v>
      </c>
      <c r="N17" s="655">
        <f t="shared" si="1"/>
        <v>0.5</v>
      </c>
      <c r="O17" s="253">
        <f t="shared" si="1"/>
        <v>12865.75</v>
      </c>
      <c r="P17" s="655">
        <f t="shared" si="1"/>
        <v>4</v>
      </c>
      <c r="Q17" s="253">
        <f>SUM(Q8:Q16)</f>
        <v>102263</v>
      </c>
      <c r="R17" s="248"/>
      <c r="S17" s="248"/>
      <c r="T17" s="248"/>
      <c r="U17" s="248"/>
    </row>
    <row r="23" spans="1:21" x14ac:dyDescent="0.25">
      <c r="I23"/>
      <c r="K23"/>
      <c r="M23"/>
      <c r="O23"/>
      <c r="Q23"/>
    </row>
    <row r="24" spans="1:21" x14ac:dyDescent="0.25">
      <c r="I24"/>
      <c r="K24"/>
      <c r="M24"/>
      <c r="O24"/>
      <c r="Q24"/>
    </row>
    <row r="25" spans="1:21" x14ac:dyDescent="0.25">
      <c r="I25"/>
      <c r="K25"/>
      <c r="M25"/>
      <c r="O25"/>
      <c r="Q25"/>
    </row>
    <row r="26" spans="1:21" x14ac:dyDescent="0.25">
      <c r="I26"/>
      <c r="K26"/>
      <c r="M26"/>
      <c r="O26"/>
      <c r="Q26"/>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ht="15.6" customHeight="1" x14ac:dyDescent="0.25">
      <c r="I52"/>
      <c r="K52"/>
      <c r="M52"/>
      <c r="O52"/>
      <c r="Q52"/>
    </row>
  </sheetData>
  <mergeCells count="22">
    <mergeCell ref="H4:O4"/>
    <mergeCell ref="P4:Q5"/>
    <mergeCell ref="A8:A16"/>
    <mergeCell ref="B8:B16"/>
    <mergeCell ref="C8:C16"/>
    <mergeCell ref="D8:D16"/>
    <mergeCell ref="A3:U3"/>
    <mergeCell ref="R4:R6"/>
    <mergeCell ref="S4:S6"/>
    <mergeCell ref="T4:T6"/>
    <mergeCell ref="U4:U6"/>
    <mergeCell ref="F4:F6"/>
    <mergeCell ref="A4:A6"/>
    <mergeCell ref="B4:B6"/>
    <mergeCell ref="C4:C6"/>
    <mergeCell ref="E4:E6"/>
    <mergeCell ref="G4:G6"/>
    <mergeCell ref="L5:M5"/>
    <mergeCell ref="N5:O5"/>
    <mergeCell ref="J5:K5"/>
    <mergeCell ref="D4:D6"/>
    <mergeCell ref="H5:I5"/>
  </mergeCells>
  <conditionalFormatting sqref="F15">
    <cfRule type="duplicateValues" dxfId="1" priority="2"/>
  </conditionalFormatting>
  <conditionalFormatting sqref="F16">
    <cfRule type="duplicateValues" dxfId="0" priority="1"/>
  </conditionalFormatting>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showInputMessage="1" showErrorMessage="1" sqref="C8">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6"/>
  <sheetViews>
    <sheetView zoomScale="60" zoomScaleNormal="60" workbookViewId="0">
      <pane ySplit="8" topLeftCell="A11" activePane="bottomLeft" state="frozen"/>
      <selection activeCell="A7" sqref="A7"/>
      <selection pane="bottomLeft" activeCell="E10" sqref="E10:E12"/>
    </sheetView>
  </sheetViews>
  <sheetFormatPr baseColWidth="10" defaultRowHeight="15" x14ac:dyDescent="0.25"/>
  <cols>
    <col min="1" max="1" width="21.7109375" customWidth="1"/>
    <col min="2" max="2" width="41.42578125" customWidth="1"/>
    <col min="3" max="3" width="27.42578125" customWidth="1"/>
    <col min="4" max="4" width="27.42578125" style="414" customWidth="1"/>
    <col min="5" max="7" width="27.42578125" customWidth="1"/>
    <col min="8" max="8" width="15.28515625" customWidth="1"/>
    <col min="9" max="9" width="13.7109375" style="218" customWidth="1"/>
    <col min="10" max="10" width="15.28515625" customWidth="1"/>
    <col min="11" max="11" width="18.85546875" style="218" customWidth="1"/>
    <col min="12" max="12" width="11.42578125" customWidth="1"/>
    <col min="13" max="13" width="12.140625" style="218" customWidth="1"/>
    <col min="14" max="14" width="11.42578125" customWidth="1"/>
    <col min="15" max="15" width="12.140625" style="218" customWidth="1"/>
    <col min="16" max="16" width="15.28515625" style="345" customWidth="1"/>
    <col min="17" max="17" width="18.28515625" style="346" customWidth="1"/>
    <col min="18" max="20" width="14.140625" customWidth="1"/>
    <col min="21" max="21" width="17" customWidth="1"/>
  </cols>
  <sheetData>
    <row r="1" spans="1:33" ht="18.75" x14ac:dyDescent="0.25">
      <c r="C1" s="462" t="s">
        <v>1592</v>
      </c>
      <c r="D1" s="462" t="s">
        <v>1593</v>
      </c>
      <c r="H1" s="261" t="s">
        <v>1378</v>
      </c>
      <c r="J1" s="261"/>
      <c r="K1" s="261"/>
      <c r="M1" s="462" t="s">
        <v>1572</v>
      </c>
      <c r="N1" s="462" t="s">
        <v>1573</v>
      </c>
      <c r="O1" s="462" t="s">
        <v>1574</v>
      </c>
      <c r="P1" s="462" t="s">
        <v>1575</v>
      </c>
      <c r="Q1" s="462" t="s">
        <v>1576</v>
      </c>
      <c r="R1" s="462" t="s">
        <v>1577</v>
      </c>
      <c r="S1" s="462" t="s">
        <v>1578</v>
      </c>
      <c r="T1" s="462" t="s">
        <v>1579</v>
      </c>
      <c r="U1" s="462" t="s">
        <v>1580</v>
      </c>
      <c r="V1" s="462" t="s">
        <v>1581</v>
      </c>
      <c r="W1" s="462" t="s">
        <v>1582</v>
      </c>
      <c r="X1" s="462" t="s">
        <v>1583</v>
      </c>
      <c r="Y1" s="462" t="s">
        <v>1959</v>
      </c>
      <c r="Z1" s="462" t="s">
        <v>1584</v>
      </c>
      <c r="AA1" s="462" t="s">
        <v>1585</v>
      </c>
      <c r="AB1" s="462" t="s">
        <v>1586</v>
      </c>
      <c r="AC1" s="462" t="s">
        <v>1587</v>
      </c>
      <c r="AD1" s="462" t="s">
        <v>1588</v>
      </c>
      <c r="AE1" s="462" t="s">
        <v>1589</v>
      </c>
      <c r="AF1" s="462" t="s">
        <v>1590</v>
      </c>
      <c r="AG1" s="462" t="s">
        <v>1591</v>
      </c>
    </row>
    <row r="2" spans="1:33" ht="18.75" x14ac:dyDescent="0.25">
      <c r="A2" s="286" t="s">
        <v>1341</v>
      </c>
      <c r="H2" s="261"/>
      <c r="J2" s="261"/>
      <c r="K2" s="261"/>
      <c r="L2" s="261"/>
      <c r="M2" s="261"/>
      <c r="N2" s="261"/>
      <c r="O2" s="261"/>
      <c r="P2" s="342"/>
      <c r="Q2" s="342"/>
      <c r="R2" s="261"/>
      <c r="S2" s="261"/>
      <c r="T2" s="261"/>
      <c r="U2" s="261"/>
      <c r="V2" s="261"/>
      <c r="W2" s="261"/>
      <c r="X2" s="261"/>
      <c r="Y2" s="261"/>
      <c r="Z2" s="261"/>
      <c r="AA2" s="261"/>
    </row>
    <row r="3" spans="1:33" ht="18.75" x14ac:dyDescent="0.25">
      <c r="A3" s="287" t="s">
        <v>1385</v>
      </c>
      <c r="H3" s="261"/>
      <c r="J3" s="261"/>
      <c r="K3" s="261"/>
      <c r="L3" s="261"/>
      <c r="M3" s="261"/>
      <c r="N3" s="261"/>
      <c r="O3" s="261"/>
      <c r="P3" s="342"/>
      <c r="Q3" s="342"/>
      <c r="R3" s="261"/>
      <c r="S3" s="261"/>
      <c r="T3" s="261"/>
      <c r="U3" s="261"/>
      <c r="V3" s="261"/>
      <c r="W3" s="261"/>
      <c r="X3" s="261"/>
      <c r="Y3" s="261"/>
      <c r="Z3" s="261"/>
      <c r="AA3" s="261"/>
    </row>
    <row r="4" spans="1:33" ht="18.75" x14ac:dyDescent="0.25">
      <c r="A4" s="287" t="s">
        <v>1960</v>
      </c>
      <c r="H4" s="261"/>
      <c r="J4" s="261"/>
      <c r="K4" s="261"/>
      <c r="L4" s="261"/>
      <c r="M4" s="261"/>
      <c r="N4" s="261"/>
      <c r="O4" s="261"/>
      <c r="P4" s="342"/>
      <c r="Q4" s="342"/>
      <c r="R4" s="261"/>
      <c r="S4" s="261"/>
      <c r="T4" s="261"/>
      <c r="U4" s="261"/>
      <c r="V4" s="261"/>
      <c r="W4" s="261"/>
      <c r="X4" s="261"/>
      <c r="Y4" s="261"/>
      <c r="Z4" s="261"/>
      <c r="AA4" s="261"/>
    </row>
    <row r="5" spans="1:33" x14ac:dyDescent="0.25">
      <c r="A5" s="265" t="s">
        <v>1387</v>
      </c>
      <c r="B5" s="250"/>
      <c r="C5" s="250"/>
      <c r="D5" s="250"/>
      <c r="E5" s="250"/>
      <c r="F5" s="250"/>
      <c r="G5" s="250"/>
      <c r="H5" s="250"/>
      <c r="I5" s="250"/>
      <c r="J5" s="250"/>
      <c r="K5" s="250"/>
      <c r="L5" s="250"/>
      <c r="M5" s="250"/>
      <c r="N5" s="250"/>
      <c r="O5" s="250"/>
      <c r="P5" s="343"/>
      <c r="Q5" s="343"/>
      <c r="R5" s="250"/>
      <c r="S5" s="250"/>
      <c r="T5" s="250"/>
      <c r="U5" s="250"/>
    </row>
    <row r="6" spans="1:33" ht="15" customHeight="1" x14ac:dyDescent="0.25">
      <c r="A6" s="879" t="s">
        <v>92</v>
      </c>
      <c r="B6" s="878" t="s">
        <v>106</v>
      </c>
      <c r="C6" s="881" t="s">
        <v>1529</v>
      </c>
      <c r="D6" s="881" t="s">
        <v>1530</v>
      </c>
      <c r="E6" s="881" t="s">
        <v>82</v>
      </c>
      <c r="F6" s="881" t="s">
        <v>387</v>
      </c>
      <c r="G6" s="881" t="s">
        <v>83</v>
      </c>
      <c r="H6" s="884" t="s">
        <v>95</v>
      </c>
      <c r="I6" s="890"/>
      <c r="J6" s="890"/>
      <c r="K6" s="890"/>
      <c r="L6" s="890"/>
      <c r="M6" s="890"/>
      <c r="N6" s="890"/>
      <c r="O6" s="885"/>
      <c r="P6" s="886" t="s">
        <v>96</v>
      </c>
      <c r="Q6" s="887"/>
      <c r="R6" s="878" t="s">
        <v>98</v>
      </c>
      <c r="S6" s="878" t="s">
        <v>105</v>
      </c>
      <c r="T6" s="878" t="s">
        <v>104</v>
      </c>
      <c r="U6" s="875" t="s">
        <v>84</v>
      </c>
    </row>
    <row r="7" spans="1:33" ht="15" customHeight="1" x14ac:dyDescent="0.25">
      <c r="A7" s="879"/>
      <c r="B7" s="879"/>
      <c r="C7" s="882"/>
      <c r="D7" s="882"/>
      <c r="E7" s="882"/>
      <c r="F7" s="882"/>
      <c r="G7" s="882"/>
      <c r="H7" s="884" t="s">
        <v>99</v>
      </c>
      <c r="I7" s="885"/>
      <c r="J7" s="884" t="s">
        <v>100</v>
      </c>
      <c r="K7" s="885"/>
      <c r="L7" s="884" t="s">
        <v>101</v>
      </c>
      <c r="M7" s="885"/>
      <c r="N7" s="884" t="s">
        <v>102</v>
      </c>
      <c r="O7" s="885"/>
      <c r="P7" s="888"/>
      <c r="Q7" s="889"/>
      <c r="R7" s="879"/>
      <c r="S7" s="879"/>
      <c r="T7" s="879"/>
      <c r="U7" s="876"/>
    </row>
    <row r="8" spans="1:33" ht="25.5" x14ac:dyDescent="0.25">
      <c r="A8" s="880"/>
      <c r="B8" s="880"/>
      <c r="C8" s="883"/>
      <c r="D8" s="883"/>
      <c r="E8" s="883"/>
      <c r="F8" s="883"/>
      <c r="G8" s="883"/>
      <c r="H8" s="390" t="s">
        <v>103</v>
      </c>
      <c r="I8" s="390" t="s">
        <v>12</v>
      </c>
      <c r="J8" s="390" t="s">
        <v>103</v>
      </c>
      <c r="K8" s="390" t="s">
        <v>12</v>
      </c>
      <c r="L8" s="390" t="s">
        <v>103</v>
      </c>
      <c r="M8" s="390" t="s">
        <v>12</v>
      </c>
      <c r="N8" s="390" t="s">
        <v>103</v>
      </c>
      <c r="O8" s="390" t="s">
        <v>12</v>
      </c>
      <c r="P8" s="390" t="s">
        <v>103</v>
      </c>
      <c r="Q8" s="390" t="s">
        <v>12</v>
      </c>
      <c r="R8" s="880"/>
      <c r="S8" s="880"/>
      <c r="T8" s="880"/>
      <c r="U8" s="877"/>
    </row>
    <row r="9" spans="1:33" s="322" customFormat="1" ht="15.75" x14ac:dyDescent="0.25">
      <c r="A9" s="391"/>
      <c r="B9" s="392"/>
      <c r="C9" s="393"/>
      <c r="D9" s="393"/>
      <c r="E9" s="393"/>
      <c r="F9" s="394"/>
      <c r="G9" s="393"/>
      <c r="H9" s="395"/>
      <c r="I9" s="395"/>
      <c r="J9" s="395"/>
      <c r="K9" s="395"/>
      <c r="L9" s="395"/>
      <c r="M9" s="395"/>
      <c r="N9" s="395"/>
      <c r="O9" s="395"/>
      <c r="P9" s="395"/>
      <c r="Q9" s="395"/>
      <c r="R9" s="396"/>
      <c r="S9" s="396"/>
      <c r="T9" s="396"/>
      <c r="U9" s="397"/>
    </row>
    <row r="10" spans="1:33" s="414" customFormat="1" ht="177" customHeight="1" x14ac:dyDescent="0.25">
      <c r="A10" s="927" t="s">
        <v>1379</v>
      </c>
      <c r="B10" s="894" t="s">
        <v>1380</v>
      </c>
      <c r="C10" s="936" t="s">
        <v>1582</v>
      </c>
      <c r="D10" s="937" t="s">
        <v>1888</v>
      </c>
      <c r="E10" s="812" t="s">
        <v>1954</v>
      </c>
      <c r="F10" s="656" t="s">
        <v>2057</v>
      </c>
      <c r="G10" s="654" t="s">
        <v>1955</v>
      </c>
      <c r="H10" s="638">
        <v>0.5</v>
      </c>
      <c r="I10" s="441"/>
      <c r="J10" s="638">
        <v>0.5</v>
      </c>
      <c r="K10" s="441"/>
      <c r="L10" s="638"/>
      <c r="M10" s="441"/>
      <c r="N10" s="638"/>
      <c r="O10" s="441"/>
      <c r="P10" s="638">
        <f>+H10+J10+L10+N10</f>
        <v>1</v>
      </c>
      <c r="Q10" s="658">
        <f>I10+K10+M10+O10</f>
        <v>0</v>
      </c>
      <c r="R10" s="659" t="s">
        <v>1867</v>
      </c>
      <c r="S10" s="657" t="s">
        <v>1962</v>
      </c>
      <c r="T10" s="660" t="s">
        <v>1866</v>
      </c>
      <c r="U10" s="640" t="s">
        <v>1868</v>
      </c>
    </row>
    <row r="11" spans="1:33" s="414" customFormat="1" ht="177" customHeight="1" x14ac:dyDescent="0.25">
      <c r="A11" s="928"/>
      <c r="B11" s="895"/>
      <c r="C11" s="936"/>
      <c r="D11" s="937"/>
      <c r="E11" s="812" t="s">
        <v>2229</v>
      </c>
      <c r="F11" s="656" t="s">
        <v>1957</v>
      </c>
      <c r="G11" s="654" t="s">
        <v>1956</v>
      </c>
      <c r="H11" s="638">
        <v>0.25</v>
      </c>
      <c r="I11" s="441"/>
      <c r="J11" s="638">
        <v>0.25</v>
      </c>
      <c r="K11" s="441"/>
      <c r="L11" s="638">
        <v>0.25</v>
      </c>
      <c r="M11" s="441"/>
      <c r="N11" s="638">
        <v>0.25</v>
      </c>
      <c r="O11" s="441"/>
      <c r="P11" s="638">
        <f>+H11+J11+L11+N11</f>
        <v>1</v>
      </c>
      <c r="Q11" s="658">
        <f>I11+K11+M11+O11</f>
        <v>0</v>
      </c>
      <c r="R11" s="659" t="s">
        <v>1867</v>
      </c>
      <c r="S11" s="657" t="s">
        <v>1961</v>
      </c>
      <c r="T11" s="660" t="s">
        <v>1866</v>
      </c>
      <c r="U11" s="640" t="s">
        <v>1868</v>
      </c>
    </row>
    <row r="12" spans="1:33" ht="147.75" customHeight="1" x14ac:dyDescent="0.25">
      <c r="A12" s="928"/>
      <c r="B12" s="895"/>
      <c r="C12" s="936"/>
      <c r="D12" s="937"/>
      <c r="E12" s="810" t="s">
        <v>2230</v>
      </c>
      <c r="F12" s="656" t="s">
        <v>2058</v>
      </c>
      <c r="G12" s="654" t="s">
        <v>1869</v>
      </c>
      <c r="H12" s="638">
        <v>0.1</v>
      </c>
      <c r="I12" s="441"/>
      <c r="J12" s="638">
        <v>0.3</v>
      </c>
      <c r="K12" s="441"/>
      <c r="L12" s="638">
        <v>0.3</v>
      </c>
      <c r="M12" s="441"/>
      <c r="N12" s="638">
        <v>0.3</v>
      </c>
      <c r="O12" s="441"/>
      <c r="P12" s="638">
        <f>H12+J12+L12+N12</f>
        <v>1</v>
      </c>
      <c r="Q12" s="661">
        <f>I12+K12+M12+O12</f>
        <v>0</v>
      </c>
      <c r="R12" s="659" t="s">
        <v>1725</v>
      </c>
      <c r="S12" s="657" t="s">
        <v>1917</v>
      </c>
      <c r="T12" s="660" t="s">
        <v>1726</v>
      </c>
      <c r="U12" s="640" t="s">
        <v>1728</v>
      </c>
    </row>
    <row r="13" spans="1:33" ht="15.75" hidden="1" x14ac:dyDescent="0.25">
      <c r="A13" s="928"/>
      <c r="B13" s="894" t="s">
        <v>1382</v>
      </c>
      <c r="C13" s="234"/>
      <c r="D13" s="234"/>
      <c r="E13" s="234"/>
      <c r="F13" s="234"/>
      <c r="G13" s="238"/>
      <c r="H13" s="238"/>
      <c r="I13" s="251"/>
      <c r="J13" s="238"/>
      <c r="K13" s="251"/>
      <c r="L13" s="238"/>
      <c r="M13" s="251"/>
      <c r="N13" s="238"/>
      <c r="O13" s="251"/>
      <c r="P13" s="340">
        <f t="shared" ref="P13:P26" si="0">H13+J13+L13+N13</f>
        <v>0</v>
      </c>
      <c r="Q13" s="341">
        <f t="shared" ref="Q13:Q26" si="1">I13+K13+M13+O13</f>
        <v>0</v>
      </c>
      <c r="R13" s="238"/>
      <c r="S13" s="238"/>
      <c r="T13" s="238"/>
      <c r="U13" s="73"/>
    </row>
    <row r="14" spans="1:33" ht="15.75" hidden="1" x14ac:dyDescent="0.25">
      <c r="A14" s="928"/>
      <c r="B14" s="895"/>
      <c r="C14" s="234"/>
      <c r="D14" s="234"/>
      <c r="E14" s="234"/>
      <c r="F14" s="234"/>
      <c r="G14" s="238"/>
      <c r="H14" s="238"/>
      <c r="I14" s="251"/>
      <c r="J14" s="238"/>
      <c r="K14" s="251"/>
      <c r="L14" s="238"/>
      <c r="M14" s="251"/>
      <c r="N14" s="238"/>
      <c r="O14" s="251"/>
      <c r="P14" s="340">
        <f t="shared" si="0"/>
        <v>0</v>
      </c>
      <c r="Q14" s="341">
        <f t="shared" si="1"/>
        <v>0</v>
      </c>
      <c r="R14" s="238"/>
      <c r="S14" s="238"/>
      <c r="T14" s="238"/>
      <c r="U14" s="73"/>
    </row>
    <row r="15" spans="1:33" ht="15.75" hidden="1" x14ac:dyDescent="0.25">
      <c r="A15" s="928"/>
      <c r="B15" s="895"/>
      <c r="C15" s="234"/>
      <c r="D15" s="234"/>
      <c r="E15" s="234"/>
      <c r="F15" s="234"/>
      <c r="G15" s="238"/>
      <c r="H15" s="238"/>
      <c r="I15" s="251"/>
      <c r="J15" s="238"/>
      <c r="K15" s="251"/>
      <c r="L15" s="238"/>
      <c r="M15" s="251"/>
      <c r="N15" s="238"/>
      <c r="O15" s="251"/>
      <c r="P15" s="340">
        <f t="shared" si="0"/>
        <v>0</v>
      </c>
      <c r="Q15" s="341">
        <f t="shared" si="1"/>
        <v>0</v>
      </c>
      <c r="R15" s="238"/>
      <c r="S15" s="238"/>
      <c r="T15" s="238"/>
      <c r="U15" s="73"/>
    </row>
    <row r="16" spans="1:33" ht="15.75" hidden="1" x14ac:dyDescent="0.25">
      <c r="A16" s="928"/>
      <c r="B16" s="895"/>
      <c r="C16" s="234"/>
      <c r="D16" s="234"/>
      <c r="E16" s="234"/>
      <c r="F16" s="234"/>
      <c r="G16" s="238"/>
      <c r="H16" s="238"/>
      <c r="I16" s="251"/>
      <c r="J16" s="238"/>
      <c r="K16" s="251"/>
      <c r="L16" s="238"/>
      <c r="M16" s="251"/>
      <c r="N16" s="238"/>
      <c r="O16" s="251"/>
      <c r="P16" s="340">
        <f t="shared" si="0"/>
        <v>0</v>
      </c>
      <c r="Q16" s="341">
        <f t="shared" si="1"/>
        <v>0</v>
      </c>
      <c r="R16" s="238"/>
      <c r="S16" s="238"/>
      <c r="T16" s="238"/>
      <c r="U16" s="73"/>
    </row>
    <row r="17" spans="1:21" ht="15.75" hidden="1" x14ac:dyDescent="0.25">
      <c r="A17" s="928"/>
      <c r="B17" s="896"/>
      <c r="C17" s="234"/>
      <c r="D17" s="234"/>
      <c r="E17" s="234"/>
      <c r="F17" s="234"/>
      <c r="G17" s="234"/>
      <c r="H17" s="234"/>
      <c r="I17" s="215"/>
      <c r="J17" s="234"/>
      <c r="K17" s="215"/>
      <c r="L17" s="234"/>
      <c r="M17" s="215"/>
      <c r="N17" s="234"/>
      <c r="O17" s="215"/>
      <c r="P17" s="335">
        <f t="shared" si="0"/>
        <v>0</v>
      </c>
      <c r="Q17" s="336">
        <f t="shared" si="1"/>
        <v>0</v>
      </c>
      <c r="R17" s="234"/>
      <c r="S17" s="234"/>
      <c r="T17" s="234"/>
      <c r="U17" s="292"/>
    </row>
    <row r="18" spans="1:21" ht="15.75" hidden="1" x14ac:dyDescent="0.25">
      <c r="A18" s="928"/>
      <c r="B18" s="894" t="s">
        <v>1383</v>
      </c>
      <c r="C18" s="234"/>
      <c r="D18" s="234"/>
      <c r="E18" s="234"/>
      <c r="F18" s="234"/>
      <c r="G18" s="238"/>
      <c r="H18" s="235"/>
      <c r="I18" s="312"/>
      <c r="J18" s="235"/>
      <c r="K18" s="312"/>
      <c r="L18" s="235"/>
      <c r="M18" s="215"/>
      <c r="N18" s="234"/>
      <c r="O18" s="215"/>
      <c r="P18" s="335">
        <f t="shared" si="0"/>
        <v>0</v>
      </c>
      <c r="Q18" s="344">
        <f t="shared" si="1"/>
        <v>0</v>
      </c>
      <c r="R18" s="234"/>
      <c r="S18" s="234"/>
      <c r="T18" s="234"/>
      <c r="U18" s="234"/>
    </row>
    <row r="19" spans="1:21" ht="15.75" hidden="1" x14ac:dyDescent="0.25">
      <c r="A19" s="928"/>
      <c r="B19" s="895"/>
      <c r="C19" s="234"/>
      <c r="D19" s="234"/>
      <c r="E19" s="234"/>
      <c r="F19" s="234"/>
      <c r="G19" s="238"/>
      <c r="H19" s="235"/>
      <c r="I19" s="312"/>
      <c r="J19" s="235"/>
      <c r="K19" s="312"/>
      <c r="L19" s="235"/>
      <c r="M19" s="215"/>
      <c r="N19" s="234"/>
      <c r="O19" s="215"/>
      <c r="P19" s="335">
        <f t="shared" si="0"/>
        <v>0</v>
      </c>
      <c r="Q19" s="344">
        <f t="shared" si="1"/>
        <v>0</v>
      </c>
      <c r="R19" s="234"/>
      <c r="S19" s="234"/>
      <c r="T19" s="234"/>
      <c r="U19" s="234"/>
    </row>
    <row r="20" spans="1:21" ht="15.75" hidden="1" x14ac:dyDescent="0.25">
      <c r="A20" s="928"/>
      <c r="B20" s="895"/>
      <c r="C20" s="234"/>
      <c r="D20" s="234"/>
      <c r="E20" s="234"/>
      <c r="F20" s="234"/>
      <c r="G20" s="238"/>
      <c r="H20" s="235"/>
      <c r="I20" s="312"/>
      <c r="J20" s="235"/>
      <c r="K20" s="312"/>
      <c r="L20" s="235"/>
      <c r="M20" s="215"/>
      <c r="N20" s="234"/>
      <c r="O20" s="215"/>
      <c r="P20" s="335">
        <f t="shared" si="0"/>
        <v>0</v>
      </c>
      <c r="Q20" s="344">
        <f t="shared" si="1"/>
        <v>0</v>
      </c>
      <c r="R20" s="234"/>
      <c r="S20" s="234"/>
      <c r="T20" s="234"/>
      <c r="U20" s="234"/>
    </row>
    <row r="21" spans="1:21" ht="15.75" hidden="1" x14ac:dyDescent="0.25">
      <c r="A21" s="928"/>
      <c r="B21" s="896"/>
      <c r="C21" s="234"/>
      <c r="D21" s="234"/>
      <c r="E21" s="234"/>
      <c r="F21" s="234"/>
      <c r="G21" s="238"/>
      <c r="H21" s="235"/>
      <c r="I21" s="312"/>
      <c r="J21" s="235"/>
      <c r="K21" s="312"/>
      <c r="L21" s="235"/>
      <c r="M21" s="215"/>
      <c r="N21" s="234"/>
      <c r="O21" s="215"/>
      <c r="P21" s="335">
        <f t="shared" si="0"/>
        <v>0</v>
      </c>
      <c r="Q21" s="344">
        <f t="shared" si="1"/>
        <v>0</v>
      </c>
      <c r="R21" s="234"/>
      <c r="S21" s="234"/>
      <c r="T21" s="234"/>
      <c r="U21" s="234"/>
    </row>
    <row r="22" spans="1:21" ht="15.75" hidden="1" x14ac:dyDescent="0.25">
      <c r="A22" s="928"/>
      <c r="B22" s="902" t="s">
        <v>1384</v>
      </c>
      <c r="C22" s="234"/>
      <c r="D22" s="234"/>
      <c r="E22" s="234"/>
      <c r="F22" s="234"/>
      <c r="G22" s="238"/>
      <c r="H22" s="235"/>
      <c r="I22" s="312"/>
      <c r="J22" s="235"/>
      <c r="K22" s="312"/>
      <c r="L22" s="235"/>
      <c r="M22" s="215"/>
      <c r="N22" s="234"/>
      <c r="O22" s="215"/>
      <c r="P22" s="335">
        <f t="shared" si="0"/>
        <v>0</v>
      </c>
      <c r="Q22" s="344">
        <f t="shared" si="1"/>
        <v>0</v>
      </c>
      <c r="R22" s="234"/>
      <c r="S22" s="234"/>
      <c r="T22" s="234"/>
      <c r="U22" s="234"/>
    </row>
    <row r="23" spans="1:21" ht="15.75" hidden="1" customHeight="1" x14ac:dyDescent="0.25">
      <c r="A23" s="928"/>
      <c r="B23" s="902"/>
      <c r="C23" s="234"/>
      <c r="D23" s="234"/>
      <c r="E23" s="234"/>
      <c r="F23" s="234"/>
      <c r="G23" s="238"/>
      <c r="H23" s="235"/>
      <c r="I23" s="312"/>
      <c r="J23" s="235"/>
      <c r="K23" s="312"/>
      <c r="L23" s="235"/>
      <c r="M23" s="215"/>
      <c r="N23" s="234"/>
      <c r="O23" s="215"/>
      <c r="P23" s="335">
        <f t="shared" si="0"/>
        <v>0</v>
      </c>
      <c r="Q23" s="344">
        <f t="shared" si="1"/>
        <v>0</v>
      </c>
      <c r="R23" s="234"/>
      <c r="S23" s="234"/>
      <c r="T23" s="234"/>
      <c r="U23" s="234"/>
    </row>
    <row r="24" spans="1:21" ht="15.75" hidden="1" x14ac:dyDescent="0.25">
      <c r="A24" s="928"/>
      <c r="B24" s="902"/>
      <c r="C24" s="234"/>
      <c r="D24" s="234"/>
      <c r="E24" s="234"/>
      <c r="F24" s="234"/>
      <c r="G24" s="238"/>
      <c r="H24" s="235"/>
      <c r="I24" s="312"/>
      <c r="J24" s="235"/>
      <c r="K24" s="312"/>
      <c r="L24" s="235"/>
      <c r="M24" s="215"/>
      <c r="N24" s="234"/>
      <c r="O24" s="215"/>
      <c r="P24" s="335">
        <f t="shared" si="0"/>
        <v>0</v>
      </c>
      <c r="Q24" s="344">
        <f t="shared" si="1"/>
        <v>0</v>
      </c>
      <c r="R24" s="234"/>
      <c r="S24" s="234"/>
      <c r="T24" s="234"/>
      <c r="U24" s="234"/>
    </row>
    <row r="25" spans="1:21" ht="15.75" hidden="1" x14ac:dyDescent="0.25">
      <c r="A25" s="928"/>
      <c r="B25" s="902"/>
      <c r="C25" s="234"/>
      <c r="D25" s="234"/>
      <c r="E25" s="234"/>
      <c r="F25" s="234"/>
      <c r="G25" s="234"/>
      <c r="H25" s="234"/>
      <c r="I25" s="215"/>
      <c r="J25" s="234"/>
      <c r="K25" s="215"/>
      <c r="L25" s="234"/>
      <c r="M25" s="215"/>
      <c r="N25" s="234"/>
      <c r="O25" s="215"/>
      <c r="P25" s="335">
        <f t="shared" si="0"/>
        <v>0</v>
      </c>
      <c r="Q25" s="336">
        <f t="shared" si="1"/>
        <v>0</v>
      </c>
      <c r="R25" s="234"/>
      <c r="S25" s="234"/>
      <c r="T25" s="234"/>
      <c r="U25" s="234"/>
    </row>
    <row r="26" spans="1:21" ht="15.75" hidden="1" x14ac:dyDescent="0.25">
      <c r="A26" s="929"/>
      <c r="B26" s="902"/>
      <c r="C26" s="234"/>
      <c r="D26" s="234"/>
      <c r="E26" s="234"/>
      <c r="F26" s="234"/>
      <c r="G26" s="234"/>
      <c r="H26" s="234"/>
      <c r="I26" s="215"/>
      <c r="J26" s="234"/>
      <c r="K26" s="215"/>
      <c r="L26" s="234"/>
      <c r="M26" s="215"/>
      <c r="N26" s="234"/>
      <c r="O26" s="215"/>
      <c r="P26" s="335">
        <f t="shared" si="0"/>
        <v>0</v>
      </c>
      <c r="Q26" s="336">
        <f t="shared" si="1"/>
        <v>0</v>
      </c>
      <c r="R26" s="234"/>
      <c r="S26" s="234"/>
      <c r="T26" s="234"/>
      <c r="U26" s="234"/>
    </row>
    <row r="27" spans="1:21" ht="15.75" hidden="1" x14ac:dyDescent="0.25">
      <c r="A27" s="933" t="s">
        <v>472</v>
      </c>
      <c r="B27" s="934"/>
      <c r="C27" s="934"/>
      <c r="D27" s="934"/>
      <c r="E27" s="934"/>
      <c r="F27" s="934"/>
      <c r="G27" s="934"/>
      <c r="H27" s="934"/>
      <c r="I27" s="934"/>
      <c r="J27" s="934"/>
      <c r="K27" s="934"/>
      <c r="L27" s="934"/>
      <c r="M27" s="934"/>
      <c r="N27" s="934"/>
      <c r="O27" s="934"/>
      <c r="P27" s="934"/>
      <c r="Q27" s="934"/>
      <c r="R27" s="934"/>
      <c r="S27" s="934"/>
      <c r="T27" s="934"/>
      <c r="U27" s="935"/>
    </row>
    <row r="28" spans="1:21" ht="15.75" hidden="1" customHeight="1" x14ac:dyDescent="0.25">
      <c r="A28" s="894" t="s">
        <v>1958</v>
      </c>
      <c r="B28" s="902" t="s">
        <v>1388</v>
      </c>
      <c r="C28" s="234"/>
      <c r="D28" s="234"/>
      <c r="E28" s="234"/>
      <c r="F28" s="234"/>
      <c r="G28" s="238"/>
      <c r="H28" s="234"/>
      <c r="I28" s="215"/>
      <c r="J28" s="234"/>
      <c r="K28" s="215"/>
      <c r="L28" s="234"/>
      <c r="M28" s="215"/>
      <c r="N28" s="234"/>
      <c r="O28" s="215"/>
      <c r="P28" s="335">
        <f t="shared" ref="P28:P39" si="2">H28+J28+L28+N28</f>
        <v>0</v>
      </c>
      <c r="Q28" s="336">
        <f t="shared" ref="Q28:Q39" si="3">I28+K28+M28+O28</f>
        <v>0</v>
      </c>
      <c r="R28" s="234"/>
      <c r="S28" s="234"/>
      <c r="T28" s="234"/>
      <c r="U28" s="252"/>
    </row>
    <row r="29" spans="1:21" ht="15.75" hidden="1" x14ac:dyDescent="0.25">
      <c r="A29" s="895"/>
      <c r="B29" s="902"/>
      <c r="C29" s="234"/>
      <c r="D29" s="234"/>
      <c r="E29" s="234"/>
      <c r="F29" s="234"/>
      <c r="G29" s="238"/>
      <c r="H29" s="234"/>
      <c r="I29" s="215"/>
      <c r="J29" s="234"/>
      <c r="K29" s="215"/>
      <c r="L29" s="234"/>
      <c r="M29" s="215"/>
      <c r="N29" s="234"/>
      <c r="O29" s="215"/>
      <c r="P29" s="335">
        <f t="shared" si="2"/>
        <v>0</v>
      </c>
      <c r="Q29" s="336">
        <f t="shared" si="3"/>
        <v>0</v>
      </c>
      <c r="R29" s="234"/>
      <c r="S29" s="234"/>
      <c r="T29" s="234"/>
      <c r="U29" s="252"/>
    </row>
    <row r="30" spans="1:21" ht="15.75" hidden="1" x14ac:dyDescent="0.25">
      <c r="A30" s="895"/>
      <c r="B30" s="902"/>
      <c r="C30" s="234"/>
      <c r="D30" s="234"/>
      <c r="E30" s="234"/>
      <c r="F30" s="234"/>
      <c r="G30" s="238"/>
      <c r="H30" s="234"/>
      <c r="I30" s="215"/>
      <c r="J30" s="234"/>
      <c r="K30" s="215"/>
      <c r="L30" s="234"/>
      <c r="M30" s="215"/>
      <c r="N30" s="234"/>
      <c r="O30" s="215"/>
      <c r="P30" s="335">
        <f t="shared" si="2"/>
        <v>0</v>
      </c>
      <c r="Q30" s="336">
        <f t="shared" si="3"/>
        <v>0</v>
      </c>
      <c r="R30" s="234"/>
      <c r="S30" s="234"/>
      <c r="T30" s="234"/>
      <c r="U30" s="252"/>
    </row>
    <row r="31" spans="1:21" ht="15.75" hidden="1" x14ac:dyDescent="0.25">
      <c r="A31" s="895"/>
      <c r="B31" s="902"/>
      <c r="C31" s="234"/>
      <c r="D31" s="234"/>
      <c r="E31" s="234"/>
      <c r="F31" s="234"/>
      <c r="G31" s="238"/>
      <c r="H31" s="234"/>
      <c r="I31" s="215"/>
      <c r="J31" s="234"/>
      <c r="K31" s="215"/>
      <c r="L31" s="234"/>
      <c r="M31" s="215"/>
      <c r="N31" s="234"/>
      <c r="O31" s="215"/>
      <c r="P31" s="335">
        <f t="shared" si="2"/>
        <v>0</v>
      </c>
      <c r="Q31" s="336">
        <f t="shared" si="3"/>
        <v>0</v>
      </c>
      <c r="R31" s="234"/>
      <c r="S31" s="234"/>
      <c r="T31" s="234"/>
      <c r="U31" s="252"/>
    </row>
    <row r="32" spans="1:21" ht="15.75" hidden="1" x14ac:dyDescent="0.25">
      <c r="A32" s="895"/>
      <c r="B32" s="902"/>
      <c r="C32" s="234"/>
      <c r="D32" s="234"/>
      <c r="E32" s="234"/>
      <c r="F32" s="234"/>
      <c r="G32" s="238"/>
      <c r="H32" s="234"/>
      <c r="I32" s="215"/>
      <c r="J32" s="234"/>
      <c r="K32" s="215"/>
      <c r="L32" s="234"/>
      <c r="M32" s="215"/>
      <c r="N32" s="234"/>
      <c r="O32" s="215"/>
      <c r="P32" s="335">
        <f t="shared" si="2"/>
        <v>0</v>
      </c>
      <c r="Q32" s="336">
        <f t="shared" si="3"/>
        <v>0</v>
      </c>
      <c r="R32" s="234"/>
      <c r="S32" s="234"/>
      <c r="T32" s="234"/>
      <c r="U32" s="252"/>
    </row>
    <row r="33" spans="1:21" ht="15.75" hidden="1" x14ac:dyDescent="0.25">
      <c r="A33" s="896"/>
      <c r="B33" s="902"/>
      <c r="C33" s="234"/>
      <c r="D33" s="234"/>
      <c r="E33" s="234"/>
      <c r="F33" s="234"/>
      <c r="G33" s="238"/>
      <c r="H33" s="234"/>
      <c r="I33" s="215"/>
      <c r="J33" s="234"/>
      <c r="K33" s="215"/>
      <c r="L33" s="234"/>
      <c r="M33" s="215"/>
      <c r="N33" s="234"/>
      <c r="O33" s="215"/>
      <c r="P33" s="335">
        <f t="shared" si="2"/>
        <v>0</v>
      </c>
      <c r="Q33" s="336">
        <f t="shared" si="3"/>
        <v>0</v>
      </c>
      <c r="R33" s="234"/>
      <c r="S33" s="234"/>
      <c r="T33" s="234"/>
      <c r="U33" s="252"/>
    </row>
    <row r="34" spans="1:21" ht="15.75" hidden="1" x14ac:dyDescent="0.25">
      <c r="A34" s="902" t="s">
        <v>1386</v>
      </c>
      <c r="B34" s="902" t="s">
        <v>1389</v>
      </c>
      <c r="C34" s="234"/>
      <c r="D34" s="234"/>
      <c r="E34" s="234"/>
      <c r="F34" s="234"/>
      <c r="G34" s="234"/>
      <c r="H34" s="234"/>
      <c r="I34" s="215"/>
      <c r="J34" s="234"/>
      <c r="K34" s="215"/>
      <c r="L34" s="235"/>
      <c r="M34" s="215"/>
      <c r="N34" s="234"/>
      <c r="O34" s="215"/>
      <c r="P34" s="337">
        <f t="shared" si="2"/>
        <v>0</v>
      </c>
      <c r="Q34" s="336">
        <f t="shared" si="3"/>
        <v>0</v>
      </c>
      <c r="R34" s="234"/>
      <c r="S34" s="234"/>
      <c r="T34" s="234"/>
      <c r="U34" s="292"/>
    </row>
    <row r="35" spans="1:21" ht="15.75" hidden="1" x14ac:dyDescent="0.25">
      <c r="A35" s="902"/>
      <c r="B35" s="902"/>
      <c r="C35" s="234"/>
      <c r="D35" s="234"/>
      <c r="E35" s="234"/>
      <c r="F35" s="234"/>
      <c r="G35" s="234"/>
      <c r="H35" s="234"/>
      <c r="I35" s="215"/>
      <c r="J35" s="234"/>
      <c r="K35" s="215"/>
      <c r="L35" s="235"/>
      <c r="M35" s="215"/>
      <c r="N35" s="234"/>
      <c r="O35" s="215"/>
      <c r="P35" s="337">
        <f t="shared" si="2"/>
        <v>0</v>
      </c>
      <c r="Q35" s="336">
        <f t="shared" si="3"/>
        <v>0</v>
      </c>
      <c r="R35" s="234"/>
      <c r="S35" s="234"/>
      <c r="T35" s="234"/>
      <c r="U35" s="292"/>
    </row>
    <row r="36" spans="1:21" ht="15.75" hidden="1" x14ac:dyDescent="0.25">
      <c r="A36" s="902"/>
      <c r="B36" s="902"/>
      <c r="C36" s="234"/>
      <c r="D36" s="234"/>
      <c r="E36" s="234"/>
      <c r="F36" s="234"/>
      <c r="G36" s="234"/>
      <c r="H36" s="234"/>
      <c r="I36" s="215"/>
      <c r="J36" s="234"/>
      <c r="K36" s="215"/>
      <c r="L36" s="235"/>
      <c r="M36" s="215"/>
      <c r="N36" s="234"/>
      <c r="O36" s="215"/>
      <c r="P36" s="337">
        <f t="shared" si="2"/>
        <v>0</v>
      </c>
      <c r="Q36" s="336">
        <f t="shared" si="3"/>
        <v>0</v>
      </c>
      <c r="R36" s="234"/>
      <c r="S36" s="234"/>
      <c r="T36" s="234"/>
      <c r="U36" s="292"/>
    </row>
    <row r="37" spans="1:21" ht="15.75" hidden="1" x14ac:dyDescent="0.25">
      <c r="A37" s="902"/>
      <c r="B37" s="902"/>
      <c r="C37" s="234"/>
      <c r="D37" s="234"/>
      <c r="E37" s="234"/>
      <c r="F37" s="234"/>
      <c r="G37" s="234"/>
      <c r="H37" s="234"/>
      <c r="I37" s="215"/>
      <c r="J37" s="234"/>
      <c r="K37" s="215"/>
      <c r="L37" s="235"/>
      <c r="M37" s="215"/>
      <c r="N37" s="234"/>
      <c r="O37" s="215"/>
      <c r="P37" s="337">
        <f t="shared" si="2"/>
        <v>0</v>
      </c>
      <c r="Q37" s="336">
        <f t="shared" si="3"/>
        <v>0</v>
      </c>
      <c r="R37" s="234"/>
      <c r="S37" s="234"/>
      <c r="T37" s="234"/>
      <c r="U37" s="292"/>
    </row>
    <row r="38" spans="1:21" ht="15.75" hidden="1" x14ac:dyDescent="0.25">
      <c r="A38" s="902"/>
      <c r="B38" s="902"/>
      <c r="C38" s="234"/>
      <c r="D38" s="234"/>
      <c r="E38" s="234"/>
      <c r="F38" s="234"/>
      <c r="G38" s="234"/>
      <c r="H38" s="234"/>
      <c r="I38" s="215"/>
      <c r="J38" s="234"/>
      <c r="K38" s="215"/>
      <c r="L38" s="235"/>
      <c r="M38" s="215"/>
      <c r="N38" s="234"/>
      <c r="O38" s="215"/>
      <c r="P38" s="337">
        <f t="shared" si="2"/>
        <v>0</v>
      </c>
      <c r="Q38" s="336">
        <f t="shared" si="3"/>
        <v>0</v>
      </c>
      <c r="R38" s="234"/>
      <c r="S38" s="234"/>
      <c r="T38" s="234"/>
      <c r="U38" s="292"/>
    </row>
    <row r="39" spans="1:21" ht="15.75" hidden="1" x14ac:dyDescent="0.25">
      <c r="A39" s="902"/>
      <c r="B39" s="902"/>
      <c r="C39" s="234"/>
      <c r="D39" s="234"/>
      <c r="E39" s="234"/>
      <c r="F39" s="234"/>
      <c r="G39" s="234"/>
      <c r="H39" s="234"/>
      <c r="I39" s="215"/>
      <c r="J39" s="234"/>
      <c r="K39" s="215"/>
      <c r="L39" s="234"/>
      <c r="M39" s="215"/>
      <c r="N39" s="235"/>
      <c r="O39" s="215"/>
      <c r="P39" s="337">
        <f t="shared" si="2"/>
        <v>0</v>
      </c>
      <c r="Q39" s="336">
        <f t="shared" si="3"/>
        <v>0</v>
      </c>
      <c r="R39" s="234"/>
      <c r="S39" s="234"/>
      <c r="T39" s="234"/>
      <c r="U39" s="292"/>
    </row>
    <row r="40" spans="1:21" ht="15.75" x14ac:dyDescent="0.25">
      <c r="A40" s="269"/>
      <c r="B40" s="270"/>
      <c r="C40" s="270"/>
      <c r="D40" s="270"/>
      <c r="E40" s="269" t="s">
        <v>1381</v>
      </c>
      <c r="F40" s="270"/>
      <c r="G40" s="271"/>
      <c r="H40" s="254">
        <f t="shared" ref="H40:Q40" si="4">SUM(H12:H39)</f>
        <v>0.1</v>
      </c>
      <c r="I40" s="255">
        <f t="shared" si="4"/>
        <v>0</v>
      </c>
      <c r="J40" s="254">
        <f t="shared" si="4"/>
        <v>0.3</v>
      </c>
      <c r="K40" s="255">
        <f t="shared" si="4"/>
        <v>0</v>
      </c>
      <c r="L40" s="254">
        <f t="shared" si="4"/>
        <v>0.3</v>
      </c>
      <c r="M40" s="255">
        <f t="shared" si="4"/>
        <v>0</v>
      </c>
      <c r="N40" s="254">
        <f t="shared" si="4"/>
        <v>0.3</v>
      </c>
      <c r="O40" s="255">
        <f t="shared" si="4"/>
        <v>0</v>
      </c>
      <c r="P40" s="255">
        <f t="shared" si="4"/>
        <v>1</v>
      </c>
      <c r="Q40" s="255">
        <f t="shared" si="4"/>
        <v>0</v>
      </c>
      <c r="R40" s="248"/>
      <c r="S40" s="248"/>
      <c r="T40" s="248"/>
      <c r="U40" s="248"/>
    </row>
    <row r="42" spans="1:21" x14ac:dyDescent="0.25">
      <c r="I42"/>
      <c r="K42"/>
      <c r="M42"/>
      <c r="O42"/>
      <c r="Q42" s="345"/>
    </row>
    <row r="43" spans="1:21" x14ac:dyDescent="0.25">
      <c r="I43"/>
      <c r="K43"/>
      <c r="M43"/>
      <c r="O43"/>
      <c r="Q43" s="345"/>
    </row>
    <row r="44" spans="1:21" x14ac:dyDescent="0.25">
      <c r="I44"/>
      <c r="K44"/>
      <c r="M44"/>
      <c r="O44"/>
      <c r="Q44" s="345"/>
    </row>
    <row r="45" spans="1:21" x14ac:dyDescent="0.25">
      <c r="I45"/>
      <c r="K45"/>
      <c r="M45"/>
      <c r="O45"/>
      <c r="Q45" s="345"/>
    </row>
    <row r="46" spans="1:21" x14ac:dyDescent="0.25">
      <c r="C46" s="414"/>
      <c r="I46"/>
      <c r="K46"/>
      <c r="M46"/>
      <c r="O46"/>
      <c r="Q46" s="345"/>
    </row>
    <row r="47" spans="1:21" x14ac:dyDescent="0.25">
      <c r="C47" s="414"/>
      <c r="I47"/>
      <c r="K47"/>
      <c r="M47"/>
      <c r="O47"/>
      <c r="Q47" s="345"/>
    </row>
    <row r="48" spans="1:21" x14ac:dyDescent="0.25">
      <c r="C48" s="414"/>
      <c r="I48"/>
      <c r="K48"/>
      <c r="M48"/>
      <c r="O48"/>
      <c r="Q48" s="345"/>
    </row>
    <row r="49" spans="3:17" x14ac:dyDescent="0.25">
      <c r="C49" s="414"/>
      <c r="I49"/>
      <c r="K49"/>
      <c r="M49"/>
      <c r="O49"/>
      <c r="Q49" s="345"/>
    </row>
    <row r="50" spans="3:17" x14ac:dyDescent="0.25">
      <c r="C50" s="414"/>
      <c r="I50"/>
      <c r="K50"/>
      <c r="M50"/>
      <c r="O50"/>
      <c r="Q50" s="345"/>
    </row>
    <row r="51" spans="3:17" x14ac:dyDescent="0.25">
      <c r="C51" s="414"/>
      <c r="I51"/>
      <c r="K51"/>
      <c r="M51"/>
      <c r="O51"/>
      <c r="Q51" s="345"/>
    </row>
    <row r="52" spans="3:17" x14ac:dyDescent="0.25">
      <c r="C52" s="414"/>
      <c r="I52"/>
      <c r="K52"/>
      <c r="M52"/>
      <c r="O52"/>
      <c r="Q52" s="345"/>
    </row>
    <row r="53" spans="3:17" x14ac:dyDescent="0.25">
      <c r="C53" s="414"/>
      <c r="I53"/>
      <c r="K53"/>
      <c r="M53"/>
      <c r="O53"/>
      <c r="Q53" s="345"/>
    </row>
    <row r="54" spans="3:17" x14ac:dyDescent="0.25">
      <c r="C54" s="414"/>
      <c r="I54"/>
      <c r="K54"/>
      <c r="M54"/>
      <c r="O54"/>
      <c r="Q54" s="345"/>
    </row>
    <row r="55" spans="3:17" x14ac:dyDescent="0.25">
      <c r="C55" s="414"/>
      <c r="I55"/>
      <c r="K55"/>
      <c r="M55"/>
      <c r="O55"/>
      <c r="Q55" s="345"/>
    </row>
    <row r="56" spans="3:17" x14ac:dyDescent="0.25">
      <c r="C56" s="414"/>
      <c r="I56"/>
      <c r="K56"/>
      <c r="M56"/>
      <c r="O56"/>
      <c r="Q56" s="345"/>
    </row>
    <row r="57" spans="3:17" x14ac:dyDescent="0.25">
      <c r="C57" s="414"/>
      <c r="I57"/>
      <c r="K57"/>
      <c r="M57"/>
      <c r="O57"/>
      <c r="Q57" s="345"/>
    </row>
    <row r="58" spans="3:17" x14ac:dyDescent="0.25">
      <c r="C58" s="414"/>
      <c r="I58"/>
      <c r="K58"/>
      <c r="M58"/>
      <c r="O58"/>
      <c r="Q58" s="345"/>
    </row>
    <row r="59" spans="3:17" x14ac:dyDescent="0.25">
      <c r="C59" s="414"/>
      <c r="I59"/>
      <c r="K59"/>
      <c r="M59"/>
      <c r="O59"/>
      <c r="Q59" s="345"/>
    </row>
    <row r="60" spans="3:17" x14ac:dyDescent="0.25">
      <c r="C60" s="414"/>
    </row>
    <row r="61" spans="3:17" x14ac:dyDescent="0.25">
      <c r="C61" s="414"/>
    </row>
    <row r="62" spans="3:17" x14ac:dyDescent="0.25">
      <c r="C62" s="414"/>
    </row>
    <row r="63" spans="3:17" x14ac:dyDescent="0.25">
      <c r="C63" s="414"/>
    </row>
    <row r="64" spans="3:17" x14ac:dyDescent="0.25">
      <c r="C64" s="414"/>
    </row>
    <row r="65" spans="3:3" x14ac:dyDescent="0.25">
      <c r="C65" s="414"/>
    </row>
    <row r="66" spans="3:3" x14ac:dyDescent="0.25">
      <c r="C66" s="414"/>
    </row>
  </sheetData>
  <mergeCells count="29">
    <mergeCell ref="B28:B33"/>
    <mergeCell ref="B34:B39"/>
    <mergeCell ref="A34:A39"/>
    <mergeCell ref="A28:A33"/>
    <mergeCell ref="G6:G8"/>
    <mergeCell ref="A10:A26"/>
    <mergeCell ref="F6:F8"/>
    <mergeCell ref="A6:A8"/>
    <mergeCell ref="B6:B8"/>
    <mergeCell ref="C6:C8"/>
    <mergeCell ref="E6:E8"/>
    <mergeCell ref="D6:D8"/>
    <mergeCell ref="B13:B17"/>
    <mergeCell ref="H6:O6"/>
    <mergeCell ref="B18:B21"/>
    <mergeCell ref="B22:B26"/>
    <mergeCell ref="A27:U27"/>
    <mergeCell ref="U6:U8"/>
    <mergeCell ref="H7:I7"/>
    <mergeCell ref="J7:K7"/>
    <mergeCell ref="P6:Q7"/>
    <mergeCell ref="R6:R8"/>
    <mergeCell ref="S6:S8"/>
    <mergeCell ref="T6:T8"/>
    <mergeCell ref="L7:M7"/>
    <mergeCell ref="N7:O7"/>
    <mergeCell ref="B10:B12"/>
    <mergeCell ref="C10:C12"/>
    <mergeCell ref="D10:D12"/>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 C6:C8 C9:D9"/>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28:C39">
      <formula1>$C$1:$D$1</formula1>
    </dataValidation>
    <dataValidation type="list" allowBlank="1" showInputMessage="1" showErrorMessage="1" sqref="C10:C11 C13:C26">
      <formula1>$M$1:$AG$1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topLeftCell="C1" zoomScaleNormal="100" workbookViewId="0">
      <pane ySplit="6" topLeftCell="A7" activePane="bottomLeft" state="frozen"/>
      <selection activeCell="P6" sqref="P6"/>
      <selection pane="bottomLeft" activeCell="H32" sqref="H32"/>
    </sheetView>
  </sheetViews>
  <sheetFormatPr baseColWidth="10" defaultRowHeight="15" x14ac:dyDescent="0.25"/>
  <cols>
    <col min="1" max="1" width="21.7109375" customWidth="1"/>
    <col min="2" max="2" width="42.85546875" customWidth="1"/>
    <col min="3" max="3" width="27.42578125" customWidth="1"/>
    <col min="4" max="4" width="27.42578125" style="414" customWidth="1"/>
    <col min="5" max="7" width="27.42578125" customWidth="1"/>
    <col min="8" max="8" width="15.28515625" customWidth="1"/>
    <col min="9" max="9" width="12.140625" style="218" customWidth="1"/>
    <col min="10" max="10" width="15.28515625" customWidth="1"/>
    <col min="11" max="11" width="12.140625" style="218" customWidth="1"/>
    <col min="12" max="12" width="15.28515625" customWidth="1"/>
    <col min="13" max="13" width="12.140625" style="218" customWidth="1"/>
    <col min="14" max="14" width="15.28515625" customWidth="1"/>
    <col min="15" max="15" width="10.85546875" style="218" customWidth="1"/>
    <col min="16" max="16" width="15.28515625" customWidth="1"/>
    <col min="17" max="17" width="15.7109375" style="218" customWidth="1"/>
    <col min="18" max="20" width="14.28515625" customWidth="1"/>
    <col min="21" max="21" width="17" customWidth="1"/>
  </cols>
  <sheetData>
    <row r="1" spans="1:21" s="262" customFormat="1" ht="18" customHeight="1" x14ac:dyDescent="0.25">
      <c r="B1" s="261"/>
      <c r="C1" s="462" t="s">
        <v>1594</v>
      </c>
      <c r="D1" s="462" t="s">
        <v>1595</v>
      </c>
      <c r="E1" s="462" t="s">
        <v>1596</v>
      </c>
      <c r="F1" s="261"/>
      <c r="G1" s="261"/>
      <c r="H1" s="261" t="s">
        <v>110</v>
      </c>
      <c r="J1" s="261"/>
      <c r="K1" s="499"/>
      <c r="L1" s="261"/>
      <c r="M1" s="499"/>
      <c r="N1" s="261"/>
      <c r="O1" s="499"/>
      <c r="P1" s="261"/>
      <c r="Q1" s="261"/>
      <c r="R1" s="261"/>
      <c r="S1" s="261"/>
      <c r="T1" s="261"/>
      <c r="U1" s="261"/>
    </row>
    <row r="2" spans="1:21" s="262" customFormat="1" ht="18" customHeight="1" x14ac:dyDescent="0.25">
      <c r="A2" s="290" t="s">
        <v>1344</v>
      </c>
      <c r="B2" s="261"/>
      <c r="C2" s="261"/>
      <c r="D2" s="261"/>
      <c r="E2" s="261"/>
      <c r="F2" s="261"/>
      <c r="G2" s="261"/>
      <c r="H2" s="261"/>
      <c r="J2" s="261"/>
      <c r="K2" s="499"/>
      <c r="L2" s="261"/>
      <c r="M2" s="499"/>
      <c r="N2" s="261"/>
      <c r="O2" s="499"/>
      <c r="P2" s="261"/>
      <c r="Q2" s="261"/>
      <c r="R2" s="261"/>
      <c r="S2" s="261"/>
      <c r="T2" s="261"/>
      <c r="U2" s="261"/>
    </row>
    <row r="3" spans="1:21" s="262" customFormat="1" ht="18.75" x14ac:dyDescent="0.2">
      <c r="A3" s="313" t="s">
        <v>1390</v>
      </c>
      <c r="B3" s="261"/>
      <c r="C3" s="261"/>
      <c r="D3" s="261"/>
      <c r="E3" s="261"/>
      <c r="F3" s="261"/>
      <c r="G3" s="261"/>
      <c r="H3" s="261"/>
      <c r="J3" s="261"/>
      <c r="K3" s="499"/>
      <c r="L3" s="261"/>
      <c r="M3" s="499"/>
      <c r="N3" s="261"/>
      <c r="O3" s="499"/>
      <c r="P3" s="261"/>
      <c r="Q3" s="261"/>
      <c r="R3" s="261"/>
      <c r="S3" s="261"/>
      <c r="T3" s="261"/>
      <c r="U3" s="261"/>
    </row>
    <row r="4" spans="1:21" s="66" customFormat="1" ht="15.75" customHeight="1" x14ac:dyDescent="0.25">
      <c r="A4" s="879" t="s">
        <v>92</v>
      </c>
      <c r="B4" s="878" t="s">
        <v>106</v>
      </c>
      <c r="C4" s="881" t="s">
        <v>1529</v>
      </c>
      <c r="D4" s="881" t="s">
        <v>1530</v>
      </c>
      <c r="E4" s="881" t="s">
        <v>82</v>
      </c>
      <c r="F4" s="881" t="s">
        <v>387</v>
      </c>
      <c r="G4" s="881" t="s">
        <v>83</v>
      </c>
      <c r="H4" s="884" t="s">
        <v>95</v>
      </c>
      <c r="I4" s="890"/>
      <c r="J4" s="890"/>
      <c r="K4" s="890"/>
      <c r="L4" s="890"/>
      <c r="M4" s="890"/>
      <c r="N4" s="890"/>
      <c r="O4" s="885"/>
      <c r="P4" s="886" t="s">
        <v>96</v>
      </c>
      <c r="Q4" s="887"/>
      <c r="R4" s="878" t="s">
        <v>98</v>
      </c>
      <c r="S4" s="878" t="s">
        <v>105</v>
      </c>
      <c r="T4" s="878" t="s">
        <v>104</v>
      </c>
      <c r="U4" s="875" t="s">
        <v>84</v>
      </c>
    </row>
    <row r="5" spans="1:21" s="66" customFormat="1" ht="15" customHeight="1" x14ac:dyDescent="0.25">
      <c r="A5" s="879"/>
      <c r="B5" s="879"/>
      <c r="C5" s="882"/>
      <c r="D5" s="882"/>
      <c r="E5" s="882"/>
      <c r="F5" s="882"/>
      <c r="G5" s="882"/>
      <c r="H5" s="884" t="s">
        <v>99</v>
      </c>
      <c r="I5" s="885"/>
      <c r="J5" s="884" t="s">
        <v>100</v>
      </c>
      <c r="K5" s="885"/>
      <c r="L5" s="884" t="s">
        <v>101</v>
      </c>
      <c r="M5" s="885"/>
      <c r="N5" s="884" t="s">
        <v>102</v>
      </c>
      <c r="O5" s="885"/>
      <c r="P5" s="888"/>
      <c r="Q5" s="889"/>
      <c r="R5" s="879"/>
      <c r="S5" s="879"/>
      <c r="T5" s="879"/>
      <c r="U5" s="876"/>
    </row>
    <row r="6" spans="1:21" s="67" customFormat="1" ht="25.5" x14ac:dyDescent="0.25">
      <c r="A6" s="880"/>
      <c r="B6" s="880"/>
      <c r="C6" s="883"/>
      <c r="D6" s="883"/>
      <c r="E6" s="883"/>
      <c r="F6" s="883"/>
      <c r="G6" s="883"/>
      <c r="H6" s="390" t="s">
        <v>103</v>
      </c>
      <c r="I6" s="390" t="s">
        <v>12</v>
      </c>
      <c r="J6" s="390" t="s">
        <v>103</v>
      </c>
      <c r="K6" s="500" t="s">
        <v>12</v>
      </c>
      <c r="L6" s="390" t="s">
        <v>103</v>
      </c>
      <c r="M6" s="500" t="s">
        <v>12</v>
      </c>
      <c r="N6" s="390" t="s">
        <v>103</v>
      </c>
      <c r="O6" s="500" t="s">
        <v>12</v>
      </c>
      <c r="P6" s="390" t="s">
        <v>103</v>
      </c>
      <c r="Q6" s="390" t="s">
        <v>12</v>
      </c>
      <c r="R6" s="880"/>
      <c r="S6" s="880"/>
      <c r="T6" s="880"/>
      <c r="U6" s="877"/>
    </row>
    <row r="7" spans="1:21" s="67" customFormat="1" ht="15.75" x14ac:dyDescent="0.25">
      <c r="A7" s="391"/>
      <c r="B7" s="392"/>
      <c r="C7" s="393"/>
      <c r="D7" s="393"/>
      <c r="E7" s="393"/>
      <c r="F7" s="394"/>
      <c r="G7" s="393"/>
      <c r="H7" s="395"/>
      <c r="I7" s="395"/>
      <c r="J7" s="395"/>
      <c r="K7" s="501"/>
      <c r="L7" s="395"/>
      <c r="M7" s="501"/>
      <c r="N7" s="395"/>
      <c r="O7" s="501"/>
      <c r="P7" s="395"/>
      <c r="Q7" s="395"/>
      <c r="R7" s="396"/>
      <c r="S7" s="396"/>
      <c r="T7" s="396"/>
      <c r="U7" s="397"/>
    </row>
    <row r="8" spans="1:21" ht="15.75" hidden="1" x14ac:dyDescent="0.25">
      <c r="A8" s="938" t="s">
        <v>1391</v>
      </c>
      <c r="B8" s="938" t="s">
        <v>107</v>
      </c>
      <c r="C8" s="292"/>
      <c r="D8" s="292"/>
      <c r="E8" s="292"/>
      <c r="F8" s="292"/>
      <c r="G8" s="73"/>
      <c r="H8" s="311"/>
      <c r="I8" s="314"/>
      <c r="J8" s="311"/>
      <c r="K8" s="314"/>
      <c r="L8" s="311"/>
      <c r="M8" s="314"/>
      <c r="N8" s="311"/>
      <c r="O8" s="314"/>
      <c r="P8" s="347">
        <f>H8+J8+L8+N8</f>
        <v>0</v>
      </c>
      <c r="Q8" s="348">
        <f>I8+K8+M8+O8</f>
        <v>0</v>
      </c>
      <c r="R8" s="310"/>
      <c r="S8" s="234"/>
      <c r="T8" s="234"/>
      <c r="U8" s="234"/>
    </row>
    <row r="9" spans="1:21" ht="15.75" hidden="1" x14ac:dyDescent="0.25">
      <c r="A9" s="938"/>
      <c r="B9" s="938"/>
      <c r="C9" s="292"/>
      <c r="D9" s="292"/>
      <c r="E9" s="292"/>
      <c r="F9" s="292"/>
      <c r="G9" s="73"/>
      <c r="H9" s="311"/>
      <c r="I9" s="314"/>
      <c r="J9" s="311"/>
      <c r="K9" s="314"/>
      <c r="L9" s="311"/>
      <c r="M9" s="314"/>
      <c r="N9" s="311"/>
      <c r="O9" s="314"/>
      <c r="P9" s="347">
        <f t="shared" ref="P9:P26" si="0">H9+J9+L9+N9</f>
        <v>0</v>
      </c>
      <c r="Q9" s="348">
        <f t="shared" ref="Q9:Q26" si="1">I9+K9+M9+O9</f>
        <v>0</v>
      </c>
      <c r="R9" s="310"/>
      <c r="S9" s="234"/>
      <c r="T9" s="234"/>
      <c r="U9" s="234"/>
    </row>
    <row r="10" spans="1:21" ht="15.75" hidden="1" x14ac:dyDescent="0.25">
      <c r="A10" s="938"/>
      <c r="B10" s="938"/>
      <c r="C10" s="292"/>
      <c r="D10" s="292"/>
      <c r="E10" s="292"/>
      <c r="F10" s="292"/>
      <c r="G10" s="73"/>
      <c r="H10" s="311"/>
      <c r="I10" s="314"/>
      <c r="J10" s="311"/>
      <c r="K10" s="314"/>
      <c r="L10" s="311"/>
      <c r="M10" s="314"/>
      <c r="N10" s="311"/>
      <c r="O10" s="314"/>
      <c r="P10" s="347">
        <f t="shared" si="0"/>
        <v>0</v>
      </c>
      <c r="Q10" s="348">
        <f t="shared" si="1"/>
        <v>0</v>
      </c>
      <c r="R10" s="310"/>
      <c r="S10" s="234"/>
      <c r="T10" s="234"/>
      <c r="U10" s="234"/>
    </row>
    <row r="11" spans="1:21" ht="15.75" hidden="1" x14ac:dyDescent="0.25">
      <c r="A11" s="938"/>
      <c r="B11" s="938"/>
      <c r="C11" s="292"/>
      <c r="D11" s="292"/>
      <c r="E11" s="292"/>
      <c r="F11" s="292"/>
      <c r="G11" s="73"/>
      <c r="H11" s="311"/>
      <c r="I11" s="314"/>
      <c r="J11" s="311"/>
      <c r="K11" s="314"/>
      <c r="L11" s="311"/>
      <c r="M11" s="314"/>
      <c r="N11" s="311"/>
      <c r="O11" s="314"/>
      <c r="P11" s="347">
        <f t="shared" si="0"/>
        <v>0</v>
      </c>
      <c r="Q11" s="348">
        <f t="shared" si="1"/>
        <v>0</v>
      </c>
      <c r="R11" s="310"/>
      <c r="S11" s="234"/>
      <c r="T11" s="234"/>
      <c r="U11" s="234"/>
    </row>
    <row r="12" spans="1:21" ht="15.75" hidden="1" x14ac:dyDescent="0.25">
      <c r="A12" s="938"/>
      <c r="B12" s="938"/>
      <c r="C12" s="292"/>
      <c r="D12" s="292"/>
      <c r="E12" s="292"/>
      <c r="F12" s="292"/>
      <c r="G12" s="73"/>
      <c r="H12" s="311"/>
      <c r="I12" s="314"/>
      <c r="J12" s="311"/>
      <c r="K12" s="314"/>
      <c r="L12" s="311"/>
      <c r="M12" s="314"/>
      <c r="N12" s="311"/>
      <c r="O12" s="314"/>
      <c r="P12" s="347">
        <f t="shared" si="0"/>
        <v>0</v>
      </c>
      <c r="Q12" s="348">
        <f t="shared" si="1"/>
        <v>0</v>
      </c>
      <c r="R12" s="310"/>
      <c r="S12" s="234"/>
      <c r="T12" s="234"/>
      <c r="U12" s="234"/>
    </row>
    <row r="13" spans="1:21" ht="15.75" hidden="1" x14ac:dyDescent="0.25">
      <c r="A13" s="938"/>
      <c r="B13" s="938"/>
      <c r="C13" s="292"/>
      <c r="D13" s="292"/>
      <c r="E13" s="292"/>
      <c r="F13" s="292"/>
      <c r="G13" s="73"/>
      <c r="H13" s="311"/>
      <c r="I13" s="314"/>
      <c r="J13" s="311"/>
      <c r="K13" s="314"/>
      <c r="L13" s="311"/>
      <c r="M13" s="314"/>
      <c r="N13" s="311"/>
      <c r="O13" s="314"/>
      <c r="P13" s="347">
        <f t="shared" si="0"/>
        <v>0</v>
      </c>
      <c r="Q13" s="348">
        <f t="shared" si="1"/>
        <v>0</v>
      </c>
      <c r="R13" s="310"/>
      <c r="S13" s="234"/>
      <c r="T13" s="234"/>
      <c r="U13" s="234"/>
    </row>
    <row r="14" spans="1:21" ht="15.75" hidden="1" x14ac:dyDescent="0.25">
      <c r="A14" s="938"/>
      <c r="B14" s="938" t="s">
        <v>108</v>
      </c>
      <c r="C14" s="292"/>
      <c r="D14" s="292"/>
      <c r="E14" s="292"/>
      <c r="F14" s="292"/>
      <c r="G14" s="73"/>
      <c r="H14" s="311"/>
      <c r="I14" s="314"/>
      <c r="J14" s="311"/>
      <c r="K14" s="314"/>
      <c r="L14" s="311"/>
      <c r="M14" s="314"/>
      <c r="N14" s="311"/>
      <c r="O14" s="314"/>
      <c r="P14" s="347">
        <f t="shared" si="0"/>
        <v>0</v>
      </c>
      <c r="Q14" s="348">
        <f t="shared" si="1"/>
        <v>0</v>
      </c>
      <c r="R14" s="310"/>
      <c r="S14" s="234"/>
      <c r="T14" s="234"/>
      <c r="U14" s="234"/>
    </row>
    <row r="15" spans="1:21" ht="141.75" x14ac:dyDescent="0.25">
      <c r="A15" s="938"/>
      <c r="B15" s="938"/>
      <c r="C15" s="473" t="s">
        <v>1595</v>
      </c>
      <c r="D15" s="823" t="s">
        <v>1877</v>
      </c>
      <c r="E15" s="823" t="s">
        <v>2028</v>
      </c>
      <c r="F15" s="473" t="s">
        <v>1864</v>
      </c>
      <c r="G15" s="470" t="s">
        <v>1738</v>
      </c>
      <c r="H15" s="471">
        <v>0.25</v>
      </c>
      <c r="I15" s="314">
        <v>32125</v>
      </c>
      <c r="J15" s="471">
        <v>0.25</v>
      </c>
      <c r="K15" s="314">
        <v>31500</v>
      </c>
      <c r="L15" s="471">
        <v>0.25</v>
      </c>
      <c r="M15" s="314"/>
      <c r="N15" s="475">
        <v>0.25</v>
      </c>
      <c r="O15" s="314">
        <v>0</v>
      </c>
      <c r="P15" s="476"/>
      <c r="Q15" s="477">
        <f>+K15+M15+O15+I15</f>
        <v>63625</v>
      </c>
      <c r="R15" s="474" t="s">
        <v>1741</v>
      </c>
      <c r="S15" s="472" t="s">
        <v>1742</v>
      </c>
      <c r="T15" s="472" t="s">
        <v>1739</v>
      </c>
      <c r="U15" s="234" t="s">
        <v>1740</v>
      </c>
    </row>
    <row r="16" spans="1:21" ht="15.75" hidden="1" customHeight="1" x14ac:dyDescent="0.25">
      <c r="A16" s="938"/>
      <c r="B16" s="938"/>
      <c r="C16" s="292"/>
      <c r="D16" s="292"/>
      <c r="E16" s="292"/>
      <c r="F16" s="292"/>
      <c r="G16" s="73"/>
      <c r="H16" s="311"/>
      <c r="I16" s="314"/>
      <c r="J16" s="311"/>
      <c r="K16" s="314"/>
      <c r="L16" s="311"/>
      <c r="M16" s="314"/>
      <c r="N16" s="311"/>
      <c r="O16" s="314"/>
      <c r="P16" s="347">
        <f t="shared" si="0"/>
        <v>0</v>
      </c>
      <c r="Q16" s="348">
        <f t="shared" si="1"/>
        <v>0</v>
      </c>
      <c r="R16" s="310"/>
      <c r="S16" s="234"/>
      <c r="T16" s="234"/>
      <c r="U16" s="234"/>
    </row>
    <row r="17" spans="1:21" ht="15.75" hidden="1" customHeight="1" x14ac:dyDescent="0.25">
      <c r="A17" s="938"/>
      <c r="B17" s="938"/>
      <c r="C17" s="292"/>
      <c r="D17" s="292"/>
      <c r="E17" s="292"/>
      <c r="F17" s="292"/>
      <c r="G17" s="73"/>
      <c r="H17" s="311"/>
      <c r="I17" s="314"/>
      <c r="J17" s="311"/>
      <c r="K17" s="314"/>
      <c r="L17" s="311"/>
      <c r="M17" s="314"/>
      <c r="N17" s="311"/>
      <c r="O17" s="314"/>
      <c r="P17" s="347">
        <f t="shared" si="0"/>
        <v>0</v>
      </c>
      <c r="Q17" s="348">
        <f t="shared" si="1"/>
        <v>0</v>
      </c>
      <c r="R17" s="310"/>
      <c r="S17" s="234"/>
      <c r="T17" s="234"/>
      <c r="U17" s="234"/>
    </row>
    <row r="18" spans="1:21" ht="15.75" hidden="1" customHeight="1" x14ac:dyDescent="0.25">
      <c r="A18" s="938"/>
      <c r="B18" s="938"/>
      <c r="C18" s="292"/>
      <c r="D18" s="292"/>
      <c r="E18" s="292"/>
      <c r="F18" s="292"/>
      <c r="G18" s="73"/>
      <c r="H18" s="311"/>
      <c r="I18" s="314"/>
      <c r="J18" s="311"/>
      <c r="K18" s="314"/>
      <c r="L18" s="311"/>
      <c r="M18" s="314"/>
      <c r="N18" s="311"/>
      <c r="O18" s="314"/>
      <c r="P18" s="347">
        <f t="shared" si="0"/>
        <v>0</v>
      </c>
      <c r="Q18" s="348">
        <f t="shared" si="1"/>
        <v>0</v>
      </c>
      <c r="R18" s="310"/>
      <c r="S18" s="234"/>
      <c r="T18" s="234"/>
      <c r="U18" s="234"/>
    </row>
    <row r="19" spans="1:21" ht="15.75" hidden="1" customHeight="1" x14ac:dyDescent="0.25">
      <c r="A19" s="938"/>
      <c r="B19" s="938"/>
      <c r="C19" s="292"/>
      <c r="D19" s="292"/>
      <c r="E19" s="292"/>
      <c r="F19" s="292"/>
      <c r="G19" s="73"/>
      <c r="H19" s="311"/>
      <c r="I19" s="314"/>
      <c r="J19" s="311"/>
      <c r="K19" s="314"/>
      <c r="L19" s="311"/>
      <c r="M19" s="314"/>
      <c r="N19" s="311"/>
      <c r="O19" s="314"/>
      <c r="P19" s="347">
        <f t="shared" si="0"/>
        <v>0</v>
      </c>
      <c r="Q19" s="348">
        <f t="shared" si="1"/>
        <v>0</v>
      </c>
      <c r="R19" s="310"/>
      <c r="S19" s="234"/>
      <c r="T19" s="234"/>
      <c r="U19" s="234"/>
    </row>
    <row r="20" spans="1:21" ht="15.75" hidden="1" customHeight="1" x14ac:dyDescent="0.25">
      <c r="A20" s="938"/>
      <c r="B20" s="938" t="s">
        <v>1392</v>
      </c>
      <c r="C20" s="292"/>
      <c r="D20" s="292"/>
      <c r="E20" s="292"/>
      <c r="F20" s="292"/>
      <c r="G20" s="73"/>
      <c r="H20" s="311"/>
      <c r="I20" s="314"/>
      <c r="J20" s="311"/>
      <c r="K20" s="314"/>
      <c r="L20" s="311"/>
      <c r="M20" s="314"/>
      <c r="N20" s="311"/>
      <c r="O20" s="314"/>
      <c r="P20" s="347">
        <f t="shared" si="0"/>
        <v>0</v>
      </c>
      <c r="Q20" s="348">
        <f t="shared" si="1"/>
        <v>0</v>
      </c>
      <c r="R20" s="310"/>
      <c r="S20" s="234"/>
      <c r="T20" s="234"/>
      <c r="U20" s="234"/>
    </row>
    <row r="21" spans="1:21" ht="15.75" hidden="1" customHeight="1" x14ac:dyDescent="0.25">
      <c r="A21" s="938"/>
      <c r="B21" s="938"/>
      <c r="C21" s="292"/>
      <c r="D21" s="292"/>
      <c r="E21" s="292"/>
      <c r="F21" s="292"/>
      <c r="G21" s="73"/>
      <c r="H21" s="311"/>
      <c r="I21" s="314"/>
      <c r="J21" s="311"/>
      <c r="K21" s="314"/>
      <c r="L21" s="311"/>
      <c r="M21" s="314"/>
      <c r="N21" s="311"/>
      <c r="O21" s="314"/>
      <c r="P21" s="347">
        <f t="shared" si="0"/>
        <v>0</v>
      </c>
      <c r="Q21" s="348">
        <f t="shared" si="1"/>
        <v>0</v>
      </c>
      <c r="R21" s="310"/>
      <c r="S21" s="234"/>
      <c r="T21" s="234"/>
      <c r="U21" s="234"/>
    </row>
    <row r="22" spans="1:21" ht="15.75" hidden="1" customHeight="1" x14ac:dyDescent="0.25">
      <c r="A22" s="938"/>
      <c r="B22" s="938"/>
      <c r="C22" s="292"/>
      <c r="D22" s="292"/>
      <c r="E22" s="292"/>
      <c r="F22" s="292"/>
      <c r="G22" s="73"/>
      <c r="H22" s="311"/>
      <c r="I22" s="314"/>
      <c r="J22" s="311"/>
      <c r="K22" s="314"/>
      <c r="L22" s="311"/>
      <c r="M22" s="314"/>
      <c r="N22" s="311"/>
      <c r="O22" s="314"/>
      <c r="P22" s="347">
        <f t="shared" si="0"/>
        <v>0</v>
      </c>
      <c r="Q22" s="348">
        <f t="shared" si="1"/>
        <v>0</v>
      </c>
      <c r="R22" s="310"/>
      <c r="S22" s="234"/>
      <c r="T22" s="234"/>
      <c r="U22" s="234"/>
    </row>
    <row r="23" spans="1:21" ht="15.75" hidden="1" customHeight="1" x14ac:dyDescent="0.25">
      <c r="A23" s="938"/>
      <c r="B23" s="938"/>
      <c r="C23" s="292"/>
      <c r="D23" s="292"/>
      <c r="E23" s="292"/>
      <c r="F23" s="292"/>
      <c r="G23" s="73"/>
      <c r="H23" s="311"/>
      <c r="I23" s="314"/>
      <c r="J23" s="311"/>
      <c r="K23" s="314"/>
      <c r="L23" s="311"/>
      <c r="M23" s="314"/>
      <c r="N23" s="311"/>
      <c r="O23" s="314"/>
      <c r="P23" s="347">
        <f t="shared" si="0"/>
        <v>0</v>
      </c>
      <c r="Q23" s="348">
        <f t="shared" si="1"/>
        <v>0</v>
      </c>
      <c r="R23" s="310"/>
      <c r="S23" s="234"/>
      <c r="T23" s="234"/>
      <c r="U23" s="234"/>
    </row>
    <row r="24" spans="1:21" ht="15.75" hidden="1" customHeight="1" x14ac:dyDescent="0.25">
      <c r="A24" s="938"/>
      <c r="B24" s="938"/>
      <c r="C24" s="74"/>
      <c r="D24" s="74"/>
      <c r="E24" s="292"/>
      <c r="F24" s="292"/>
      <c r="G24" s="73"/>
      <c r="H24" s="311"/>
      <c r="I24" s="314"/>
      <c r="J24" s="311"/>
      <c r="K24" s="314"/>
      <c r="L24" s="311"/>
      <c r="M24" s="314"/>
      <c r="N24" s="311"/>
      <c r="O24" s="314"/>
      <c r="P24" s="347">
        <f t="shared" si="0"/>
        <v>0</v>
      </c>
      <c r="Q24" s="348">
        <f t="shared" si="1"/>
        <v>0</v>
      </c>
      <c r="R24" s="310"/>
      <c r="S24" s="234"/>
      <c r="T24" s="234"/>
      <c r="U24" s="234"/>
    </row>
    <row r="25" spans="1:21" ht="15.75" hidden="1" customHeight="1" x14ac:dyDescent="0.25">
      <c r="A25" s="938"/>
      <c r="B25" s="938"/>
      <c r="C25" s="74"/>
      <c r="D25" s="74"/>
      <c r="E25" s="292"/>
      <c r="F25" s="292"/>
      <c r="G25" s="73"/>
      <c r="H25" s="311"/>
      <c r="I25" s="314"/>
      <c r="J25" s="311"/>
      <c r="K25" s="314"/>
      <c r="L25" s="311"/>
      <c r="M25" s="314"/>
      <c r="N25" s="311"/>
      <c r="O25" s="314"/>
      <c r="P25" s="347">
        <f t="shared" si="0"/>
        <v>0</v>
      </c>
      <c r="Q25" s="348">
        <f t="shared" si="1"/>
        <v>0</v>
      </c>
      <c r="R25" s="310"/>
      <c r="S25" s="234"/>
      <c r="T25" s="234"/>
      <c r="U25" s="234"/>
    </row>
    <row r="26" spans="1:21" ht="15.75" hidden="1" customHeight="1" x14ac:dyDescent="0.25">
      <c r="A26" s="938"/>
      <c r="B26" s="938"/>
      <c r="C26" s="292"/>
      <c r="D26" s="292"/>
      <c r="E26" s="292"/>
      <c r="F26" s="292"/>
      <c r="G26" s="73"/>
      <c r="H26" s="311"/>
      <c r="I26" s="314"/>
      <c r="J26" s="311"/>
      <c r="K26" s="314"/>
      <c r="L26" s="311"/>
      <c r="M26" s="314"/>
      <c r="N26" s="311"/>
      <c r="O26" s="314"/>
      <c r="P26" s="347">
        <f t="shared" si="0"/>
        <v>0</v>
      </c>
      <c r="Q26" s="348">
        <f t="shared" si="1"/>
        <v>0</v>
      </c>
      <c r="R26" s="310"/>
      <c r="S26" s="234"/>
      <c r="T26" s="234"/>
      <c r="U26" s="234"/>
    </row>
    <row r="27" spans="1:21" s="263" customFormat="1" ht="15.75" x14ac:dyDescent="0.2">
      <c r="A27" s="275"/>
      <c r="B27" s="276"/>
      <c r="C27" s="275" t="s">
        <v>109</v>
      </c>
      <c r="D27" s="276"/>
      <c r="E27" s="276"/>
      <c r="F27" s="276"/>
      <c r="G27" s="277"/>
      <c r="H27" s="248">
        <f t="shared" ref="H27:Q27" si="2">SUM(H8:H26)</f>
        <v>0.25</v>
      </c>
      <c r="I27" s="217">
        <f t="shared" si="2"/>
        <v>32125</v>
      </c>
      <c r="J27" s="248">
        <f t="shared" si="2"/>
        <v>0.25</v>
      </c>
      <c r="K27" s="217">
        <f t="shared" si="2"/>
        <v>31500</v>
      </c>
      <c r="L27" s="248">
        <f t="shared" si="2"/>
        <v>0.25</v>
      </c>
      <c r="M27" s="217">
        <f t="shared" si="2"/>
        <v>0</v>
      </c>
      <c r="N27" s="248">
        <f t="shared" si="2"/>
        <v>0.25</v>
      </c>
      <c r="O27" s="217">
        <f t="shared" si="2"/>
        <v>0</v>
      </c>
      <c r="P27" s="217">
        <f t="shared" si="2"/>
        <v>0</v>
      </c>
      <c r="Q27" s="217">
        <f t="shared" si="2"/>
        <v>63625</v>
      </c>
      <c r="R27" s="248"/>
      <c r="S27" s="248"/>
      <c r="T27" s="248"/>
      <c r="U27" s="248"/>
    </row>
    <row r="28" spans="1:21" x14ac:dyDescent="0.25">
      <c r="I28"/>
      <c r="Q28"/>
    </row>
    <row r="29" spans="1:21" x14ac:dyDescent="0.25">
      <c r="I29"/>
      <c r="Q29"/>
    </row>
    <row r="30" spans="1:21" x14ac:dyDescent="0.25">
      <c r="C30" s="414"/>
      <c r="I30"/>
      <c r="Q30"/>
    </row>
    <row r="31" spans="1:21" x14ac:dyDescent="0.25">
      <c r="C31" s="414"/>
      <c r="I31"/>
      <c r="Q31"/>
    </row>
    <row r="32" spans="1:21" x14ac:dyDescent="0.25">
      <c r="C32" s="414"/>
      <c r="I32"/>
      <c r="Q32"/>
    </row>
    <row r="33" spans="9:17" x14ac:dyDescent="0.25">
      <c r="I33"/>
      <c r="Q33"/>
    </row>
    <row r="34" spans="9:17" x14ac:dyDescent="0.25">
      <c r="I34"/>
      <c r="Q34"/>
    </row>
    <row r="35" spans="9:17" x14ac:dyDescent="0.25">
      <c r="I35"/>
      <c r="Q35"/>
    </row>
    <row r="36" spans="9:17" x14ac:dyDescent="0.25">
      <c r="I36"/>
      <c r="Q36"/>
    </row>
    <row r="37" spans="9:17" x14ac:dyDescent="0.25">
      <c r="I37"/>
      <c r="Q37"/>
    </row>
    <row r="38" spans="9:17" x14ac:dyDescent="0.25">
      <c r="I38"/>
      <c r="Q38"/>
    </row>
    <row r="39" spans="9:17" x14ac:dyDescent="0.25">
      <c r="I39"/>
      <c r="Q39"/>
    </row>
    <row r="40" spans="9:17" x14ac:dyDescent="0.25">
      <c r="I40"/>
      <c r="Q40"/>
    </row>
    <row r="41" spans="9:17" x14ac:dyDescent="0.25">
      <c r="I41"/>
      <c r="Q41"/>
    </row>
    <row r="42" spans="9:17" x14ac:dyDescent="0.25">
      <c r="I42"/>
      <c r="Q42"/>
    </row>
    <row r="43" spans="9:17" x14ac:dyDescent="0.25">
      <c r="I43"/>
      <c r="Q43"/>
    </row>
    <row r="44" spans="9:17" x14ac:dyDescent="0.25">
      <c r="I44"/>
      <c r="Q44"/>
    </row>
    <row r="45" spans="9:17" x14ac:dyDescent="0.25">
      <c r="I45"/>
      <c r="Q45"/>
    </row>
    <row r="46" spans="9:17" x14ac:dyDescent="0.25">
      <c r="I46"/>
      <c r="Q46"/>
    </row>
    <row r="47" spans="9:17" x14ac:dyDescent="0.25">
      <c r="I47"/>
      <c r="Q47"/>
    </row>
    <row r="48" spans="9:17" x14ac:dyDescent="0.25">
      <c r="I48"/>
      <c r="Q48"/>
    </row>
    <row r="49" spans="9:17" x14ac:dyDescent="0.25">
      <c r="I49"/>
      <c r="Q49"/>
    </row>
    <row r="50" spans="9:17" x14ac:dyDescent="0.25">
      <c r="I50"/>
      <c r="Q50"/>
    </row>
    <row r="51" spans="9:17" x14ac:dyDescent="0.25">
      <c r="I51"/>
      <c r="Q51"/>
    </row>
    <row r="52" spans="9:17" x14ac:dyDescent="0.25">
      <c r="I52"/>
      <c r="Q52"/>
    </row>
    <row r="53" spans="9:17" x14ac:dyDescent="0.25">
      <c r="I53"/>
      <c r="Q53"/>
    </row>
    <row r="54" spans="9:17" x14ac:dyDescent="0.25">
      <c r="I54"/>
      <c r="Q54"/>
    </row>
    <row r="55" spans="9:17" x14ac:dyDescent="0.25">
      <c r="I55"/>
      <c r="Q55"/>
    </row>
    <row r="56" spans="9:17" x14ac:dyDescent="0.25">
      <c r="I56"/>
      <c r="Q56"/>
    </row>
    <row r="57" spans="9:17" x14ac:dyDescent="0.25">
      <c r="I57"/>
      <c r="Q57"/>
    </row>
    <row r="58" spans="9:17" x14ac:dyDescent="0.25">
      <c r="I58"/>
      <c r="Q58"/>
    </row>
    <row r="59" spans="9:17" x14ac:dyDescent="0.25">
      <c r="I59"/>
      <c r="Q59"/>
    </row>
    <row r="60" spans="9:17" x14ac:dyDescent="0.25">
      <c r="I60"/>
      <c r="Q60"/>
    </row>
    <row r="61" spans="9:17" x14ac:dyDescent="0.25">
      <c r="I61"/>
      <c r="Q61"/>
    </row>
    <row r="62" spans="9:17" x14ac:dyDescent="0.25">
      <c r="I62"/>
      <c r="Q62"/>
    </row>
    <row r="63" spans="9:17" x14ac:dyDescent="0.25">
      <c r="I63"/>
      <c r="Q63"/>
    </row>
    <row r="64" spans="9:17" x14ac:dyDescent="0.25">
      <c r="I64"/>
      <c r="Q64"/>
    </row>
    <row r="65" spans="9:17" x14ac:dyDescent="0.25">
      <c r="I65"/>
      <c r="Q65"/>
    </row>
    <row r="66" spans="9:17" x14ac:dyDescent="0.25">
      <c r="I66"/>
      <c r="Q66"/>
    </row>
    <row r="67" spans="9:17" x14ac:dyDescent="0.25">
      <c r="I67"/>
      <c r="Q67"/>
    </row>
    <row r="68" spans="9:17" x14ac:dyDescent="0.25">
      <c r="I68"/>
      <c r="Q68"/>
    </row>
    <row r="69" spans="9:17" x14ac:dyDescent="0.25">
      <c r="I69"/>
      <c r="Q69"/>
    </row>
    <row r="70" spans="9:17" x14ac:dyDescent="0.25">
      <c r="I70"/>
      <c r="Q70"/>
    </row>
    <row r="71" spans="9:17" x14ac:dyDescent="0.25">
      <c r="I71"/>
      <c r="Q71"/>
    </row>
    <row r="72" spans="9:17" x14ac:dyDescent="0.25">
      <c r="I72"/>
      <c r="Q72"/>
    </row>
    <row r="73" spans="9:17" x14ac:dyDescent="0.25">
      <c r="I73"/>
      <c r="Q73"/>
    </row>
    <row r="74" spans="9:17" x14ac:dyDescent="0.25">
      <c r="I74"/>
      <c r="Q74"/>
    </row>
    <row r="75" spans="9:17" x14ac:dyDescent="0.25">
      <c r="I75"/>
      <c r="Q75"/>
    </row>
    <row r="76" spans="9:17" x14ac:dyDescent="0.25">
      <c r="I76"/>
      <c r="Q76"/>
    </row>
    <row r="77" spans="9:17" x14ac:dyDescent="0.25">
      <c r="I77"/>
      <c r="Q77"/>
    </row>
    <row r="78" spans="9:17" x14ac:dyDescent="0.25">
      <c r="I78"/>
      <c r="Q78"/>
    </row>
    <row r="79" spans="9:17" x14ac:dyDescent="0.25">
      <c r="I79"/>
      <c r="Q79"/>
    </row>
    <row r="80" spans="9:17" x14ac:dyDescent="0.25">
      <c r="I80"/>
      <c r="Q80"/>
    </row>
    <row r="81" spans="9:17" x14ac:dyDescent="0.25">
      <c r="I81"/>
      <c r="Q81"/>
    </row>
    <row r="82" spans="9:17" x14ac:dyDescent="0.25">
      <c r="I82"/>
      <c r="Q82"/>
    </row>
    <row r="83" spans="9:17" x14ac:dyDescent="0.25">
      <c r="I83"/>
      <c r="Q83"/>
    </row>
    <row r="84" spans="9:17" x14ac:dyDescent="0.25">
      <c r="I84"/>
      <c r="Q84"/>
    </row>
    <row r="85" spans="9:17" x14ac:dyDescent="0.25">
      <c r="I85"/>
      <c r="Q85"/>
    </row>
    <row r="86" spans="9:17" x14ac:dyDescent="0.25">
      <c r="I86"/>
      <c r="Q86"/>
    </row>
    <row r="87" spans="9:17" x14ac:dyDescent="0.25">
      <c r="I87"/>
      <c r="Q87"/>
    </row>
    <row r="88" spans="9:17" x14ac:dyDescent="0.25">
      <c r="I88"/>
      <c r="Q88"/>
    </row>
    <row r="89" spans="9:17" x14ac:dyDescent="0.25">
      <c r="I89"/>
      <c r="Q89"/>
    </row>
    <row r="90" spans="9:17" x14ac:dyDescent="0.25">
      <c r="I90"/>
      <c r="Q90"/>
    </row>
    <row r="91" spans="9:17" x14ac:dyDescent="0.25">
      <c r="I91"/>
      <c r="Q91"/>
    </row>
    <row r="92" spans="9:17" x14ac:dyDescent="0.25">
      <c r="I92"/>
      <c r="Q92"/>
    </row>
    <row r="93" spans="9:17" x14ac:dyDescent="0.25">
      <c r="I93"/>
      <c r="Q93"/>
    </row>
    <row r="94" spans="9:17" x14ac:dyDescent="0.25">
      <c r="I94"/>
      <c r="Q94"/>
    </row>
    <row r="95" spans="9:17" x14ac:dyDescent="0.25">
      <c r="I95"/>
      <c r="Q95"/>
    </row>
    <row r="96" spans="9:17" x14ac:dyDescent="0.25">
      <c r="I96"/>
      <c r="Q96"/>
    </row>
    <row r="97" spans="9:17" x14ac:dyDescent="0.25">
      <c r="I97"/>
      <c r="Q97"/>
    </row>
    <row r="98" spans="9:17" x14ac:dyDescent="0.25">
      <c r="I98"/>
      <c r="Q98"/>
    </row>
    <row r="99" spans="9:17" x14ac:dyDescent="0.25">
      <c r="I99"/>
      <c r="Q99"/>
    </row>
    <row r="100" spans="9:17" x14ac:dyDescent="0.25">
      <c r="I100"/>
      <c r="Q100"/>
    </row>
    <row r="101" spans="9:17" x14ac:dyDescent="0.25">
      <c r="I101"/>
      <c r="Q101"/>
    </row>
    <row r="102" spans="9:17" x14ac:dyDescent="0.25">
      <c r="I102"/>
      <c r="Q102"/>
    </row>
    <row r="103" spans="9:17" x14ac:dyDescent="0.25">
      <c r="I103"/>
      <c r="Q103"/>
    </row>
    <row r="104" spans="9:17" x14ac:dyDescent="0.25">
      <c r="I104"/>
      <c r="Q104"/>
    </row>
    <row r="105" spans="9:17" x14ac:dyDescent="0.25">
      <c r="I105"/>
      <c r="Q105"/>
    </row>
    <row r="106" spans="9:17" x14ac:dyDescent="0.25">
      <c r="I106"/>
      <c r="Q106"/>
    </row>
    <row r="107" spans="9:17" x14ac:dyDescent="0.25">
      <c r="I107"/>
      <c r="Q107"/>
    </row>
    <row r="108" spans="9:17" x14ac:dyDescent="0.25">
      <c r="I108"/>
      <c r="Q108"/>
    </row>
    <row r="109" spans="9:17" x14ac:dyDescent="0.25">
      <c r="I109"/>
      <c r="Q109"/>
    </row>
    <row r="110" spans="9:17" x14ac:dyDescent="0.25">
      <c r="I110"/>
      <c r="Q110"/>
    </row>
    <row r="111" spans="9:17" x14ac:dyDescent="0.25">
      <c r="I111"/>
      <c r="Q111"/>
    </row>
    <row r="112" spans="9:17" x14ac:dyDescent="0.25">
      <c r="I112"/>
      <c r="Q112"/>
    </row>
    <row r="113" spans="9:17" x14ac:dyDescent="0.25">
      <c r="I113"/>
      <c r="Q113"/>
    </row>
    <row r="114" spans="9:17" x14ac:dyDescent="0.25">
      <c r="I114"/>
      <c r="Q114"/>
    </row>
    <row r="115" spans="9:17" x14ac:dyDescent="0.25">
      <c r="I115"/>
      <c r="Q115"/>
    </row>
    <row r="116" spans="9:17" x14ac:dyDescent="0.25">
      <c r="I116"/>
      <c r="Q116"/>
    </row>
    <row r="117" spans="9:17" x14ac:dyDescent="0.25">
      <c r="I117"/>
      <c r="Q117"/>
    </row>
    <row r="118" spans="9:17" x14ac:dyDescent="0.25">
      <c r="I118"/>
      <c r="Q118"/>
    </row>
    <row r="119" spans="9:17" x14ac:dyDescent="0.25">
      <c r="I119"/>
      <c r="Q119"/>
    </row>
    <row r="120" spans="9:17" x14ac:dyDescent="0.25">
      <c r="I120"/>
      <c r="Q120"/>
    </row>
    <row r="121" spans="9:17" x14ac:dyDescent="0.25">
      <c r="I121"/>
      <c r="Q121"/>
    </row>
    <row r="122" spans="9:17" x14ac:dyDescent="0.25">
      <c r="I122"/>
      <c r="Q122"/>
    </row>
    <row r="123" spans="9:17" x14ac:dyDescent="0.25">
      <c r="I123"/>
      <c r="Q123"/>
    </row>
    <row r="124" spans="9:17" x14ac:dyDescent="0.25">
      <c r="I124"/>
      <c r="Q124"/>
    </row>
    <row r="125" spans="9:17" x14ac:dyDescent="0.25">
      <c r="I125"/>
      <c r="Q125"/>
    </row>
    <row r="126" spans="9:17" x14ac:dyDescent="0.25">
      <c r="I126"/>
      <c r="Q126"/>
    </row>
    <row r="127" spans="9:17" x14ac:dyDescent="0.25">
      <c r="I127"/>
      <c r="Q127"/>
    </row>
    <row r="128" spans="9:17" x14ac:dyDescent="0.25">
      <c r="I128"/>
      <c r="Q128"/>
    </row>
    <row r="129" spans="9:17" x14ac:dyDescent="0.25">
      <c r="I129"/>
      <c r="Q129"/>
    </row>
    <row r="130" spans="9:17" x14ac:dyDescent="0.25">
      <c r="I130"/>
      <c r="Q130"/>
    </row>
    <row r="131" spans="9:17" x14ac:dyDescent="0.25">
      <c r="I131"/>
      <c r="Q131"/>
    </row>
    <row r="132" spans="9:17" x14ac:dyDescent="0.25">
      <c r="I132"/>
      <c r="Q132"/>
    </row>
    <row r="133" spans="9:17" x14ac:dyDescent="0.25">
      <c r="I133"/>
      <c r="Q133"/>
    </row>
    <row r="134" spans="9:17" x14ac:dyDescent="0.25">
      <c r="I134"/>
      <c r="Q134"/>
    </row>
    <row r="135" spans="9:17" x14ac:dyDescent="0.25">
      <c r="I135"/>
      <c r="Q135"/>
    </row>
    <row r="136" spans="9:17" x14ac:dyDescent="0.25">
      <c r="I136"/>
      <c r="Q136"/>
    </row>
    <row r="137" spans="9:17" x14ac:dyDescent="0.25">
      <c r="I137"/>
      <c r="Q137"/>
    </row>
    <row r="138" spans="9:17" x14ac:dyDescent="0.25">
      <c r="I138"/>
      <c r="Q138"/>
    </row>
    <row r="139" spans="9:17" x14ac:dyDescent="0.25">
      <c r="I139"/>
      <c r="Q139"/>
    </row>
    <row r="140" spans="9:17" x14ac:dyDescent="0.25">
      <c r="I140"/>
      <c r="Q140"/>
    </row>
    <row r="141" spans="9:17" x14ac:dyDescent="0.25">
      <c r="I141"/>
      <c r="Q141"/>
    </row>
    <row r="142" spans="9:17" x14ac:dyDescent="0.25">
      <c r="I142"/>
      <c r="Q142"/>
    </row>
    <row r="143" spans="9:17" x14ac:dyDescent="0.25">
      <c r="I143"/>
      <c r="Q143"/>
    </row>
    <row r="144" spans="9:17" x14ac:dyDescent="0.25">
      <c r="I144"/>
      <c r="Q144"/>
    </row>
    <row r="145" spans="9:17" x14ac:dyDescent="0.25">
      <c r="I145"/>
      <c r="Q145"/>
    </row>
    <row r="146" spans="9:17" x14ac:dyDescent="0.25">
      <c r="I146"/>
      <c r="Q146"/>
    </row>
    <row r="147" spans="9:17" x14ac:dyDescent="0.25">
      <c r="I147"/>
      <c r="Q147"/>
    </row>
    <row r="148" spans="9:17" x14ac:dyDescent="0.25">
      <c r="I148"/>
      <c r="Q148"/>
    </row>
    <row r="149" spans="9:17" x14ac:dyDescent="0.25">
      <c r="I149"/>
      <c r="Q149"/>
    </row>
    <row r="150" spans="9:17" x14ac:dyDescent="0.25">
      <c r="I150"/>
      <c r="Q150"/>
    </row>
    <row r="151" spans="9:17" x14ac:dyDescent="0.25">
      <c r="I151"/>
      <c r="Q151"/>
    </row>
    <row r="152" spans="9:17" x14ac:dyDescent="0.25">
      <c r="I152"/>
      <c r="Q152"/>
    </row>
    <row r="153" spans="9:17" x14ac:dyDescent="0.25">
      <c r="I153"/>
      <c r="Q153"/>
    </row>
    <row r="154" spans="9:17" x14ac:dyDescent="0.25">
      <c r="I154"/>
      <c r="Q154"/>
    </row>
    <row r="155" spans="9:17" x14ac:dyDescent="0.25">
      <c r="I155"/>
      <c r="Q155"/>
    </row>
    <row r="156" spans="9:17" x14ac:dyDescent="0.25">
      <c r="I156"/>
      <c r="Q156"/>
    </row>
    <row r="157" spans="9:17" x14ac:dyDescent="0.25">
      <c r="I157"/>
      <c r="Q157"/>
    </row>
    <row r="158" spans="9:17" x14ac:dyDescent="0.25">
      <c r="I158"/>
      <c r="Q158"/>
    </row>
    <row r="159" spans="9:17" x14ac:dyDescent="0.25">
      <c r="I159"/>
      <c r="Q159"/>
    </row>
    <row r="160" spans="9:17" x14ac:dyDescent="0.25">
      <c r="I160"/>
      <c r="Q160"/>
    </row>
    <row r="161" spans="9:17" x14ac:dyDescent="0.25">
      <c r="I161"/>
      <c r="Q161"/>
    </row>
    <row r="162" spans="9:17" x14ac:dyDescent="0.25">
      <c r="I162"/>
      <c r="Q162"/>
    </row>
    <row r="163" spans="9:17" x14ac:dyDescent="0.25">
      <c r="I163"/>
      <c r="Q163"/>
    </row>
    <row r="164" spans="9:17" x14ac:dyDescent="0.25">
      <c r="I164"/>
      <c r="Q164"/>
    </row>
    <row r="165" spans="9:17" x14ac:dyDescent="0.25">
      <c r="I165"/>
      <c r="Q165"/>
    </row>
    <row r="166" spans="9:17" x14ac:dyDescent="0.25">
      <c r="I166"/>
      <c r="Q166"/>
    </row>
    <row r="167" spans="9:17" x14ac:dyDescent="0.25">
      <c r="I167"/>
      <c r="Q167"/>
    </row>
    <row r="168" spans="9:17" x14ac:dyDescent="0.25">
      <c r="I168"/>
      <c r="Q168"/>
    </row>
    <row r="169" spans="9:17" x14ac:dyDescent="0.25">
      <c r="I169"/>
      <c r="Q169"/>
    </row>
    <row r="170" spans="9:17" x14ac:dyDescent="0.25">
      <c r="I170"/>
      <c r="Q170"/>
    </row>
    <row r="171" spans="9:17" x14ac:dyDescent="0.25">
      <c r="I171"/>
      <c r="Q171"/>
    </row>
    <row r="172" spans="9:17" x14ac:dyDescent="0.25">
      <c r="I172"/>
      <c r="Q172"/>
    </row>
    <row r="173" spans="9:17" x14ac:dyDescent="0.25">
      <c r="I173"/>
      <c r="Q173"/>
    </row>
    <row r="174" spans="9:17" x14ac:dyDescent="0.25">
      <c r="I174"/>
      <c r="Q174"/>
    </row>
    <row r="175" spans="9:17" x14ac:dyDescent="0.25">
      <c r="I175"/>
      <c r="Q175"/>
    </row>
    <row r="176" spans="9:17" x14ac:dyDescent="0.25">
      <c r="I176"/>
      <c r="Q176"/>
    </row>
    <row r="177" spans="9:17" x14ac:dyDescent="0.25">
      <c r="I177"/>
      <c r="Q177"/>
    </row>
    <row r="178" spans="9:17" x14ac:dyDescent="0.25">
      <c r="I178"/>
      <c r="Q178"/>
    </row>
    <row r="179" spans="9:17" x14ac:dyDescent="0.25">
      <c r="I179"/>
      <c r="Q179"/>
    </row>
    <row r="180" spans="9:17" x14ac:dyDescent="0.25">
      <c r="I180"/>
      <c r="Q180"/>
    </row>
    <row r="181" spans="9:17" x14ac:dyDescent="0.25">
      <c r="I181"/>
      <c r="Q181"/>
    </row>
    <row r="182" spans="9:17" x14ac:dyDescent="0.25">
      <c r="I182"/>
      <c r="Q182"/>
    </row>
    <row r="183" spans="9:17" x14ac:dyDescent="0.25">
      <c r="I183"/>
      <c r="Q183"/>
    </row>
    <row r="184" spans="9:17" x14ac:dyDescent="0.25">
      <c r="I184"/>
      <c r="Q184"/>
    </row>
    <row r="185" spans="9:17" x14ac:dyDescent="0.25">
      <c r="I185"/>
      <c r="Q185"/>
    </row>
    <row r="186" spans="9:17" x14ac:dyDescent="0.25">
      <c r="I186"/>
      <c r="Q186"/>
    </row>
    <row r="187" spans="9:17" x14ac:dyDescent="0.25">
      <c r="I187"/>
      <c r="Q187"/>
    </row>
    <row r="188" spans="9:17" x14ac:dyDescent="0.25">
      <c r="I188"/>
      <c r="Q188"/>
    </row>
    <row r="189" spans="9:17" x14ac:dyDescent="0.25">
      <c r="I189"/>
      <c r="Q189"/>
    </row>
    <row r="190" spans="9:17" x14ac:dyDescent="0.25">
      <c r="I190"/>
      <c r="Q190"/>
    </row>
    <row r="191" spans="9:17" x14ac:dyDescent="0.25">
      <c r="I191"/>
      <c r="Q191"/>
    </row>
    <row r="192" spans="9:17" x14ac:dyDescent="0.25">
      <c r="I192"/>
      <c r="Q192"/>
    </row>
    <row r="193" spans="9:17" x14ac:dyDescent="0.25">
      <c r="I193"/>
      <c r="Q193"/>
    </row>
    <row r="194" spans="9:17" x14ac:dyDescent="0.25">
      <c r="I194"/>
      <c r="Q194"/>
    </row>
    <row r="195" spans="9:17" x14ac:dyDescent="0.25">
      <c r="I195"/>
      <c r="Q195"/>
    </row>
    <row r="196" spans="9:17" x14ac:dyDescent="0.25">
      <c r="I196"/>
      <c r="Q196"/>
    </row>
    <row r="197" spans="9:17" x14ac:dyDescent="0.25">
      <c r="I197"/>
      <c r="Q197"/>
    </row>
    <row r="198" spans="9:17" x14ac:dyDescent="0.25">
      <c r="I198"/>
      <c r="Q198"/>
    </row>
    <row r="199" spans="9:17" x14ac:dyDescent="0.25">
      <c r="I199"/>
      <c r="Q199"/>
    </row>
    <row r="200" spans="9:17" x14ac:dyDescent="0.25">
      <c r="I200"/>
      <c r="Q200"/>
    </row>
    <row r="201" spans="9:17" x14ac:dyDescent="0.25">
      <c r="I201"/>
      <c r="Q201"/>
    </row>
    <row r="202" spans="9:17" x14ac:dyDescent="0.25">
      <c r="I202"/>
      <c r="Q202"/>
    </row>
    <row r="203" spans="9:17" x14ac:dyDescent="0.25">
      <c r="I203"/>
      <c r="Q203"/>
    </row>
    <row r="204" spans="9:17" x14ac:dyDescent="0.25">
      <c r="I204"/>
      <c r="Q204"/>
    </row>
    <row r="205" spans="9:17" x14ac:dyDescent="0.25">
      <c r="I205"/>
      <c r="Q205"/>
    </row>
    <row r="206" spans="9:17" x14ac:dyDescent="0.25">
      <c r="I206"/>
      <c r="Q206"/>
    </row>
    <row r="207" spans="9:17" x14ac:dyDescent="0.25">
      <c r="I207"/>
      <c r="Q207"/>
    </row>
    <row r="208" spans="9:17" x14ac:dyDescent="0.25">
      <c r="I208"/>
      <c r="Q208"/>
    </row>
    <row r="209" spans="9:17" x14ac:dyDescent="0.25">
      <c r="I209"/>
      <c r="Q209"/>
    </row>
    <row r="210" spans="9:17" x14ac:dyDescent="0.25">
      <c r="I210"/>
      <c r="Q210"/>
    </row>
    <row r="211" spans="9:17" x14ac:dyDescent="0.25">
      <c r="I211"/>
      <c r="Q211"/>
    </row>
    <row r="212" spans="9:17" x14ac:dyDescent="0.25">
      <c r="I212"/>
      <c r="Q212"/>
    </row>
    <row r="213" spans="9:17" x14ac:dyDescent="0.25">
      <c r="I213"/>
      <c r="Q213"/>
    </row>
    <row r="214" spans="9:17" x14ac:dyDescent="0.25">
      <c r="I214"/>
      <c r="Q214"/>
    </row>
    <row r="215" spans="9:17" x14ac:dyDescent="0.25">
      <c r="I215"/>
      <c r="Q215"/>
    </row>
    <row r="216" spans="9:17" x14ac:dyDescent="0.25">
      <c r="I216"/>
      <c r="Q216"/>
    </row>
    <row r="217" spans="9:17" x14ac:dyDescent="0.25">
      <c r="I217"/>
      <c r="Q217"/>
    </row>
    <row r="218" spans="9:17" x14ac:dyDescent="0.25">
      <c r="I218"/>
      <c r="Q218"/>
    </row>
    <row r="219" spans="9:17" x14ac:dyDescent="0.25">
      <c r="I219"/>
      <c r="Q219"/>
    </row>
    <row r="220" spans="9:17" x14ac:dyDescent="0.25">
      <c r="I220"/>
      <c r="Q220"/>
    </row>
    <row r="221" spans="9:17" x14ac:dyDescent="0.25">
      <c r="I221"/>
      <c r="Q221"/>
    </row>
    <row r="222" spans="9:17" x14ac:dyDescent="0.25">
      <c r="I222"/>
      <c r="Q222"/>
    </row>
    <row r="223" spans="9:17" x14ac:dyDescent="0.25">
      <c r="I223"/>
      <c r="Q223"/>
    </row>
    <row r="224" spans="9:17" x14ac:dyDescent="0.25">
      <c r="I224"/>
      <c r="Q224"/>
    </row>
    <row r="225" spans="9:17" x14ac:dyDescent="0.25">
      <c r="I225"/>
      <c r="Q225"/>
    </row>
    <row r="226" spans="9:17" x14ac:dyDescent="0.25">
      <c r="I226"/>
      <c r="Q226"/>
    </row>
    <row r="227" spans="9:17" x14ac:dyDescent="0.25">
      <c r="I227"/>
      <c r="Q227"/>
    </row>
    <row r="228" spans="9:17" x14ac:dyDescent="0.25">
      <c r="I228"/>
      <c r="Q228"/>
    </row>
    <row r="229" spans="9:17" x14ac:dyDescent="0.25">
      <c r="I229"/>
      <c r="Q229"/>
    </row>
    <row r="230" spans="9:17" x14ac:dyDescent="0.25">
      <c r="I230"/>
      <c r="Q230"/>
    </row>
    <row r="231" spans="9:17" x14ac:dyDescent="0.25">
      <c r="I231"/>
      <c r="Q231"/>
    </row>
    <row r="232" spans="9:17" x14ac:dyDescent="0.25">
      <c r="I232"/>
      <c r="Q232"/>
    </row>
    <row r="233" spans="9:17" x14ac:dyDescent="0.25">
      <c r="I233"/>
      <c r="Q233"/>
    </row>
    <row r="234" spans="9:17" x14ac:dyDescent="0.25">
      <c r="I234"/>
      <c r="Q234"/>
    </row>
    <row r="235" spans="9:17" x14ac:dyDescent="0.25">
      <c r="I235"/>
      <c r="Q235"/>
    </row>
    <row r="236" spans="9:17" x14ac:dyDescent="0.25">
      <c r="I236"/>
      <c r="Q236"/>
    </row>
    <row r="237" spans="9:17" x14ac:dyDescent="0.25">
      <c r="I237"/>
      <c r="Q237"/>
    </row>
    <row r="238" spans="9:17" x14ac:dyDescent="0.25">
      <c r="I238"/>
      <c r="Q238"/>
    </row>
    <row r="239" spans="9:17" x14ac:dyDescent="0.25">
      <c r="I239"/>
      <c r="Q239"/>
    </row>
    <row r="240" spans="9:17" x14ac:dyDescent="0.25">
      <c r="I240"/>
      <c r="Q240"/>
    </row>
    <row r="241" spans="9:17" x14ac:dyDescent="0.25">
      <c r="I241"/>
      <c r="Q241"/>
    </row>
    <row r="242" spans="9:17" x14ac:dyDescent="0.25">
      <c r="I242"/>
      <c r="Q242"/>
    </row>
    <row r="243" spans="9:17" x14ac:dyDescent="0.25">
      <c r="I243"/>
      <c r="Q243"/>
    </row>
    <row r="244" spans="9:17" x14ac:dyDescent="0.25">
      <c r="I244"/>
      <c r="Q244"/>
    </row>
    <row r="245" spans="9:17" x14ac:dyDescent="0.25">
      <c r="I245"/>
      <c r="Q245"/>
    </row>
    <row r="246" spans="9:17" x14ac:dyDescent="0.25">
      <c r="I246"/>
      <c r="Q246"/>
    </row>
    <row r="247" spans="9:17" x14ac:dyDescent="0.25">
      <c r="I247"/>
      <c r="Q247"/>
    </row>
    <row r="248" spans="9:17" x14ac:dyDescent="0.25">
      <c r="I248"/>
      <c r="Q248"/>
    </row>
    <row r="249" spans="9:17" x14ac:dyDescent="0.25">
      <c r="I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21" activePane="bottomLeft" state="frozen"/>
      <selection activeCell="R5" sqref="R5"/>
      <selection pane="bottomLeft" activeCell="C49" sqref="C49:C51"/>
    </sheetView>
  </sheetViews>
  <sheetFormatPr baseColWidth="10" defaultRowHeight="15" x14ac:dyDescent="0.25"/>
  <cols>
    <col min="1" max="2" width="35.7109375" customWidth="1"/>
    <col min="3" max="3" width="27.42578125" customWidth="1"/>
    <col min="4" max="4" width="27.42578125" style="414" customWidth="1"/>
    <col min="5" max="7" width="27.42578125" customWidth="1"/>
    <col min="8" max="8" width="15.28515625" customWidth="1"/>
    <col min="9" max="9" width="11.5703125" style="218"/>
    <col min="10" max="10" width="15.28515625" customWidth="1"/>
    <col min="11" max="11" width="18.85546875" style="218" customWidth="1"/>
    <col min="13" max="13" width="11.5703125" style="218"/>
    <col min="15" max="15" width="11.5703125" style="218"/>
    <col min="16" max="16" width="15.28515625" customWidth="1"/>
    <col min="17" max="17" width="18.28515625" style="218" customWidth="1"/>
    <col min="18" max="18" width="14.140625" hidden="1" customWidth="1"/>
    <col min="19" max="21" width="14.140625" customWidth="1"/>
    <col min="22" max="22" width="17" customWidth="1"/>
  </cols>
  <sheetData>
    <row r="1" spans="1:22" ht="18.75" x14ac:dyDescent="0.25">
      <c r="B1" s="462" t="s">
        <v>1597</v>
      </c>
      <c r="C1" s="462" t="s">
        <v>1598</v>
      </c>
      <c r="D1" s="462" t="s">
        <v>1599</v>
      </c>
      <c r="E1" s="462" t="s">
        <v>1600</v>
      </c>
      <c r="F1" s="261"/>
      <c r="G1" s="261"/>
      <c r="H1" s="261" t="s">
        <v>473</v>
      </c>
      <c r="J1" s="261"/>
      <c r="K1" s="261"/>
      <c r="L1" s="261"/>
      <c r="M1" s="261"/>
      <c r="N1" s="261"/>
      <c r="O1" s="261"/>
      <c r="P1" s="261"/>
      <c r="Q1" s="261"/>
      <c r="R1" s="261"/>
      <c r="S1" s="261"/>
      <c r="T1" s="261"/>
      <c r="U1" s="261"/>
      <c r="V1" s="261"/>
    </row>
    <row r="2" spans="1:22" x14ac:dyDescent="0.25">
      <c r="A2" s="250" t="s">
        <v>1334</v>
      </c>
      <c r="B2" s="250"/>
      <c r="C2" s="250"/>
      <c r="D2" s="250"/>
      <c r="E2" s="250"/>
      <c r="F2" s="250"/>
      <c r="G2" s="250"/>
      <c r="H2" s="250"/>
      <c r="I2" s="250"/>
      <c r="J2" s="250"/>
      <c r="K2" s="250"/>
      <c r="L2" s="250"/>
      <c r="M2" s="250"/>
      <c r="N2" s="250"/>
      <c r="O2" s="250"/>
      <c r="P2" s="250"/>
      <c r="Q2" s="250"/>
      <c r="R2" s="250"/>
      <c r="S2" s="250"/>
      <c r="T2" s="250"/>
      <c r="U2" s="250"/>
      <c r="V2" s="250"/>
    </row>
    <row r="3" spans="1:22" ht="15" customHeight="1" x14ac:dyDescent="0.25">
      <c r="A3" s="879" t="s">
        <v>92</v>
      </c>
      <c r="B3" s="878" t="s">
        <v>106</v>
      </c>
      <c r="C3" s="881" t="s">
        <v>1529</v>
      </c>
      <c r="D3" s="881" t="s">
        <v>1530</v>
      </c>
      <c r="E3" s="881" t="s">
        <v>82</v>
      </c>
      <c r="F3" s="881" t="s">
        <v>387</v>
      </c>
      <c r="G3" s="881" t="s">
        <v>83</v>
      </c>
      <c r="H3" s="884" t="s">
        <v>95</v>
      </c>
      <c r="I3" s="890"/>
      <c r="J3" s="890"/>
      <c r="K3" s="890"/>
      <c r="L3" s="890"/>
      <c r="M3" s="890"/>
      <c r="N3" s="890"/>
      <c r="O3" s="885"/>
      <c r="P3" s="886" t="s">
        <v>96</v>
      </c>
      <c r="Q3" s="887"/>
      <c r="R3" s="878" t="s">
        <v>97</v>
      </c>
      <c r="S3" s="878" t="s">
        <v>98</v>
      </c>
      <c r="T3" s="878" t="s">
        <v>105</v>
      </c>
      <c r="U3" s="878" t="s">
        <v>104</v>
      </c>
      <c r="V3" s="875" t="s">
        <v>84</v>
      </c>
    </row>
    <row r="4" spans="1:22" ht="15" customHeight="1" x14ac:dyDescent="0.25">
      <c r="A4" s="879"/>
      <c r="B4" s="879"/>
      <c r="C4" s="882"/>
      <c r="D4" s="882"/>
      <c r="E4" s="882"/>
      <c r="F4" s="882"/>
      <c r="G4" s="882"/>
      <c r="H4" s="884" t="s">
        <v>99</v>
      </c>
      <c r="I4" s="885"/>
      <c r="J4" s="884" t="s">
        <v>100</v>
      </c>
      <c r="K4" s="885"/>
      <c r="L4" s="884" t="s">
        <v>101</v>
      </c>
      <c r="M4" s="885"/>
      <c r="N4" s="884" t="s">
        <v>102</v>
      </c>
      <c r="O4" s="885"/>
      <c r="P4" s="888"/>
      <c r="Q4" s="889"/>
      <c r="R4" s="879"/>
      <c r="S4" s="879"/>
      <c r="T4" s="879"/>
      <c r="U4" s="879"/>
      <c r="V4" s="876"/>
    </row>
    <row r="5" spans="1:22" ht="25.5" x14ac:dyDescent="0.25">
      <c r="A5" s="880"/>
      <c r="B5" s="880"/>
      <c r="C5" s="883"/>
      <c r="D5" s="883"/>
      <c r="E5" s="883"/>
      <c r="F5" s="883"/>
      <c r="G5" s="883"/>
      <c r="H5" s="390" t="s">
        <v>103</v>
      </c>
      <c r="I5" s="390" t="s">
        <v>12</v>
      </c>
      <c r="J5" s="390" t="s">
        <v>103</v>
      </c>
      <c r="K5" s="390" t="s">
        <v>12</v>
      </c>
      <c r="L5" s="390" t="s">
        <v>103</v>
      </c>
      <c r="M5" s="390" t="s">
        <v>12</v>
      </c>
      <c r="N5" s="390" t="s">
        <v>103</v>
      </c>
      <c r="O5" s="390" t="s">
        <v>12</v>
      </c>
      <c r="P5" s="390" t="s">
        <v>103</v>
      </c>
      <c r="Q5" s="390" t="s">
        <v>12</v>
      </c>
      <c r="R5" s="880"/>
      <c r="S5" s="880"/>
      <c r="T5" s="880"/>
      <c r="U5" s="880"/>
      <c r="V5" s="877"/>
    </row>
    <row r="6" spans="1:22" s="322" customFormat="1" ht="15.75" x14ac:dyDescent="0.25">
      <c r="A6" s="391"/>
      <c r="B6" s="392"/>
      <c r="C6" s="393"/>
      <c r="D6" s="393"/>
      <c r="E6" s="393"/>
      <c r="F6" s="394"/>
      <c r="G6" s="393"/>
      <c r="H6" s="395"/>
      <c r="I6" s="395"/>
      <c r="J6" s="395"/>
      <c r="K6" s="395"/>
      <c r="L6" s="395"/>
      <c r="M6" s="395"/>
      <c r="N6" s="395"/>
      <c r="O6" s="395"/>
      <c r="P6" s="395"/>
      <c r="Q6" s="395"/>
      <c r="R6" s="396"/>
      <c r="S6" s="396"/>
      <c r="T6" s="396"/>
      <c r="U6" s="396"/>
      <c r="V6" s="397"/>
    </row>
    <row r="7" spans="1:22" ht="15.75" x14ac:dyDescent="0.25">
      <c r="A7" s="902" t="s">
        <v>1428</v>
      </c>
      <c r="B7" s="894" t="s">
        <v>1335</v>
      </c>
      <c r="C7" s="74"/>
      <c r="D7" s="74"/>
      <c r="E7" s="292"/>
      <c r="F7" s="292"/>
      <c r="G7" s="256"/>
      <c r="H7" s="315"/>
      <c r="I7" s="316"/>
      <c r="J7" s="315"/>
      <c r="K7" s="316"/>
      <c r="L7" s="315"/>
      <c r="M7" s="316"/>
      <c r="N7" s="315"/>
      <c r="O7" s="316"/>
      <c r="P7" s="349">
        <f>H7+J7+L7+N7</f>
        <v>0</v>
      </c>
      <c r="Q7" s="350">
        <f>I7+K7+M7+O7</f>
        <v>0</v>
      </c>
      <c r="R7" s="292"/>
      <c r="S7" s="292"/>
      <c r="T7" s="292"/>
      <c r="U7" s="292"/>
      <c r="V7" s="292"/>
    </row>
    <row r="8" spans="1:22" s="322" customFormat="1" ht="15.75" x14ac:dyDescent="0.25">
      <c r="A8" s="902"/>
      <c r="B8" s="895"/>
      <c r="C8" s="74"/>
      <c r="D8" s="74"/>
      <c r="E8" s="292"/>
      <c r="F8" s="292"/>
      <c r="G8" s="256"/>
      <c r="H8" s="315"/>
      <c r="I8" s="316"/>
      <c r="J8" s="315"/>
      <c r="K8" s="316"/>
      <c r="L8" s="315"/>
      <c r="M8" s="316"/>
      <c r="N8" s="315"/>
      <c r="O8" s="316"/>
      <c r="P8" s="349">
        <f t="shared" ref="P8:P33" si="0">H8+J8+L8+N8</f>
        <v>0</v>
      </c>
      <c r="Q8" s="350">
        <f t="shared" ref="Q8:Q33" si="1">I8+K8+M8+O8</f>
        <v>0</v>
      </c>
      <c r="R8" s="292"/>
      <c r="S8" s="292"/>
      <c r="T8" s="292"/>
      <c r="U8" s="292"/>
      <c r="V8" s="292"/>
    </row>
    <row r="9" spans="1:22" s="322" customFormat="1" ht="15.75" x14ac:dyDescent="0.25">
      <c r="A9" s="902"/>
      <c r="B9" s="895"/>
      <c r="C9" s="74"/>
      <c r="D9" s="74"/>
      <c r="E9" s="292"/>
      <c r="F9" s="292"/>
      <c r="G9" s="256"/>
      <c r="H9" s="315"/>
      <c r="I9" s="316"/>
      <c r="J9" s="315"/>
      <c r="K9" s="316"/>
      <c r="L9" s="315"/>
      <c r="M9" s="316"/>
      <c r="N9" s="315"/>
      <c r="O9" s="316"/>
      <c r="P9" s="349">
        <f t="shared" si="0"/>
        <v>0</v>
      </c>
      <c r="Q9" s="350">
        <f t="shared" si="1"/>
        <v>0</v>
      </c>
      <c r="R9" s="292"/>
      <c r="S9" s="292"/>
      <c r="T9" s="292"/>
      <c r="U9" s="292"/>
      <c r="V9" s="292"/>
    </row>
    <row r="10" spans="1:22" ht="15.75" x14ac:dyDescent="0.25">
      <c r="A10" s="902"/>
      <c r="B10" s="895"/>
      <c r="C10" s="74"/>
      <c r="D10" s="74"/>
      <c r="E10" s="292"/>
      <c r="F10" s="292"/>
      <c r="G10" s="256"/>
      <c r="H10" s="315"/>
      <c r="I10" s="316"/>
      <c r="J10" s="315"/>
      <c r="K10" s="316"/>
      <c r="L10" s="315"/>
      <c r="M10" s="316"/>
      <c r="N10" s="315"/>
      <c r="O10" s="316"/>
      <c r="P10" s="349">
        <f t="shared" si="0"/>
        <v>0</v>
      </c>
      <c r="Q10" s="350">
        <f t="shared" si="1"/>
        <v>0</v>
      </c>
      <c r="R10" s="292"/>
      <c r="S10" s="292"/>
      <c r="T10" s="292"/>
      <c r="U10" s="292"/>
      <c r="V10" s="292"/>
    </row>
    <row r="11" spans="1:22" ht="15.75" x14ac:dyDescent="0.25">
      <c r="A11" s="902"/>
      <c r="B11" s="895"/>
      <c r="C11" s="74"/>
      <c r="D11" s="74"/>
      <c r="E11" s="292"/>
      <c r="F11" s="292"/>
      <c r="G11" s="256"/>
      <c r="H11" s="315"/>
      <c r="I11" s="316"/>
      <c r="J11" s="315"/>
      <c r="K11" s="316"/>
      <c r="L11" s="315"/>
      <c r="M11" s="316"/>
      <c r="N11" s="315"/>
      <c r="O11" s="316"/>
      <c r="P11" s="349">
        <f t="shared" si="0"/>
        <v>0</v>
      </c>
      <c r="Q11" s="350">
        <f t="shared" si="1"/>
        <v>0</v>
      </c>
      <c r="R11" s="292"/>
      <c r="S11" s="292"/>
      <c r="T11" s="292"/>
      <c r="U11" s="292"/>
      <c r="V11" s="292"/>
    </row>
    <row r="12" spans="1:22" ht="15.75" x14ac:dyDescent="0.25">
      <c r="A12" s="902"/>
      <c r="B12" s="896"/>
      <c r="C12" s="74"/>
      <c r="D12" s="74"/>
      <c r="E12" s="292"/>
      <c r="F12" s="292"/>
      <c r="G12" s="256"/>
      <c r="H12" s="315"/>
      <c r="I12" s="316"/>
      <c r="J12" s="315"/>
      <c r="K12" s="316"/>
      <c r="L12" s="315"/>
      <c r="M12" s="316"/>
      <c r="N12" s="315"/>
      <c r="O12" s="316"/>
      <c r="P12" s="349">
        <f t="shared" si="0"/>
        <v>0</v>
      </c>
      <c r="Q12" s="350">
        <f t="shared" si="1"/>
        <v>0</v>
      </c>
      <c r="R12" s="292"/>
      <c r="S12" s="292"/>
      <c r="T12" s="292"/>
      <c r="U12" s="292"/>
      <c r="V12" s="292"/>
    </row>
    <row r="13" spans="1:22" ht="15.75" x14ac:dyDescent="0.25">
      <c r="A13" s="895" t="s">
        <v>1429</v>
      </c>
      <c r="B13" s="894" t="s">
        <v>1430</v>
      </c>
      <c r="C13" s="74"/>
      <c r="D13" s="74"/>
      <c r="E13" s="283"/>
      <c r="F13" s="283"/>
      <c r="G13" s="283"/>
      <c r="H13" s="315"/>
      <c r="I13" s="316"/>
      <c r="J13" s="315"/>
      <c r="K13" s="316"/>
      <c r="L13" s="315"/>
      <c r="M13" s="316"/>
      <c r="N13" s="315"/>
      <c r="O13" s="316"/>
      <c r="P13" s="349">
        <f t="shared" si="0"/>
        <v>0</v>
      </c>
      <c r="Q13" s="350">
        <f t="shared" si="1"/>
        <v>0</v>
      </c>
      <c r="R13" s="292"/>
      <c r="S13" s="292"/>
      <c r="T13" s="292"/>
      <c r="U13" s="292"/>
      <c r="V13" s="292"/>
    </row>
    <row r="14" spans="1:22" ht="15.75" x14ac:dyDescent="0.25">
      <c r="A14" s="895"/>
      <c r="B14" s="895"/>
      <c r="C14" s="74"/>
      <c r="D14" s="74"/>
      <c r="E14" s="292"/>
      <c r="F14" s="292"/>
      <c r="G14" s="256"/>
      <c r="H14" s="315"/>
      <c r="I14" s="316"/>
      <c r="J14" s="315"/>
      <c r="K14" s="316"/>
      <c r="L14" s="315"/>
      <c r="M14" s="316"/>
      <c r="N14" s="315"/>
      <c r="O14" s="316"/>
      <c r="P14" s="349">
        <f t="shared" si="0"/>
        <v>0</v>
      </c>
      <c r="Q14" s="350">
        <f t="shared" si="1"/>
        <v>0</v>
      </c>
      <c r="R14" s="292"/>
      <c r="S14" s="292"/>
      <c r="T14" s="292"/>
      <c r="U14" s="292"/>
      <c r="V14" s="292"/>
    </row>
    <row r="15" spans="1:22" ht="15.75" x14ac:dyDescent="0.25">
      <c r="A15" s="895"/>
      <c r="B15" s="895"/>
      <c r="C15" s="74"/>
      <c r="D15" s="74"/>
      <c r="E15" s="292"/>
      <c r="F15" s="292"/>
      <c r="G15" s="256"/>
      <c r="H15" s="315"/>
      <c r="I15" s="316"/>
      <c r="J15" s="315"/>
      <c r="K15" s="316"/>
      <c r="L15" s="315"/>
      <c r="M15" s="316"/>
      <c r="N15" s="315"/>
      <c r="O15" s="316"/>
      <c r="P15" s="349">
        <f t="shared" si="0"/>
        <v>0</v>
      </c>
      <c r="Q15" s="350">
        <f t="shared" si="1"/>
        <v>0</v>
      </c>
      <c r="R15" s="292"/>
      <c r="S15" s="292"/>
      <c r="T15" s="292"/>
      <c r="U15" s="292"/>
      <c r="V15" s="292"/>
    </row>
    <row r="16" spans="1:22" ht="15.75" x14ac:dyDescent="0.25">
      <c r="A16" s="895"/>
      <c r="B16" s="895"/>
      <c r="C16" s="74"/>
      <c r="D16" s="74"/>
      <c r="E16" s="292"/>
      <c r="F16" s="292"/>
      <c r="G16" s="256"/>
      <c r="H16" s="315"/>
      <c r="I16" s="316"/>
      <c r="J16" s="315"/>
      <c r="K16" s="316"/>
      <c r="L16" s="315"/>
      <c r="M16" s="316"/>
      <c r="N16" s="315"/>
      <c r="O16" s="316"/>
      <c r="P16" s="349">
        <f t="shared" si="0"/>
        <v>0</v>
      </c>
      <c r="Q16" s="350">
        <f t="shared" si="1"/>
        <v>0</v>
      </c>
      <c r="R16" s="292"/>
      <c r="S16" s="292"/>
      <c r="T16" s="292"/>
      <c r="U16" s="292"/>
      <c r="V16" s="292"/>
    </row>
    <row r="17" spans="1:22" ht="15.75" x14ac:dyDescent="0.25">
      <c r="A17" s="895"/>
      <c r="B17" s="895"/>
      <c r="C17" s="74"/>
      <c r="D17" s="74"/>
      <c r="E17" s="292"/>
      <c r="F17" s="292"/>
      <c r="G17" s="256"/>
      <c r="H17" s="315"/>
      <c r="I17" s="316"/>
      <c r="J17" s="315"/>
      <c r="K17" s="316"/>
      <c r="L17" s="315"/>
      <c r="M17" s="316"/>
      <c r="N17" s="315"/>
      <c r="O17" s="316"/>
      <c r="P17" s="349">
        <f t="shared" si="0"/>
        <v>0</v>
      </c>
      <c r="Q17" s="350">
        <f t="shared" si="1"/>
        <v>0</v>
      </c>
      <c r="R17" s="292"/>
      <c r="S17" s="292"/>
      <c r="T17" s="292"/>
      <c r="U17" s="292"/>
      <c r="V17" s="292"/>
    </row>
    <row r="18" spans="1:22" ht="15.75" x14ac:dyDescent="0.25">
      <c r="A18" s="895"/>
      <c r="B18" s="895"/>
      <c r="C18" s="74"/>
      <c r="D18" s="74"/>
      <c r="E18" s="292"/>
      <c r="F18" s="292"/>
      <c r="G18" s="256"/>
      <c r="H18" s="315"/>
      <c r="I18" s="316"/>
      <c r="J18" s="315"/>
      <c r="K18" s="316"/>
      <c r="L18" s="315"/>
      <c r="M18" s="316"/>
      <c r="N18" s="315"/>
      <c r="O18" s="316"/>
      <c r="P18" s="349">
        <f t="shared" si="0"/>
        <v>0</v>
      </c>
      <c r="Q18" s="350">
        <f t="shared" si="1"/>
        <v>0</v>
      </c>
      <c r="R18" s="292"/>
      <c r="S18" s="292"/>
      <c r="T18" s="292"/>
      <c r="U18" s="292"/>
      <c r="V18" s="292"/>
    </row>
    <row r="19" spans="1:22" ht="15.75" x14ac:dyDescent="0.25">
      <c r="A19" s="896"/>
      <c r="B19" s="896"/>
      <c r="C19" s="74"/>
      <c r="D19" s="74"/>
      <c r="E19" s="292"/>
      <c r="F19" s="292"/>
      <c r="G19" s="256"/>
      <c r="H19" s="315"/>
      <c r="I19" s="316"/>
      <c r="J19" s="315"/>
      <c r="K19" s="316"/>
      <c r="L19" s="315"/>
      <c r="M19" s="316"/>
      <c r="N19" s="315"/>
      <c r="O19" s="316"/>
      <c r="P19" s="349">
        <f t="shared" si="0"/>
        <v>0</v>
      </c>
      <c r="Q19" s="350">
        <f t="shared" si="1"/>
        <v>0</v>
      </c>
      <c r="R19" s="292"/>
      <c r="S19" s="292"/>
      <c r="T19" s="292"/>
      <c r="U19" s="292"/>
      <c r="V19" s="292"/>
    </row>
    <row r="20" spans="1:22" ht="15.75" x14ac:dyDescent="0.25">
      <c r="A20" s="894" t="s">
        <v>1431</v>
      </c>
      <c r="B20" s="894" t="s">
        <v>1432</v>
      </c>
      <c r="C20" s="74"/>
      <c r="D20" s="74"/>
      <c r="E20" s="292"/>
      <c r="F20" s="292"/>
      <c r="G20" s="256"/>
      <c r="H20" s="315"/>
      <c r="I20" s="316"/>
      <c r="J20" s="315"/>
      <c r="K20" s="316"/>
      <c r="L20" s="315"/>
      <c r="M20" s="316"/>
      <c r="N20" s="315"/>
      <c r="O20" s="316"/>
      <c r="P20" s="349">
        <f t="shared" si="0"/>
        <v>0</v>
      </c>
      <c r="Q20" s="350">
        <f t="shared" si="1"/>
        <v>0</v>
      </c>
      <c r="R20" s="292"/>
      <c r="S20" s="292"/>
      <c r="T20" s="292"/>
      <c r="U20" s="292"/>
      <c r="V20" s="292"/>
    </row>
    <row r="21" spans="1:22" s="322" customFormat="1" ht="15.75" x14ac:dyDescent="0.25">
      <c r="A21" s="895"/>
      <c r="B21" s="895"/>
      <c r="C21" s="74"/>
      <c r="D21" s="74"/>
      <c r="E21" s="292"/>
      <c r="F21" s="292"/>
      <c r="G21" s="256"/>
      <c r="H21" s="315"/>
      <c r="I21" s="316"/>
      <c r="J21" s="315"/>
      <c r="K21" s="316"/>
      <c r="L21" s="315"/>
      <c r="M21" s="316"/>
      <c r="N21" s="315"/>
      <c r="O21" s="316"/>
      <c r="P21" s="349">
        <f t="shared" si="0"/>
        <v>0</v>
      </c>
      <c r="Q21" s="350">
        <f t="shared" si="1"/>
        <v>0</v>
      </c>
      <c r="R21" s="292"/>
      <c r="S21" s="292"/>
      <c r="T21" s="292"/>
      <c r="U21" s="292"/>
      <c r="V21" s="292"/>
    </row>
    <row r="22" spans="1:22" s="322" customFormat="1" ht="15.75" x14ac:dyDescent="0.25">
      <c r="A22" s="895"/>
      <c r="B22" s="895"/>
      <c r="C22" s="74"/>
      <c r="D22" s="74"/>
      <c r="E22" s="292"/>
      <c r="F22" s="292"/>
      <c r="G22" s="256"/>
      <c r="H22" s="315"/>
      <c r="I22" s="316"/>
      <c r="J22" s="315"/>
      <c r="K22" s="316"/>
      <c r="L22" s="315"/>
      <c r="M22" s="316"/>
      <c r="N22" s="315"/>
      <c r="O22" s="316"/>
      <c r="P22" s="349">
        <f t="shared" si="0"/>
        <v>0</v>
      </c>
      <c r="Q22" s="350">
        <f t="shared" si="1"/>
        <v>0</v>
      </c>
      <c r="R22" s="292"/>
      <c r="S22" s="292"/>
      <c r="T22" s="292"/>
      <c r="U22" s="292"/>
      <c r="V22" s="292"/>
    </row>
    <row r="23" spans="1:22" s="322" customFormat="1" ht="15.75" x14ac:dyDescent="0.25">
      <c r="A23" s="895"/>
      <c r="B23" s="895"/>
      <c r="C23" s="74"/>
      <c r="D23" s="74"/>
      <c r="E23" s="292"/>
      <c r="F23" s="292"/>
      <c r="G23" s="256"/>
      <c r="H23" s="315"/>
      <c r="I23" s="316"/>
      <c r="J23" s="315"/>
      <c r="K23" s="316"/>
      <c r="L23" s="315"/>
      <c r="M23" s="316"/>
      <c r="N23" s="315"/>
      <c r="O23" s="316"/>
      <c r="P23" s="349">
        <f t="shared" si="0"/>
        <v>0</v>
      </c>
      <c r="Q23" s="350">
        <f t="shared" si="1"/>
        <v>0</v>
      </c>
      <c r="R23" s="292"/>
      <c r="S23" s="292"/>
      <c r="T23" s="292"/>
      <c r="U23" s="292"/>
      <c r="V23" s="292"/>
    </row>
    <row r="24" spans="1:22" ht="15.75" x14ac:dyDescent="0.25">
      <c r="A24" s="895"/>
      <c r="B24" s="895"/>
      <c r="C24" s="74"/>
      <c r="D24" s="74"/>
      <c r="E24" s="292"/>
      <c r="F24" s="292"/>
      <c r="G24" s="256"/>
      <c r="H24" s="315"/>
      <c r="I24" s="316"/>
      <c r="J24" s="315"/>
      <c r="K24" s="316"/>
      <c r="L24" s="315"/>
      <c r="M24" s="316"/>
      <c r="N24" s="315"/>
      <c r="O24" s="316"/>
      <c r="P24" s="349">
        <f t="shared" si="0"/>
        <v>0</v>
      </c>
      <c r="Q24" s="350">
        <f t="shared" si="1"/>
        <v>0</v>
      </c>
      <c r="R24" s="292"/>
      <c r="S24" s="292"/>
      <c r="T24" s="292"/>
      <c r="U24" s="292"/>
      <c r="V24" s="292"/>
    </row>
    <row r="25" spans="1:22" ht="15.75" x14ac:dyDescent="0.25">
      <c r="A25" s="895"/>
      <c r="B25" s="895"/>
      <c r="C25" s="74"/>
      <c r="D25" s="74"/>
      <c r="E25" s="292"/>
      <c r="F25" s="292"/>
      <c r="G25" s="256"/>
      <c r="H25" s="315"/>
      <c r="I25" s="316"/>
      <c r="J25" s="315"/>
      <c r="K25" s="316"/>
      <c r="L25" s="315"/>
      <c r="M25" s="316"/>
      <c r="N25" s="315"/>
      <c r="O25" s="316"/>
      <c r="P25" s="349">
        <f t="shared" si="0"/>
        <v>0</v>
      </c>
      <c r="Q25" s="350">
        <f t="shared" si="1"/>
        <v>0</v>
      </c>
      <c r="R25" s="292"/>
      <c r="S25" s="292"/>
      <c r="T25" s="292"/>
      <c r="U25" s="292"/>
      <c r="V25" s="292"/>
    </row>
    <row r="26" spans="1:22" ht="15.75" x14ac:dyDescent="0.25">
      <c r="A26" s="896"/>
      <c r="B26" s="896"/>
      <c r="C26" s="74"/>
      <c r="D26" s="74"/>
      <c r="E26" s="292"/>
      <c r="F26" s="292"/>
      <c r="G26" s="256"/>
      <c r="H26" s="315"/>
      <c r="I26" s="316"/>
      <c r="J26" s="315"/>
      <c r="K26" s="316"/>
      <c r="L26" s="315"/>
      <c r="M26" s="316"/>
      <c r="N26" s="315"/>
      <c r="O26" s="316"/>
      <c r="P26" s="349">
        <f t="shared" si="0"/>
        <v>0</v>
      </c>
      <c r="Q26" s="350">
        <f t="shared" si="1"/>
        <v>0</v>
      </c>
      <c r="R26" s="292"/>
      <c r="S26" s="292"/>
      <c r="T26" s="292"/>
      <c r="U26" s="292"/>
      <c r="V26" s="292"/>
    </row>
    <row r="27" spans="1:22" ht="15.75" x14ac:dyDescent="0.25">
      <c r="A27" s="894" t="s">
        <v>1433</v>
      </c>
      <c r="B27" s="894" t="s">
        <v>1434</v>
      </c>
      <c r="C27" s="74"/>
      <c r="D27" s="74"/>
      <c r="E27" s="292"/>
      <c r="F27" s="292"/>
      <c r="G27" s="256"/>
      <c r="H27" s="315"/>
      <c r="I27" s="316"/>
      <c r="J27" s="315"/>
      <c r="K27" s="316"/>
      <c r="L27" s="315"/>
      <c r="M27" s="316"/>
      <c r="N27" s="315"/>
      <c r="O27" s="316"/>
      <c r="P27" s="349">
        <f t="shared" si="0"/>
        <v>0</v>
      </c>
      <c r="Q27" s="350">
        <f t="shared" si="1"/>
        <v>0</v>
      </c>
      <c r="R27" s="292"/>
      <c r="S27" s="292"/>
      <c r="T27" s="292"/>
      <c r="U27" s="292"/>
      <c r="V27" s="292"/>
    </row>
    <row r="28" spans="1:22" s="322" customFormat="1" ht="15.75" x14ac:dyDescent="0.25">
      <c r="A28" s="895"/>
      <c r="B28" s="895"/>
      <c r="C28" s="74"/>
      <c r="D28" s="74"/>
      <c r="E28" s="292"/>
      <c r="F28" s="292"/>
      <c r="G28" s="256"/>
      <c r="H28" s="315"/>
      <c r="I28" s="316"/>
      <c r="J28" s="315"/>
      <c r="K28" s="316"/>
      <c r="L28" s="315"/>
      <c r="M28" s="316"/>
      <c r="N28" s="315"/>
      <c r="O28" s="316"/>
      <c r="P28" s="349">
        <f t="shared" si="0"/>
        <v>0</v>
      </c>
      <c r="Q28" s="350">
        <f t="shared" si="1"/>
        <v>0</v>
      </c>
      <c r="R28" s="292"/>
      <c r="S28" s="292"/>
      <c r="T28" s="292"/>
      <c r="U28" s="292"/>
      <c r="V28" s="292"/>
    </row>
    <row r="29" spans="1:22" s="322" customFormat="1" ht="15.75" x14ac:dyDescent="0.25">
      <c r="A29" s="895"/>
      <c r="B29" s="895"/>
      <c r="C29" s="74"/>
      <c r="D29" s="74"/>
      <c r="E29" s="292"/>
      <c r="F29" s="292"/>
      <c r="G29" s="256"/>
      <c r="H29" s="315"/>
      <c r="I29" s="316"/>
      <c r="J29" s="315"/>
      <c r="K29" s="316"/>
      <c r="L29" s="315"/>
      <c r="M29" s="316"/>
      <c r="N29" s="315"/>
      <c r="O29" s="316"/>
      <c r="P29" s="349">
        <f t="shared" si="0"/>
        <v>0</v>
      </c>
      <c r="Q29" s="350">
        <f t="shared" si="1"/>
        <v>0</v>
      </c>
      <c r="R29" s="292"/>
      <c r="S29" s="292"/>
      <c r="T29" s="292"/>
      <c r="U29" s="292"/>
      <c r="V29" s="292"/>
    </row>
    <row r="30" spans="1:22" s="322" customFormat="1" ht="15.75" x14ac:dyDescent="0.25">
      <c r="A30" s="895"/>
      <c r="B30" s="895"/>
      <c r="C30" s="74"/>
      <c r="D30" s="74"/>
      <c r="E30" s="292"/>
      <c r="F30" s="292"/>
      <c r="G30" s="256"/>
      <c r="H30" s="315"/>
      <c r="I30" s="316"/>
      <c r="J30" s="315"/>
      <c r="K30" s="316"/>
      <c r="L30" s="315"/>
      <c r="M30" s="316"/>
      <c r="N30" s="315"/>
      <c r="O30" s="316"/>
      <c r="P30" s="349">
        <f t="shared" si="0"/>
        <v>0</v>
      </c>
      <c r="Q30" s="350">
        <f t="shared" si="1"/>
        <v>0</v>
      </c>
      <c r="R30" s="292"/>
      <c r="S30" s="292"/>
      <c r="T30" s="292"/>
      <c r="U30" s="292"/>
      <c r="V30" s="292"/>
    </row>
    <row r="31" spans="1:22" ht="15.75" x14ac:dyDescent="0.25">
      <c r="A31" s="895"/>
      <c r="B31" s="895"/>
      <c r="C31" s="74"/>
      <c r="D31" s="74"/>
      <c r="E31" s="292"/>
      <c r="F31" s="292"/>
      <c r="G31" s="256"/>
      <c r="H31" s="315"/>
      <c r="I31" s="316"/>
      <c r="J31" s="315"/>
      <c r="K31" s="316"/>
      <c r="L31" s="315"/>
      <c r="M31" s="316"/>
      <c r="N31" s="315"/>
      <c r="O31" s="316"/>
      <c r="P31" s="349">
        <f t="shared" si="0"/>
        <v>0</v>
      </c>
      <c r="Q31" s="350">
        <f t="shared" si="1"/>
        <v>0</v>
      </c>
      <c r="R31" s="292"/>
      <c r="S31" s="292"/>
      <c r="T31" s="292"/>
      <c r="U31" s="292"/>
      <c r="V31" s="292"/>
    </row>
    <row r="32" spans="1:22" ht="15.75" x14ac:dyDescent="0.25">
      <c r="A32" s="895"/>
      <c r="B32" s="895"/>
      <c r="C32" s="74"/>
      <c r="D32" s="74"/>
      <c r="E32" s="292"/>
      <c r="F32" s="292"/>
      <c r="G32" s="256"/>
      <c r="H32" s="315"/>
      <c r="I32" s="316"/>
      <c r="J32" s="315"/>
      <c r="K32" s="316"/>
      <c r="L32" s="315"/>
      <c r="M32" s="316"/>
      <c r="N32" s="315"/>
      <c r="O32" s="316"/>
      <c r="P32" s="349">
        <f t="shared" si="0"/>
        <v>0</v>
      </c>
      <c r="Q32" s="350">
        <f t="shared" si="1"/>
        <v>0</v>
      </c>
      <c r="R32" s="292"/>
      <c r="S32" s="292"/>
      <c r="T32" s="292"/>
      <c r="U32" s="292"/>
      <c r="V32" s="292"/>
    </row>
    <row r="33" spans="1:22" ht="15.75" x14ac:dyDescent="0.25">
      <c r="A33" s="896"/>
      <c r="B33" s="896"/>
      <c r="C33" s="74"/>
      <c r="D33" s="74"/>
      <c r="E33" s="292"/>
      <c r="F33" s="292"/>
      <c r="G33" s="256"/>
      <c r="H33" s="315"/>
      <c r="I33" s="316"/>
      <c r="J33" s="315"/>
      <c r="K33" s="316"/>
      <c r="L33" s="315"/>
      <c r="M33" s="316"/>
      <c r="N33" s="315"/>
      <c r="O33" s="316"/>
      <c r="P33" s="349">
        <f t="shared" si="0"/>
        <v>0</v>
      </c>
      <c r="Q33" s="350">
        <f t="shared" si="1"/>
        <v>0</v>
      </c>
      <c r="R33" s="292"/>
      <c r="S33" s="292"/>
      <c r="T33" s="292"/>
      <c r="U33" s="292"/>
      <c r="V33" s="292"/>
    </row>
    <row r="34" spans="1:22" ht="15.6" customHeight="1" x14ac:dyDescent="0.25">
      <c r="A34" s="269"/>
      <c r="B34" s="270"/>
      <c r="C34" s="269" t="s">
        <v>113</v>
      </c>
      <c r="D34" s="270"/>
      <c r="E34" s="270"/>
      <c r="F34" s="270"/>
      <c r="G34" s="271"/>
      <c r="H34" s="260">
        <f t="shared" ref="H34:P34" si="2">SUM(H7:I33)</f>
        <v>0</v>
      </c>
      <c r="I34" s="260">
        <f t="shared" si="2"/>
        <v>0</v>
      </c>
      <c r="J34" s="260">
        <f t="shared" si="2"/>
        <v>0</v>
      </c>
      <c r="K34" s="260">
        <f t="shared" si="2"/>
        <v>0</v>
      </c>
      <c r="L34" s="260">
        <f t="shared" si="2"/>
        <v>0</v>
      </c>
      <c r="M34" s="260">
        <f t="shared" si="2"/>
        <v>0</v>
      </c>
      <c r="N34" s="260">
        <f t="shared" si="2"/>
        <v>0</v>
      </c>
      <c r="O34" s="260">
        <f t="shared" si="2"/>
        <v>0</v>
      </c>
      <c r="P34" s="260">
        <f t="shared" si="2"/>
        <v>0</v>
      </c>
      <c r="Q34" s="260">
        <f>SUM(Q7:R33)</f>
        <v>0</v>
      </c>
      <c r="R34" s="248"/>
      <c r="S34" s="248"/>
      <c r="T34" s="248"/>
      <c r="U34" s="248"/>
      <c r="V34" s="248"/>
    </row>
    <row r="38" spans="1:22" x14ac:dyDescent="0.25">
      <c r="C38" s="414"/>
    </row>
    <row r="39" spans="1:22" x14ac:dyDescent="0.25">
      <c r="C39" s="414"/>
    </row>
    <row r="40" spans="1:22" x14ac:dyDescent="0.25">
      <c r="C40" s="414"/>
    </row>
    <row r="41" spans="1:22" x14ac:dyDescent="0.25">
      <c r="C41" s="414"/>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zoomScale="60" zoomScaleNormal="60" workbookViewId="0">
      <pane ySplit="6" topLeftCell="A37" activePane="bottomLeft" state="frozen"/>
      <selection activeCell="A7" sqref="A7"/>
      <selection pane="bottomLeft" activeCell="G45" sqref="G45"/>
    </sheetView>
  </sheetViews>
  <sheetFormatPr baseColWidth="10" defaultRowHeight="15" x14ac:dyDescent="0.25"/>
  <cols>
    <col min="1" max="2" width="21.7109375" customWidth="1"/>
    <col min="3" max="3" width="27.42578125" customWidth="1"/>
    <col min="4" max="4" width="27.42578125" style="414" customWidth="1"/>
    <col min="5" max="5" width="27.42578125" customWidth="1"/>
    <col min="6" max="6" width="27.42578125" style="488" customWidth="1"/>
    <col min="7" max="7" width="27.42578125" customWidth="1"/>
    <col min="8" max="8" width="15.28515625" style="497" customWidth="1"/>
    <col min="9" max="9" width="13.7109375" style="218" customWidth="1"/>
    <col min="10" max="10" width="15.28515625" style="497" customWidth="1"/>
    <col min="11" max="11" width="18.85546875" style="218" customWidth="1"/>
    <col min="12" max="12" width="11.5703125" style="497" customWidth="1"/>
    <col min="13" max="13" width="15.140625" style="218" bestFit="1" customWidth="1"/>
    <col min="14" max="14" width="11.5703125" style="497" customWidth="1"/>
    <col min="15" max="15" width="16.28515625" style="218" customWidth="1"/>
    <col min="16" max="16" width="15.28515625" style="497" customWidth="1"/>
    <col min="17" max="17" width="18.28515625" style="218" customWidth="1"/>
    <col min="18" max="18" width="18.85546875" customWidth="1"/>
    <col min="19" max="19" width="22.42578125" customWidth="1"/>
    <col min="20" max="20" width="14.140625" customWidth="1"/>
    <col min="21" max="21" width="17" customWidth="1"/>
  </cols>
  <sheetData>
    <row r="1" spans="1:21" ht="7.5" customHeight="1" x14ac:dyDescent="0.25">
      <c r="B1" s="261"/>
      <c r="C1" s="460" t="s">
        <v>1601</v>
      </c>
      <c r="D1" s="460"/>
      <c r="E1" s="261"/>
      <c r="F1" s="490"/>
      <c r="G1" s="261"/>
      <c r="H1" s="491" t="s">
        <v>1398</v>
      </c>
      <c r="K1" s="499"/>
      <c r="L1" s="491"/>
      <c r="M1" s="499"/>
      <c r="N1" s="491"/>
      <c r="O1" s="499"/>
      <c r="P1" s="491"/>
      <c r="Q1" s="261"/>
      <c r="R1" s="261"/>
      <c r="S1" s="261"/>
      <c r="T1" s="261"/>
      <c r="U1" s="261"/>
    </row>
    <row r="2" spans="1:21" ht="18.75" hidden="1" x14ac:dyDescent="0.25">
      <c r="A2" s="250" t="s">
        <v>1341</v>
      </c>
      <c r="B2" s="261"/>
      <c r="C2" s="261"/>
      <c r="D2" s="261"/>
      <c r="E2" s="261"/>
      <c r="F2" s="490"/>
      <c r="G2" s="261"/>
      <c r="H2" s="491"/>
      <c r="K2" s="499"/>
      <c r="L2" s="491"/>
      <c r="M2" s="499"/>
      <c r="N2" s="491"/>
      <c r="O2" s="499"/>
      <c r="P2" s="491"/>
      <c r="Q2" s="261"/>
      <c r="R2" s="261"/>
      <c r="S2" s="261"/>
      <c r="T2" s="261"/>
      <c r="U2" s="261"/>
    </row>
    <row r="3" spans="1:21" hidden="1" x14ac:dyDescent="0.25">
      <c r="A3" s="951" t="s">
        <v>1399</v>
      </c>
      <c r="B3" s="951"/>
      <c r="C3" s="951"/>
      <c r="D3" s="951"/>
      <c r="E3" s="951"/>
      <c r="F3" s="951"/>
      <c r="G3" s="951"/>
      <c r="H3" s="951"/>
      <c r="I3" s="951"/>
      <c r="J3" s="951"/>
      <c r="K3" s="951"/>
      <c r="L3" s="951"/>
      <c r="M3" s="951"/>
      <c r="N3" s="951"/>
      <c r="O3" s="951"/>
      <c r="P3" s="951"/>
      <c r="Q3" s="951"/>
      <c r="R3" s="951"/>
      <c r="S3" s="951"/>
      <c r="T3" s="951"/>
      <c r="U3" s="951"/>
    </row>
    <row r="4" spans="1:21" ht="15" customHeight="1" x14ac:dyDescent="0.25">
      <c r="A4" s="879" t="s">
        <v>92</v>
      </c>
      <c r="B4" s="878" t="s">
        <v>106</v>
      </c>
      <c r="C4" s="881" t="s">
        <v>1529</v>
      </c>
      <c r="D4" s="881" t="s">
        <v>1530</v>
      </c>
      <c r="E4" s="881" t="s">
        <v>82</v>
      </c>
      <c r="F4" s="881" t="s">
        <v>387</v>
      </c>
      <c r="G4" s="881" t="s">
        <v>83</v>
      </c>
      <c r="H4" s="884" t="s">
        <v>95</v>
      </c>
      <c r="I4" s="890"/>
      <c r="J4" s="890"/>
      <c r="K4" s="890"/>
      <c r="L4" s="890"/>
      <c r="M4" s="890"/>
      <c r="N4" s="890"/>
      <c r="O4" s="885"/>
      <c r="P4" s="886" t="s">
        <v>96</v>
      </c>
      <c r="Q4" s="887"/>
      <c r="R4" s="878" t="s">
        <v>98</v>
      </c>
      <c r="S4" s="878" t="s">
        <v>105</v>
      </c>
      <c r="T4" s="878" t="s">
        <v>104</v>
      </c>
      <c r="U4" s="875" t="s">
        <v>84</v>
      </c>
    </row>
    <row r="5" spans="1:21" ht="15" customHeight="1" x14ac:dyDescent="0.25">
      <c r="A5" s="879"/>
      <c r="B5" s="879"/>
      <c r="C5" s="882"/>
      <c r="D5" s="882"/>
      <c r="E5" s="882"/>
      <c r="F5" s="882"/>
      <c r="G5" s="882"/>
      <c r="H5" s="884" t="s">
        <v>99</v>
      </c>
      <c r="I5" s="885"/>
      <c r="J5" s="884" t="s">
        <v>100</v>
      </c>
      <c r="K5" s="885"/>
      <c r="L5" s="884" t="s">
        <v>101</v>
      </c>
      <c r="M5" s="885"/>
      <c r="N5" s="884" t="s">
        <v>102</v>
      </c>
      <c r="O5" s="885"/>
      <c r="P5" s="888"/>
      <c r="Q5" s="889"/>
      <c r="R5" s="879"/>
      <c r="S5" s="879"/>
      <c r="T5" s="879"/>
      <c r="U5" s="876"/>
    </row>
    <row r="6" spans="1:21" ht="25.5" x14ac:dyDescent="0.25">
      <c r="A6" s="880"/>
      <c r="B6" s="880"/>
      <c r="C6" s="883"/>
      <c r="D6" s="883"/>
      <c r="E6" s="883"/>
      <c r="F6" s="883"/>
      <c r="G6" s="883"/>
      <c r="H6" s="492" t="s">
        <v>103</v>
      </c>
      <c r="I6" s="390" t="s">
        <v>12</v>
      </c>
      <c r="J6" s="492" t="s">
        <v>103</v>
      </c>
      <c r="K6" s="500" t="s">
        <v>12</v>
      </c>
      <c r="L6" s="492" t="s">
        <v>103</v>
      </c>
      <c r="M6" s="500" t="s">
        <v>12</v>
      </c>
      <c r="N6" s="492" t="s">
        <v>103</v>
      </c>
      <c r="O6" s="500" t="s">
        <v>12</v>
      </c>
      <c r="P6" s="492" t="s">
        <v>103</v>
      </c>
      <c r="Q6" s="390" t="s">
        <v>12</v>
      </c>
      <c r="R6" s="880"/>
      <c r="S6" s="880"/>
      <c r="T6" s="880"/>
      <c r="U6" s="877"/>
    </row>
    <row r="7" spans="1:21" s="322" customFormat="1" ht="15.75" x14ac:dyDescent="0.25">
      <c r="A7" s="391"/>
      <c r="B7" s="392"/>
      <c r="C7" s="482"/>
      <c r="D7" s="482"/>
      <c r="E7" s="482"/>
      <c r="F7" s="524"/>
      <c r="G7" s="482"/>
      <c r="H7" s="493"/>
      <c r="I7" s="395"/>
      <c r="J7" s="493"/>
      <c r="K7" s="501"/>
      <c r="L7" s="493"/>
      <c r="M7" s="501"/>
      <c r="N7" s="493"/>
      <c r="O7" s="501"/>
      <c r="P7" s="493"/>
      <c r="Q7" s="395"/>
      <c r="R7" s="396"/>
      <c r="S7" s="396"/>
      <c r="T7" s="396"/>
      <c r="U7" s="397"/>
    </row>
    <row r="8" spans="1:21" s="414" customFormat="1" ht="156" customHeight="1" x14ac:dyDescent="0.25">
      <c r="A8" s="948" t="s">
        <v>1399</v>
      </c>
      <c r="B8" s="948" t="s">
        <v>1400</v>
      </c>
      <c r="C8" s="948" t="s">
        <v>1757</v>
      </c>
      <c r="D8" s="940" t="s">
        <v>1906</v>
      </c>
      <c r="E8" s="812" t="s">
        <v>2093</v>
      </c>
      <c r="F8" s="662" t="s">
        <v>2059</v>
      </c>
      <c r="G8" s="631" t="s">
        <v>2191</v>
      </c>
      <c r="H8" s="638">
        <v>0.35</v>
      </c>
      <c r="I8" s="441"/>
      <c r="J8" s="638">
        <v>0.3</v>
      </c>
      <c r="K8" s="441"/>
      <c r="L8" s="638">
        <v>0.2</v>
      </c>
      <c r="M8" s="441"/>
      <c r="N8" s="638">
        <v>0.15</v>
      </c>
      <c r="O8" s="441"/>
      <c r="P8" s="638">
        <f t="shared" ref="P8:P27" si="0">H8+J8+L8+N8</f>
        <v>0.99999999999999989</v>
      </c>
      <c r="Q8" s="658">
        <f t="shared" ref="Q8:Q27" si="1">I8+K8+M8+O8</f>
        <v>0</v>
      </c>
      <c r="R8" s="631" t="s">
        <v>1907</v>
      </c>
      <c r="S8" s="631" t="s">
        <v>1965</v>
      </c>
      <c r="T8" s="631" t="s">
        <v>1908</v>
      </c>
      <c r="U8" s="631" t="s">
        <v>1698</v>
      </c>
    </row>
    <row r="9" spans="1:21" s="414" customFormat="1" ht="85.15" customHeight="1" x14ac:dyDescent="0.25">
      <c r="A9" s="949"/>
      <c r="B9" s="949"/>
      <c r="C9" s="949"/>
      <c r="D9" s="941"/>
      <c r="E9" s="810" t="s">
        <v>2094</v>
      </c>
      <c r="F9" s="662" t="s">
        <v>2060</v>
      </c>
      <c r="G9" s="631" t="s">
        <v>1966</v>
      </c>
      <c r="H9" s="638">
        <v>0.3</v>
      </c>
      <c r="I9" s="441"/>
      <c r="J9" s="638">
        <v>0.3</v>
      </c>
      <c r="K9" s="441"/>
      <c r="L9" s="638">
        <v>0.2</v>
      </c>
      <c r="M9" s="441"/>
      <c r="N9" s="638">
        <v>0.2</v>
      </c>
      <c r="O9" s="441"/>
      <c r="P9" s="638">
        <f t="shared" si="0"/>
        <v>1</v>
      </c>
      <c r="Q9" s="658">
        <f t="shared" si="1"/>
        <v>0</v>
      </c>
      <c r="R9" s="631" t="s">
        <v>1967</v>
      </c>
      <c r="S9" s="631" t="s">
        <v>1758</v>
      </c>
      <c r="T9" s="631" t="s">
        <v>1759</v>
      </c>
      <c r="U9" s="631" t="s">
        <v>1698</v>
      </c>
    </row>
    <row r="10" spans="1:21" s="414" customFormat="1" ht="139.5" customHeight="1" x14ac:dyDescent="0.25">
      <c r="A10" s="949"/>
      <c r="B10" s="949"/>
      <c r="C10" s="949"/>
      <c r="D10" s="941"/>
      <c r="E10" s="810" t="s">
        <v>1909</v>
      </c>
      <c r="F10" s="662" t="s">
        <v>2061</v>
      </c>
      <c r="G10" s="535" t="s">
        <v>2095</v>
      </c>
      <c r="H10" s="674">
        <v>0.25</v>
      </c>
      <c r="I10" s="675">
        <v>1125</v>
      </c>
      <c r="J10" s="674">
        <v>0.25</v>
      </c>
      <c r="K10" s="675">
        <f>1125+45000</f>
        <v>46125</v>
      </c>
      <c r="L10" s="674">
        <v>0.25</v>
      </c>
      <c r="M10" s="675">
        <v>1125</v>
      </c>
      <c r="N10" s="674">
        <v>0.25</v>
      </c>
      <c r="O10" s="675">
        <v>1125</v>
      </c>
      <c r="P10" s="638">
        <f t="shared" si="0"/>
        <v>1</v>
      </c>
      <c r="Q10" s="658">
        <f t="shared" si="1"/>
        <v>49500</v>
      </c>
      <c r="R10" s="663" t="s">
        <v>1778</v>
      </c>
      <c r="S10" s="664" t="s">
        <v>1968</v>
      </c>
      <c r="T10" s="663" t="s">
        <v>1772</v>
      </c>
      <c r="U10" s="631" t="s">
        <v>1779</v>
      </c>
    </row>
    <row r="11" spans="1:21" s="414" customFormat="1" ht="103.5" customHeight="1" x14ac:dyDescent="0.25">
      <c r="A11" s="949"/>
      <c r="B11" s="949"/>
      <c r="C11" s="949"/>
      <c r="D11" s="941"/>
      <c r="E11" s="810" t="s">
        <v>2118</v>
      </c>
      <c r="F11" s="662" t="s">
        <v>2062</v>
      </c>
      <c r="G11" s="631" t="s">
        <v>1969</v>
      </c>
      <c r="H11" s="638">
        <v>0.1</v>
      </c>
      <c r="I11" s="441">
        <v>1800</v>
      </c>
      <c r="J11" s="638">
        <v>0.4</v>
      </c>
      <c r="K11" s="441">
        <v>2700</v>
      </c>
      <c r="L11" s="638">
        <v>0.3</v>
      </c>
      <c r="M11" s="441">
        <v>2700</v>
      </c>
      <c r="N11" s="638">
        <v>0.2</v>
      </c>
      <c r="O11" s="441">
        <v>1800</v>
      </c>
      <c r="P11" s="638">
        <f t="shared" si="0"/>
        <v>1</v>
      </c>
      <c r="Q11" s="658">
        <f t="shared" si="1"/>
        <v>9000</v>
      </c>
      <c r="R11" s="631" t="s">
        <v>1910</v>
      </c>
      <c r="S11" s="657" t="s">
        <v>1918</v>
      </c>
      <c r="T11" s="631" t="s">
        <v>1719</v>
      </c>
      <c r="U11" s="631" t="s">
        <v>1720</v>
      </c>
    </row>
    <row r="12" spans="1:21" s="414" customFormat="1" ht="91.5" customHeight="1" x14ac:dyDescent="0.25">
      <c r="A12" s="949"/>
      <c r="B12" s="949"/>
      <c r="C12" s="949"/>
      <c r="D12" s="941"/>
      <c r="E12" s="816" t="s">
        <v>1721</v>
      </c>
      <c r="F12" s="705" t="s">
        <v>2063</v>
      </c>
      <c r="G12" s="663" t="s">
        <v>1691</v>
      </c>
      <c r="H12" s="669">
        <v>0.15</v>
      </c>
      <c r="I12" s="670"/>
      <c r="J12" s="669">
        <v>0.25</v>
      </c>
      <c r="K12" s="670"/>
      <c r="L12" s="669">
        <v>0.3</v>
      </c>
      <c r="M12" s="670">
        <v>5000</v>
      </c>
      <c r="N12" s="669">
        <v>0.3</v>
      </c>
      <c r="O12" s="670"/>
      <c r="P12" s="669">
        <f t="shared" si="0"/>
        <v>1</v>
      </c>
      <c r="Q12" s="658">
        <f t="shared" si="1"/>
        <v>5000</v>
      </c>
      <c r="R12" s="706" t="s">
        <v>1729</v>
      </c>
      <c r="S12" s="664" t="s">
        <v>1919</v>
      </c>
      <c r="T12" s="685" t="s">
        <v>1730</v>
      </c>
      <c r="U12" s="707" t="s">
        <v>1698</v>
      </c>
    </row>
    <row r="13" spans="1:21" s="713" customFormat="1" ht="75" customHeight="1" x14ac:dyDescent="0.25">
      <c r="A13" s="949"/>
      <c r="B13" s="949"/>
      <c r="C13" s="949"/>
      <c r="D13" s="941"/>
      <c r="E13" s="810" t="s">
        <v>1915</v>
      </c>
      <c r="F13" s="662" t="s">
        <v>2064</v>
      </c>
      <c r="G13" s="631" t="s">
        <v>1970</v>
      </c>
      <c r="H13" s="638">
        <v>0.25</v>
      </c>
      <c r="I13" s="441"/>
      <c r="J13" s="638">
        <v>0.25</v>
      </c>
      <c r="K13" s="441">
        <v>25000</v>
      </c>
      <c r="L13" s="638">
        <v>0.25</v>
      </c>
      <c r="M13" s="441"/>
      <c r="N13" s="638">
        <v>0.25</v>
      </c>
      <c r="O13" s="441">
        <v>25000</v>
      </c>
      <c r="P13" s="638">
        <f t="shared" si="0"/>
        <v>1</v>
      </c>
      <c r="Q13" s="658">
        <f t="shared" si="1"/>
        <v>50000</v>
      </c>
      <c r="R13" s="711" t="s">
        <v>1916</v>
      </c>
      <c r="S13" s="657" t="s">
        <v>1971</v>
      </c>
      <c r="T13" s="712" t="s">
        <v>1730</v>
      </c>
      <c r="U13" s="704" t="s">
        <v>1698</v>
      </c>
    </row>
    <row r="14" spans="1:21" s="414" customFormat="1" ht="94.5" customHeight="1" x14ac:dyDescent="0.25">
      <c r="A14" s="949"/>
      <c r="B14" s="949"/>
      <c r="C14" s="949"/>
      <c r="D14" s="941"/>
      <c r="E14" s="811" t="s">
        <v>1920</v>
      </c>
      <c r="F14" s="708" t="s">
        <v>2065</v>
      </c>
      <c r="G14" s="668" t="s">
        <v>1911</v>
      </c>
      <c r="H14" s="632">
        <v>0.15</v>
      </c>
      <c r="I14" s="633"/>
      <c r="J14" s="632">
        <v>0.25</v>
      </c>
      <c r="K14" s="633"/>
      <c r="L14" s="632">
        <v>0.3</v>
      </c>
      <c r="M14" s="633">
        <v>1300</v>
      </c>
      <c r="N14" s="632">
        <v>0.3</v>
      </c>
      <c r="O14" s="633">
        <v>1300</v>
      </c>
      <c r="P14" s="632">
        <f t="shared" si="0"/>
        <v>1</v>
      </c>
      <c r="Q14" s="658">
        <f t="shared" si="1"/>
        <v>2600</v>
      </c>
      <c r="R14" s="709" t="s">
        <v>1912</v>
      </c>
      <c r="S14" s="653" t="s">
        <v>1972</v>
      </c>
      <c r="T14" s="710" t="s">
        <v>1913</v>
      </c>
      <c r="U14" s="668" t="s">
        <v>1698</v>
      </c>
    </row>
    <row r="15" spans="1:21" s="414" customFormat="1" ht="75" customHeight="1" x14ac:dyDescent="0.25">
      <c r="A15" s="949"/>
      <c r="B15" s="949"/>
      <c r="C15" s="949"/>
      <c r="D15" s="941"/>
      <c r="E15" s="812" t="s">
        <v>2119</v>
      </c>
      <c r="F15" s="662" t="s">
        <v>2066</v>
      </c>
      <c r="G15" s="631" t="s">
        <v>1973</v>
      </c>
      <c r="H15" s="638">
        <v>0.15</v>
      </c>
      <c r="I15" s="441"/>
      <c r="J15" s="638">
        <v>0.3</v>
      </c>
      <c r="K15" s="441">
        <v>900</v>
      </c>
      <c r="L15" s="638">
        <v>0.35</v>
      </c>
      <c r="M15" s="441">
        <v>900</v>
      </c>
      <c r="N15" s="638">
        <v>0.2</v>
      </c>
      <c r="O15" s="441">
        <v>900</v>
      </c>
      <c r="P15" s="638">
        <f t="shared" si="0"/>
        <v>1</v>
      </c>
      <c r="Q15" s="658">
        <f t="shared" si="1"/>
        <v>2700</v>
      </c>
      <c r="R15" s="665" t="s">
        <v>1731</v>
      </c>
      <c r="S15" s="657" t="s">
        <v>1917</v>
      </c>
      <c r="T15" s="654" t="s">
        <v>1908</v>
      </c>
      <c r="U15" s="631" t="s">
        <v>1698</v>
      </c>
    </row>
    <row r="16" spans="1:21" s="414" customFormat="1" ht="115.9" customHeight="1" x14ac:dyDescent="0.25">
      <c r="A16" s="949"/>
      <c r="B16" s="949"/>
      <c r="C16" s="949"/>
      <c r="D16" s="941"/>
      <c r="E16" s="812" t="s">
        <v>1890</v>
      </c>
      <c r="F16" s="662" t="s">
        <v>2067</v>
      </c>
      <c r="G16" s="631" t="s">
        <v>2096</v>
      </c>
      <c r="H16" s="674">
        <v>0.5</v>
      </c>
      <c r="I16" s="677"/>
      <c r="J16" s="674"/>
      <c r="K16" s="675"/>
      <c r="L16" s="674">
        <v>0.5</v>
      </c>
      <c r="M16" s="675"/>
      <c r="N16" s="674"/>
      <c r="O16" s="675"/>
      <c r="P16" s="638">
        <f t="shared" si="0"/>
        <v>1</v>
      </c>
      <c r="Q16" s="658">
        <f t="shared" si="1"/>
        <v>0</v>
      </c>
      <c r="R16" s="631" t="s">
        <v>1717</v>
      </c>
      <c r="S16" s="631" t="s">
        <v>2025</v>
      </c>
      <c r="T16" s="631" t="s">
        <v>1992</v>
      </c>
      <c r="U16" s="631" t="s">
        <v>1766</v>
      </c>
    </row>
    <row r="17" spans="1:21" s="359" customFormat="1" ht="115.9" customHeight="1" x14ac:dyDescent="0.25">
      <c r="A17" s="949"/>
      <c r="B17" s="949"/>
      <c r="C17" s="949"/>
      <c r="D17" s="941"/>
      <c r="E17" s="812" t="s">
        <v>1914</v>
      </c>
      <c r="F17" s="662" t="s">
        <v>2068</v>
      </c>
      <c r="G17" s="631" t="s">
        <v>2097</v>
      </c>
      <c r="H17" s="678">
        <v>0.25</v>
      </c>
      <c r="I17" s="679"/>
      <c r="J17" s="678">
        <v>0.25</v>
      </c>
      <c r="K17" s="680"/>
      <c r="L17" s="678">
        <v>0.25</v>
      </c>
      <c r="M17" s="680"/>
      <c r="N17" s="678">
        <v>0.25</v>
      </c>
      <c r="O17" s="680"/>
      <c r="P17" s="638">
        <f t="shared" si="0"/>
        <v>1</v>
      </c>
      <c r="Q17" s="658">
        <f t="shared" si="1"/>
        <v>0</v>
      </c>
      <c r="R17" s="631" t="s">
        <v>1717</v>
      </c>
      <c r="S17" s="631" t="s">
        <v>1765</v>
      </c>
      <c r="T17" s="631" t="s">
        <v>1992</v>
      </c>
      <c r="U17" s="631" t="s">
        <v>1766</v>
      </c>
    </row>
    <row r="18" spans="1:21" s="414" customFormat="1" ht="110.25" customHeight="1" x14ac:dyDescent="0.25">
      <c r="A18" s="949"/>
      <c r="B18" s="949"/>
      <c r="C18" s="949"/>
      <c r="D18" s="941"/>
      <c r="E18" s="939" t="s">
        <v>2120</v>
      </c>
      <c r="F18" s="662" t="s">
        <v>2069</v>
      </c>
      <c r="G18" s="631" t="s">
        <v>1974</v>
      </c>
      <c r="H18" s="674">
        <v>0.35</v>
      </c>
      <c r="I18" s="677"/>
      <c r="J18" s="674">
        <v>0.35</v>
      </c>
      <c r="K18" s="675">
        <v>150000</v>
      </c>
      <c r="L18" s="674">
        <v>0.2</v>
      </c>
      <c r="M18" s="675">
        <v>150000</v>
      </c>
      <c r="N18" s="674">
        <v>0.1</v>
      </c>
      <c r="O18" s="675"/>
      <c r="P18" s="638">
        <f t="shared" si="0"/>
        <v>0.99999999999999989</v>
      </c>
      <c r="Q18" s="658">
        <f t="shared" si="1"/>
        <v>300000</v>
      </c>
      <c r="R18" s="631" t="s">
        <v>1767</v>
      </c>
      <c r="S18" s="631" t="s">
        <v>2026</v>
      </c>
      <c r="T18" s="631" t="s">
        <v>1788</v>
      </c>
      <c r="U18" s="631" t="s">
        <v>1768</v>
      </c>
    </row>
    <row r="19" spans="1:21" s="414" customFormat="1" ht="110.25" x14ac:dyDescent="0.25">
      <c r="A19" s="949"/>
      <c r="B19" s="949"/>
      <c r="C19" s="949"/>
      <c r="D19" s="941"/>
      <c r="E19" s="939"/>
      <c r="F19" s="662" t="s">
        <v>2070</v>
      </c>
      <c r="G19" s="681" t="s">
        <v>1975</v>
      </c>
      <c r="H19" s="674">
        <v>0.25</v>
      </c>
      <c r="I19" s="677"/>
      <c r="J19" s="674">
        <v>0.25</v>
      </c>
      <c r="K19" s="675"/>
      <c r="L19" s="674">
        <v>0.25</v>
      </c>
      <c r="M19" s="675"/>
      <c r="N19" s="674">
        <v>0.25</v>
      </c>
      <c r="O19" s="675"/>
      <c r="P19" s="638">
        <f t="shared" si="0"/>
        <v>1</v>
      </c>
      <c r="Q19" s="658">
        <f t="shared" si="1"/>
        <v>0</v>
      </c>
      <c r="R19" s="631" t="s">
        <v>1767</v>
      </c>
      <c r="S19" s="631" t="s">
        <v>1976</v>
      </c>
      <c r="T19" s="631" t="s">
        <v>1788</v>
      </c>
      <c r="U19" s="631" t="s">
        <v>1787</v>
      </c>
    </row>
    <row r="20" spans="1:21" s="359" customFormat="1" ht="172.15" customHeight="1" x14ac:dyDescent="0.25">
      <c r="A20" s="949"/>
      <c r="B20" s="949"/>
      <c r="C20" s="949"/>
      <c r="D20" s="941"/>
      <c r="E20" s="812" t="s">
        <v>2121</v>
      </c>
      <c r="F20" s="662" t="s">
        <v>2071</v>
      </c>
      <c r="G20" s="631" t="s">
        <v>2208</v>
      </c>
      <c r="H20" s="678">
        <v>0.5</v>
      </c>
      <c r="I20" s="679"/>
      <c r="J20" s="678">
        <v>0.5</v>
      </c>
      <c r="K20" s="682">
        <v>1800</v>
      </c>
      <c r="L20" s="678"/>
      <c r="M20" s="680"/>
      <c r="N20" s="678"/>
      <c r="O20" s="680"/>
      <c r="P20" s="666">
        <f t="shared" si="0"/>
        <v>1</v>
      </c>
      <c r="Q20" s="658">
        <f t="shared" si="1"/>
        <v>1800</v>
      </c>
      <c r="R20" s="663" t="s">
        <v>1993</v>
      </c>
      <c r="S20" s="663" t="s">
        <v>1921</v>
      </c>
      <c r="T20" s="663" t="s">
        <v>1977</v>
      </c>
      <c r="U20" s="663" t="s">
        <v>1978</v>
      </c>
    </row>
    <row r="21" spans="1:21" s="359" customFormat="1" ht="172.15" customHeight="1" x14ac:dyDescent="0.25">
      <c r="A21" s="949"/>
      <c r="B21" s="949"/>
      <c r="C21" s="949"/>
      <c r="D21" s="941"/>
      <c r="E21" s="810" t="s">
        <v>2122</v>
      </c>
      <c r="F21" s="662" t="s">
        <v>2072</v>
      </c>
      <c r="G21" s="631" t="s">
        <v>2098</v>
      </c>
      <c r="H21" s="638">
        <v>0.25</v>
      </c>
      <c r="I21" s="441"/>
      <c r="J21" s="638">
        <v>0.25</v>
      </c>
      <c r="K21" s="441">
        <v>75000</v>
      </c>
      <c r="L21" s="638">
        <v>0.25</v>
      </c>
      <c r="M21" s="441">
        <v>75000</v>
      </c>
      <c r="N21" s="638">
        <v>0.25</v>
      </c>
      <c r="O21" s="441"/>
      <c r="P21" s="638">
        <f t="shared" si="0"/>
        <v>1</v>
      </c>
      <c r="Q21" s="658">
        <f t="shared" si="1"/>
        <v>150000</v>
      </c>
      <c r="R21" s="631" t="s">
        <v>2024</v>
      </c>
      <c r="S21" s="631" t="s">
        <v>2023</v>
      </c>
      <c r="T21" s="631" t="s">
        <v>1702</v>
      </c>
      <c r="U21" s="631" t="s">
        <v>1698</v>
      </c>
    </row>
    <row r="22" spans="1:21" s="359" customFormat="1" ht="172.15" customHeight="1" x14ac:dyDescent="0.25">
      <c r="A22" s="949"/>
      <c r="B22" s="949"/>
      <c r="C22" s="949"/>
      <c r="D22" s="941"/>
      <c r="E22" s="813" t="s">
        <v>2123</v>
      </c>
      <c r="F22" s="662" t="s">
        <v>2073</v>
      </c>
      <c r="G22" s="631" t="s">
        <v>1983</v>
      </c>
      <c r="H22" s="638">
        <v>1</v>
      </c>
      <c r="I22" s="441"/>
      <c r="J22" s="638"/>
      <c r="K22" s="441"/>
      <c r="L22" s="638"/>
      <c r="M22" s="441"/>
      <c r="N22" s="638"/>
      <c r="O22" s="441"/>
      <c r="P22" s="638">
        <f t="shared" si="0"/>
        <v>1</v>
      </c>
      <c r="Q22" s="658">
        <f t="shared" si="1"/>
        <v>0</v>
      </c>
      <c r="R22" s="673" t="s">
        <v>1981</v>
      </c>
      <c r="S22" s="683" t="s">
        <v>1982</v>
      </c>
      <c r="T22" s="657" t="s">
        <v>1697</v>
      </c>
      <c r="U22" s="631" t="s">
        <v>1698</v>
      </c>
    </row>
    <row r="23" spans="1:21" s="359" customFormat="1" ht="172.15" customHeight="1" x14ac:dyDescent="0.25">
      <c r="A23" s="949"/>
      <c r="B23" s="949"/>
      <c r="C23" s="949"/>
      <c r="D23" s="942"/>
      <c r="E23" s="814" t="s">
        <v>2124</v>
      </c>
      <c r="F23" s="662" t="s">
        <v>2074</v>
      </c>
      <c r="G23" s="631" t="s">
        <v>2103</v>
      </c>
      <c r="H23" s="638"/>
      <c r="I23" s="441"/>
      <c r="J23" s="638">
        <v>0.4</v>
      </c>
      <c r="K23" s="441">
        <v>10312.5</v>
      </c>
      <c r="L23" s="638">
        <v>0.4</v>
      </c>
      <c r="M23" s="441">
        <v>10312.5</v>
      </c>
      <c r="N23" s="638">
        <v>0.2</v>
      </c>
      <c r="O23" s="441"/>
      <c r="P23" s="638">
        <f t="shared" si="0"/>
        <v>1</v>
      </c>
      <c r="Q23" s="658">
        <f t="shared" si="1"/>
        <v>20625</v>
      </c>
      <c r="R23" s="657" t="s">
        <v>1984</v>
      </c>
      <c r="S23" s="657" t="s">
        <v>1985</v>
      </c>
      <c r="T23" s="657" t="s">
        <v>1786</v>
      </c>
      <c r="U23" s="631" t="s">
        <v>2105</v>
      </c>
    </row>
    <row r="24" spans="1:21" s="414" customFormat="1" ht="77.45" customHeight="1" x14ac:dyDescent="0.25">
      <c r="A24" s="949"/>
      <c r="B24" s="949"/>
      <c r="C24" s="949"/>
      <c r="D24" s="945" t="s">
        <v>1769</v>
      </c>
      <c r="E24" s="815" t="s">
        <v>2099</v>
      </c>
      <c r="F24" s="662" t="s">
        <v>2075</v>
      </c>
      <c r="G24" s="631" t="s">
        <v>2100</v>
      </c>
      <c r="H24" s="638">
        <v>0.25</v>
      </c>
      <c r="I24" s="441"/>
      <c r="J24" s="638">
        <v>0.25</v>
      </c>
      <c r="K24" s="441">
        <v>40195</v>
      </c>
      <c r="L24" s="638">
        <v>0.25</v>
      </c>
      <c r="M24" s="441"/>
      <c r="N24" s="638">
        <v>0.25</v>
      </c>
      <c r="O24" s="441"/>
      <c r="P24" s="638">
        <f t="shared" si="0"/>
        <v>1</v>
      </c>
      <c r="Q24" s="658">
        <f t="shared" si="1"/>
        <v>40195</v>
      </c>
      <c r="R24" s="684" t="s">
        <v>1693</v>
      </c>
      <c r="S24" s="684" t="s">
        <v>1694</v>
      </c>
      <c r="T24" s="684" t="s">
        <v>1695</v>
      </c>
      <c r="U24" s="685" t="s">
        <v>1696</v>
      </c>
    </row>
    <row r="25" spans="1:21" s="414" customFormat="1" ht="111.6" customHeight="1" x14ac:dyDescent="0.25">
      <c r="A25" s="949"/>
      <c r="B25" s="949"/>
      <c r="C25" s="949"/>
      <c r="D25" s="946"/>
      <c r="E25" s="812" t="s">
        <v>1994</v>
      </c>
      <c r="F25" s="662" t="s">
        <v>2076</v>
      </c>
      <c r="G25" s="631" t="s">
        <v>1980</v>
      </c>
      <c r="H25" s="638">
        <v>0.7</v>
      </c>
      <c r="I25" s="441"/>
      <c r="J25" s="638">
        <v>0.3</v>
      </c>
      <c r="K25" s="441"/>
      <c r="L25" s="638"/>
      <c r="M25" s="441"/>
      <c r="N25" s="638"/>
      <c r="O25" s="441"/>
      <c r="P25" s="638">
        <f t="shared" si="0"/>
        <v>1</v>
      </c>
      <c r="Q25" s="658">
        <f t="shared" si="1"/>
        <v>0</v>
      </c>
      <c r="R25" s="650" t="s">
        <v>1693</v>
      </c>
      <c r="S25" s="650" t="s">
        <v>1979</v>
      </c>
      <c r="T25" s="684" t="s">
        <v>1695</v>
      </c>
      <c r="U25" s="685" t="s">
        <v>1696</v>
      </c>
    </row>
    <row r="26" spans="1:21" s="414" customFormat="1" ht="114.75" customHeight="1" x14ac:dyDescent="0.25">
      <c r="A26" s="949"/>
      <c r="B26" s="949"/>
      <c r="C26" s="949"/>
      <c r="D26" s="946"/>
      <c r="E26" s="812" t="s">
        <v>2101</v>
      </c>
      <c r="F26" s="662" t="s">
        <v>2077</v>
      </c>
      <c r="G26" s="631" t="s">
        <v>1986</v>
      </c>
      <c r="H26" s="638">
        <v>0.25</v>
      </c>
      <c r="I26" s="441"/>
      <c r="J26" s="638">
        <v>0.25</v>
      </c>
      <c r="K26" s="441"/>
      <c r="L26" s="638">
        <v>0.25</v>
      </c>
      <c r="M26" s="441"/>
      <c r="N26" s="638">
        <v>0.25</v>
      </c>
      <c r="O26" s="441"/>
      <c r="P26" s="638">
        <f t="shared" si="0"/>
        <v>1</v>
      </c>
      <c r="Q26" s="658">
        <f t="shared" si="1"/>
        <v>0</v>
      </c>
      <c r="R26" s="667" t="s">
        <v>1922</v>
      </c>
      <c r="S26" s="667" t="s">
        <v>1923</v>
      </c>
      <c r="T26" s="667" t="s">
        <v>1786</v>
      </c>
      <c r="U26" s="668" t="s">
        <v>1698</v>
      </c>
    </row>
    <row r="27" spans="1:21" s="414" customFormat="1" ht="75" customHeight="1" x14ac:dyDescent="0.25">
      <c r="A27" s="949"/>
      <c r="B27" s="949"/>
      <c r="C27" s="949"/>
      <c r="D27" s="946"/>
      <c r="E27" s="810" t="s">
        <v>2125</v>
      </c>
      <c r="F27" s="662" t="s">
        <v>2078</v>
      </c>
      <c r="G27" s="631" t="s">
        <v>1699</v>
      </c>
      <c r="H27" s="638">
        <v>0.25</v>
      </c>
      <c r="I27" s="441"/>
      <c r="J27" s="638">
        <v>0.25</v>
      </c>
      <c r="K27" s="441"/>
      <c r="L27" s="638">
        <v>0.25</v>
      </c>
      <c r="M27" s="441"/>
      <c r="N27" s="638">
        <v>0.25</v>
      </c>
      <c r="O27" s="441"/>
      <c r="P27" s="638">
        <f t="shared" si="0"/>
        <v>1</v>
      </c>
      <c r="Q27" s="658">
        <f t="shared" si="1"/>
        <v>0</v>
      </c>
      <c r="R27" s="663" t="s">
        <v>1693</v>
      </c>
      <c r="S27" s="663" t="s">
        <v>1700</v>
      </c>
      <c r="T27" s="663" t="s">
        <v>1701</v>
      </c>
      <c r="U27" s="663" t="s">
        <v>1698</v>
      </c>
    </row>
    <row r="28" spans="1:21" s="414" customFormat="1" ht="75" customHeight="1" x14ac:dyDescent="0.25">
      <c r="A28" s="949"/>
      <c r="B28" s="949"/>
      <c r="C28" s="949"/>
      <c r="D28" s="947"/>
      <c r="E28" s="810" t="s">
        <v>2183</v>
      </c>
      <c r="F28" s="662" t="s">
        <v>2184</v>
      </c>
      <c r="G28" s="631" t="s">
        <v>2185</v>
      </c>
      <c r="H28" s="669"/>
      <c r="I28" s="670"/>
      <c r="J28" s="669">
        <v>0.5</v>
      </c>
      <c r="K28" s="670"/>
      <c r="L28" s="669">
        <v>0.5</v>
      </c>
      <c r="M28" s="670"/>
      <c r="N28" s="669"/>
      <c r="O28" s="670"/>
      <c r="P28" s="669"/>
      <c r="Q28" s="658">
        <f t="shared" ref="Q28:Q40" si="2">I28+K28+M28+O28</f>
        <v>0</v>
      </c>
      <c r="R28" s="663" t="s">
        <v>2186</v>
      </c>
      <c r="S28" s="663" t="s">
        <v>2187</v>
      </c>
      <c r="T28" s="663" t="s">
        <v>2188</v>
      </c>
      <c r="U28" s="663" t="s">
        <v>1698</v>
      </c>
    </row>
    <row r="29" spans="1:21" s="414" customFormat="1" ht="75" customHeight="1" x14ac:dyDescent="0.25">
      <c r="A29" s="949"/>
      <c r="B29" s="949"/>
      <c r="C29" s="949"/>
      <c r="D29" s="847" t="s">
        <v>1703</v>
      </c>
      <c r="E29" s="810" t="s">
        <v>2126</v>
      </c>
      <c r="F29" s="662" t="s">
        <v>2079</v>
      </c>
      <c r="G29" s="631" t="s">
        <v>1708</v>
      </c>
      <c r="H29" s="669">
        <v>0.1</v>
      </c>
      <c r="I29" s="670"/>
      <c r="J29" s="669">
        <v>0.2</v>
      </c>
      <c r="K29" s="670"/>
      <c r="L29" s="669">
        <v>0.3</v>
      </c>
      <c r="M29" s="670"/>
      <c r="N29" s="669">
        <v>0.4</v>
      </c>
      <c r="O29" s="670">
        <v>501700</v>
      </c>
      <c r="P29" s="669">
        <v>1</v>
      </c>
      <c r="Q29" s="658">
        <f t="shared" si="2"/>
        <v>501700</v>
      </c>
      <c r="R29" s="686" t="s">
        <v>1709</v>
      </c>
      <c r="S29" s="686" t="s">
        <v>1710</v>
      </c>
      <c r="T29" s="686" t="s">
        <v>1711</v>
      </c>
      <c r="U29" s="686" t="s">
        <v>1698</v>
      </c>
    </row>
    <row r="30" spans="1:21" s="414" customFormat="1" ht="75" customHeight="1" x14ac:dyDescent="0.25">
      <c r="A30" s="949"/>
      <c r="B30" s="949"/>
      <c r="C30" s="949"/>
      <c r="D30" s="848"/>
      <c r="E30" s="817" t="s">
        <v>2127</v>
      </c>
      <c r="F30" s="662" t="s">
        <v>2080</v>
      </c>
      <c r="G30" s="663" t="s">
        <v>1885</v>
      </c>
      <c r="H30" s="669">
        <v>1</v>
      </c>
      <c r="I30" s="670"/>
      <c r="J30" s="669"/>
      <c r="K30" s="670"/>
      <c r="L30" s="669"/>
      <c r="M30" s="670"/>
      <c r="N30" s="669"/>
      <c r="O30" s="670"/>
      <c r="P30" s="669">
        <v>1</v>
      </c>
      <c r="Q30" s="658">
        <f t="shared" si="2"/>
        <v>0</v>
      </c>
      <c r="R30" s="686" t="s">
        <v>1881</v>
      </c>
      <c r="S30" s="686" t="s">
        <v>1880</v>
      </c>
      <c r="T30" s="686" t="s">
        <v>1777</v>
      </c>
      <c r="U30" s="686" t="s">
        <v>1698</v>
      </c>
    </row>
    <row r="31" spans="1:21" s="414" customFormat="1" ht="141.75" x14ac:dyDescent="0.25">
      <c r="A31" s="949"/>
      <c r="B31" s="949"/>
      <c r="C31" s="949"/>
      <c r="D31" s="848"/>
      <c r="E31" s="943" t="s">
        <v>1704</v>
      </c>
      <c r="F31" s="662" t="s">
        <v>2081</v>
      </c>
      <c r="G31" s="631" t="s">
        <v>1705</v>
      </c>
      <c r="H31" s="638">
        <v>0.25</v>
      </c>
      <c r="I31" s="441">
        <v>3375</v>
      </c>
      <c r="J31" s="638">
        <v>0.25</v>
      </c>
      <c r="K31" s="441">
        <v>3375</v>
      </c>
      <c r="L31" s="638">
        <v>0.25</v>
      </c>
      <c r="M31" s="441">
        <v>3375</v>
      </c>
      <c r="N31" s="638">
        <v>0.25</v>
      </c>
      <c r="O31" s="441">
        <v>3375</v>
      </c>
      <c r="P31" s="638">
        <f t="shared" ref="P31:P33" si="3">H31+J31+L31+N31</f>
        <v>1</v>
      </c>
      <c r="Q31" s="658">
        <f t="shared" si="2"/>
        <v>13500</v>
      </c>
      <c r="R31" s="657" t="s">
        <v>1706</v>
      </c>
      <c r="S31" s="657" t="s">
        <v>1987</v>
      </c>
      <c r="T31" s="657" t="s">
        <v>1707</v>
      </c>
      <c r="U31" s="650" t="s">
        <v>1698</v>
      </c>
    </row>
    <row r="32" spans="1:21" s="414" customFormat="1" ht="126" x14ac:dyDescent="0.25">
      <c r="A32" s="949"/>
      <c r="B32" s="949"/>
      <c r="C32" s="949"/>
      <c r="D32" s="848"/>
      <c r="E32" s="944"/>
      <c r="F32" s="662" t="s">
        <v>2082</v>
      </c>
      <c r="G32" s="631" t="s">
        <v>1989</v>
      </c>
      <c r="H32" s="669"/>
      <c r="I32" s="671"/>
      <c r="J32" s="672">
        <v>0.4</v>
      </c>
      <c r="K32" s="671">
        <v>1500</v>
      </c>
      <c r="L32" s="672">
        <v>0.4</v>
      </c>
      <c r="M32" s="671">
        <v>1500</v>
      </c>
      <c r="N32" s="672">
        <v>0.2</v>
      </c>
      <c r="O32" s="671"/>
      <c r="P32" s="672">
        <f t="shared" si="3"/>
        <v>1</v>
      </c>
      <c r="Q32" s="658">
        <f t="shared" si="2"/>
        <v>3000</v>
      </c>
      <c r="R32" s="657" t="s">
        <v>1706</v>
      </c>
      <c r="S32" s="667" t="s">
        <v>1988</v>
      </c>
      <c r="T32" s="657" t="s">
        <v>1707</v>
      </c>
      <c r="U32" s="650" t="s">
        <v>1698</v>
      </c>
    </row>
    <row r="33" spans="1:21" s="414" customFormat="1" ht="98.1" customHeight="1" x14ac:dyDescent="0.25">
      <c r="A33" s="949"/>
      <c r="B33" s="949"/>
      <c r="C33" s="949"/>
      <c r="D33" s="849"/>
      <c r="E33" s="818" t="s">
        <v>2128</v>
      </c>
      <c r="F33" s="630" t="s">
        <v>2108</v>
      </c>
      <c r="G33" s="631" t="s">
        <v>1946</v>
      </c>
      <c r="H33" s="638">
        <v>0.25</v>
      </c>
      <c r="I33" s="441"/>
      <c r="J33" s="638">
        <v>0.25</v>
      </c>
      <c r="K33" s="441"/>
      <c r="L33" s="638">
        <v>0.25</v>
      </c>
      <c r="M33" s="441"/>
      <c r="N33" s="638">
        <v>0.25</v>
      </c>
      <c r="O33" s="441">
        <v>18750</v>
      </c>
      <c r="P33" s="638">
        <f t="shared" si="3"/>
        <v>1</v>
      </c>
      <c r="Q33" s="658">
        <f t="shared" si="2"/>
        <v>18750</v>
      </c>
      <c r="R33" s="640" t="s">
        <v>1875</v>
      </c>
      <c r="S33" s="640" t="s">
        <v>1876</v>
      </c>
      <c r="T33" s="640" t="s">
        <v>1785</v>
      </c>
      <c r="U33" s="640" t="s">
        <v>1698</v>
      </c>
    </row>
    <row r="34" spans="1:21" s="359" customFormat="1" ht="188.25" customHeight="1" x14ac:dyDescent="0.25">
      <c r="A34" s="949"/>
      <c r="B34" s="949"/>
      <c r="C34" s="949"/>
      <c r="D34" s="810" t="s">
        <v>1771</v>
      </c>
      <c r="E34" s="810" t="s">
        <v>2231</v>
      </c>
      <c r="F34" s="662" t="s">
        <v>2083</v>
      </c>
      <c r="G34" s="631" t="s">
        <v>2102</v>
      </c>
      <c r="H34" s="638">
        <v>0.2</v>
      </c>
      <c r="I34" s="441"/>
      <c r="J34" s="638">
        <v>0.2</v>
      </c>
      <c r="K34" s="441"/>
      <c r="L34" s="638">
        <v>0.2</v>
      </c>
      <c r="M34" s="441"/>
      <c r="N34" s="638">
        <v>0.4</v>
      </c>
      <c r="O34" s="441">
        <v>16000</v>
      </c>
      <c r="P34" s="669">
        <f t="shared" ref="P34:P40" si="4">H34+J34+L34+N34</f>
        <v>1</v>
      </c>
      <c r="Q34" s="658">
        <f t="shared" si="2"/>
        <v>16000</v>
      </c>
      <c r="R34" s="631" t="s">
        <v>1774</v>
      </c>
      <c r="S34" s="631" t="s">
        <v>1995</v>
      </c>
      <c r="T34" s="668" t="s">
        <v>1772</v>
      </c>
      <c r="U34" s="668" t="s">
        <v>1698</v>
      </c>
    </row>
    <row r="35" spans="1:21" s="414" customFormat="1" ht="110.25" x14ac:dyDescent="0.25">
      <c r="A35" s="949"/>
      <c r="B35" s="949"/>
      <c r="C35" s="949"/>
      <c r="D35" s="816" t="s">
        <v>1874</v>
      </c>
      <c r="E35" s="850" t="s">
        <v>2232</v>
      </c>
      <c r="F35" s="662" t="s">
        <v>2084</v>
      </c>
      <c r="G35" s="681" t="s">
        <v>2233</v>
      </c>
      <c r="H35" s="638">
        <v>0.25</v>
      </c>
      <c r="I35" s="441"/>
      <c r="J35" s="638">
        <v>0.25</v>
      </c>
      <c r="K35" s="441">
        <v>10000</v>
      </c>
      <c r="L35" s="638">
        <v>0.25</v>
      </c>
      <c r="M35" s="441"/>
      <c r="N35" s="638">
        <v>0.25</v>
      </c>
      <c r="O35" s="441"/>
      <c r="P35" s="638">
        <f t="shared" si="4"/>
        <v>1</v>
      </c>
      <c r="Q35" s="658">
        <f t="shared" si="2"/>
        <v>10000</v>
      </c>
      <c r="R35" s="631" t="s">
        <v>1774</v>
      </c>
      <c r="S35" s="631" t="s">
        <v>1924</v>
      </c>
      <c r="T35" s="668" t="s">
        <v>1772</v>
      </c>
      <c r="U35" s="647" t="s">
        <v>1698</v>
      </c>
    </row>
    <row r="36" spans="1:21" s="414" customFormat="1" ht="164.1" customHeight="1" x14ac:dyDescent="0.25">
      <c r="A36" s="949"/>
      <c r="B36" s="949"/>
      <c r="C36" s="949"/>
      <c r="D36" s="845" t="s">
        <v>1996</v>
      </c>
      <c r="E36" s="844" t="s">
        <v>2129</v>
      </c>
      <c r="F36" s="662" t="s">
        <v>2085</v>
      </c>
      <c r="G36" s="631" t="s">
        <v>1990</v>
      </c>
      <c r="H36" s="638">
        <v>0.25</v>
      </c>
      <c r="I36" s="441"/>
      <c r="J36" s="638">
        <v>0.25</v>
      </c>
      <c r="K36" s="441"/>
      <c r="L36" s="638">
        <v>0.25</v>
      </c>
      <c r="M36" s="441"/>
      <c r="N36" s="638">
        <v>0.25</v>
      </c>
      <c r="O36" s="441"/>
      <c r="P36" s="638">
        <f t="shared" si="4"/>
        <v>1</v>
      </c>
      <c r="Q36" s="658">
        <f t="shared" si="2"/>
        <v>0</v>
      </c>
      <c r="R36" s="640" t="s">
        <v>1997</v>
      </c>
      <c r="S36" s="640" t="s">
        <v>2027</v>
      </c>
      <c r="T36" s="640" t="s">
        <v>1724</v>
      </c>
      <c r="U36" s="640" t="s">
        <v>1698</v>
      </c>
    </row>
    <row r="37" spans="1:21" s="414" customFormat="1" ht="109.15" customHeight="1" x14ac:dyDescent="0.25">
      <c r="A37" s="949"/>
      <c r="B37" s="950"/>
      <c r="C37" s="950"/>
      <c r="D37" s="809" t="s">
        <v>1770</v>
      </c>
      <c r="E37" s="809" t="s">
        <v>2130</v>
      </c>
      <c r="F37" s="662" t="s">
        <v>1783</v>
      </c>
      <c r="G37" s="673" t="s">
        <v>2092</v>
      </c>
      <c r="H37" s="674">
        <v>0.25</v>
      </c>
      <c r="I37" s="675"/>
      <c r="J37" s="674">
        <v>0.25</v>
      </c>
      <c r="K37" s="675"/>
      <c r="L37" s="674">
        <v>0.25</v>
      </c>
      <c r="M37" s="675"/>
      <c r="N37" s="674">
        <v>0.25</v>
      </c>
      <c r="O37" s="675"/>
      <c r="P37" s="638">
        <f t="shared" si="4"/>
        <v>1</v>
      </c>
      <c r="Q37" s="658">
        <f t="shared" si="2"/>
        <v>0</v>
      </c>
      <c r="R37" s="673" t="s">
        <v>1963</v>
      </c>
      <c r="S37" s="439" t="s">
        <v>1964</v>
      </c>
      <c r="T37" s="673" t="s">
        <v>1905</v>
      </c>
      <c r="U37" s="676" t="s">
        <v>1991</v>
      </c>
    </row>
    <row r="38" spans="1:21" s="414" customFormat="1" ht="117" customHeight="1" x14ac:dyDescent="0.25">
      <c r="A38" s="528"/>
      <c r="B38" s="519"/>
      <c r="C38" s="519"/>
      <c r="D38" s="810" t="s">
        <v>2234</v>
      </c>
      <c r="E38" s="851" t="s">
        <v>2239</v>
      </c>
      <c r="F38" s="518" t="s">
        <v>2192</v>
      </c>
      <c r="G38" s="487" t="s">
        <v>2238</v>
      </c>
      <c r="H38" s="495">
        <v>0.25</v>
      </c>
      <c r="I38" s="318"/>
      <c r="J38" s="495">
        <v>0.25</v>
      </c>
      <c r="K38" s="318"/>
      <c r="L38" s="495">
        <v>0.25</v>
      </c>
      <c r="M38" s="318">
        <v>3729250</v>
      </c>
      <c r="N38" s="495">
        <v>0.25</v>
      </c>
      <c r="O38" s="318"/>
      <c r="P38" s="495">
        <f t="shared" si="4"/>
        <v>1</v>
      </c>
      <c r="Q38" s="658">
        <f t="shared" si="2"/>
        <v>3729250</v>
      </c>
      <c r="R38" s="467" t="s">
        <v>2213</v>
      </c>
      <c r="S38" s="467" t="s">
        <v>2240</v>
      </c>
      <c r="T38" s="467" t="s">
        <v>2214</v>
      </c>
      <c r="U38" s="467" t="s">
        <v>2253</v>
      </c>
    </row>
    <row r="39" spans="1:21" s="414" customFormat="1" ht="117" customHeight="1" x14ac:dyDescent="0.25">
      <c r="A39" s="528"/>
      <c r="B39" s="759"/>
      <c r="C39" s="759"/>
      <c r="D39" s="810" t="s">
        <v>2241</v>
      </c>
      <c r="E39" s="852" t="s">
        <v>2245</v>
      </c>
      <c r="F39" s="758" t="s">
        <v>2242</v>
      </c>
      <c r="G39" s="487" t="s">
        <v>2243</v>
      </c>
      <c r="H39" s="495">
        <v>0.25</v>
      </c>
      <c r="I39" s="318"/>
      <c r="J39" s="495">
        <v>0.25</v>
      </c>
      <c r="K39" s="318"/>
      <c r="L39" s="495">
        <v>0.25</v>
      </c>
      <c r="M39" s="318">
        <v>11802000</v>
      </c>
      <c r="N39" s="495">
        <v>0.25</v>
      </c>
      <c r="O39" s="318"/>
      <c r="P39" s="495">
        <f t="shared" si="4"/>
        <v>1</v>
      </c>
      <c r="Q39" s="658">
        <f t="shared" si="2"/>
        <v>11802000</v>
      </c>
      <c r="R39" s="467" t="s">
        <v>2249</v>
      </c>
      <c r="S39" s="467" t="s">
        <v>2250</v>
      </c>
      <c r="T39" s="467" t="s">
        <v>2251</v>
      </c>
      <c r="U39" s="467" t="s">
        <v>2252</v>
      </c>
    </row>
    <row r="40" spans="1:21" s="414" customFormat="1" ht="117" customHeight="1" x14ac:dyDescent="0.25">
      <c r="A40" s="528"/>
      <c r="B40" s="759"/>
      <c r="C40" s="759"/>
      <c r="D40" s="810" t="s">
        <v>2244</v>
      </c>
      <c r="E40" s="852" t="s">
        <v>2246</v>
      </c>
      <c r="F40" s="758" t="s">
        <v>2247</v>
      </c>
      <c r="G40" s="487" t="s">
        <v>2248</v>
      </c>
      <c r="H40" s="495">
        <v>0.25</v>
      </c>
      <c r="I40" s="318"/>
      <c r="J40" s="495">
        <v>0.25</v>
      </c>
      <c r="K40" s="318"/>
      <c r="L40" s="495">
        <v>0.25</v>
      </c>
      <c r="M40" s="318">
        <v>351000</v>
      </c>
      <c r="N40" s="495">
        <v>0.25</v>
      </c>
      <c r="O40" s="318"/>
      <c r="P40" s="495">
        <f t="shared" si="4"/>
        <v>1</v>
      </c>
      <c r="Q40" s="658">
        <f t="shared" si="2"/>
        <v>351000</v>
      </c>
      <c r="R40" s="467" t="s">
        <v>2254</v>
      </c>
      <c r="S40" s="467" t="s">
        <v>2023</v>
      </c>
      <c r="T40" s="467" t="s">
        <v>2251</v>
      </c>
      <c r="U40" s="467" t="s">
        <v>2252</v>
      </c>
    </row>
    <row r="41" spans="1:21" s="414" customFormat="1" ht="15.75" x14ac:dyDescent="0.25">
      <c r="A41" s="703"/>
      <c r="B41" s="525"/>
      <c r="C41" s="526" t="s">
        <v>1397</v>
      </c>
      <c r="D41" s="526"/>
      <c r="E41" s="526"/>
      <c r="F41" s="527"/>
      <c r="G41" s="526"/>
      <c r="H41" s="498">
        <f>SUM(H8:H40)</f>
        <v>9.5499999999999989</v>
      </c>
      <c r="I41" s="260">
        <f>SUM(I8:I38)</f>
        <v>6300</v>
      </c>
      <c r="J41" s="498">
        <f>SUM(J8:J40)</f>
        <v>8.65</v>
      </c>
      <c r="K41" s="260">
        <f>SUM(K8:K38)</f>
        <v>366907.5</v>
      </c>
      <c r="L41" s="498">
        <f>SUM(L8:L40)</f>
        <v>8.15</v>
      </c>
      <c r="M41" s="260">
        <f>SUM(M8:M39)</f>
        <v>15782462.5</v>
      </c>
      <c r="N41" s="498">
        <f>SUM(N8:N40)</f>
        <v>6.6500000000000012</v>
      </c>
      <c r="O41" s="260">
        <f>SUM(O8:O38)</f>
        <v>569950</v>
      </c>
      <c r="P41" s="498">
        <f>SUM(P8:P40)</f>
        <v>32</v>
      </c>
      <c r="Q41" s="260">
        <f>SUM(Q8:Q40)</f>
        <v>17076620</v>
      </c>
      <c r="R41" s="247"/>
      <c r="S41" s="247"/>
      <c r="T41" s="247"/>
      <c r="U41" s="247"/>
    </row>
  </sheetData>
  <mergeCells count="25">
    <mergeCell ref="S4:S6"/>
    <mergeCell ref="A3:U3"/>
    <mergeCell ref="A4:A6"/>
    <mergeCell ref="B4:B6"/>
    <mergeCell ref="C4:C6"/>
    <mergeCell ref="E4:E6"/>
    <mergeCell ref="F4:F6"/>
    <mergeCell ref="G4:G6"/>
    <mergeCell ref="H4:O4"/>
    <mergeCell ref="P4:Q5"/>
    <mergeCell ref="T4:T6"/>
    <mergeCell ref="U4:U6"/>
    <mergeCell ref="H5:I5"/>
    <mergeCell ref="L5:M5"/>
    <mergeCell ref="N5:O5"/>
    <mergeCell ref="D4:D6"/>
    <mergeCell ref="R4:R6"/>
    <mergeCell ref="A8:A37"/>
    <mergeCell ref="B8:B37"/>
    <mergeCell ref="C8:C37"/>
    <mergeCell ref="E18:E19"/>
    <mergeCell ref="D8:D23"/>
    <mergeCell ref="E31:E32"/>
    <mergeCell ref="D24:D28"/>
    <mergeCell ref="J5:K5"/>
  </mergeCells>
  <dataValidations xWindow="717" yWindow="421" count="8">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zoomScale="90" zoomScaleNormal="90" workbookViewId="0">
      <selection activeCell="D14" sqref="D14"/>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84" customWidth="1"/>
    <col min="10" max="10" width="15.85546875" style="86" bestFit="1" customWidth="1"/>
    <col min="11" max="16384" width="11.5703125" style="86"/>
  </cols>
  <sheetData>
    <row r="2" spans="2:11" ht="16.5" thickBot="1" x14ac:dyDescent="0.3">
      <c r="H2" s="868" t="s">
        <v>1363</v>
      </c>
      <c r="I2" s="868"/>
    </row>
    <row r="3" spans="2:11" ht="19.5" thickBot="1" x14ac:dyDescent="0.3">
      <c r="B3" s="81" t="s">
        <v>21</v>
      </c>
      <c r="C3" s="81" t="s">
        <v>386</v>
      </c>
      <c r="H3" s="372" t="s">
        <v>385</v>
      </c>
      <c r="I3" s="373" t="s">
        <v>386</v>
      </c>
    </row>
    <row r="4" spans="2:11" ht="18.75" x14ac:dyDescent="0.25">
      <c r="B4" s="82" t="s">
        <v>117</v>
      </c>
      <c r="C4" s="189">
        <f>'1. TALLERES SEMINARIOS'!D5</f>
        <v>1217044.675</v>
      </c>
      <c r="H4" s="365" t="s">
        <v>1351</v>
      </c>
      <c r="I4" s="368">
        <f>'1. Desarrollo e Innov. Curricu.'!Q21</f>
        <v>2667929</v>
      </c>
    </row>
    <row r="5" spans="2:11" ht="18.75" x14ac:dyDescent="0.25">
      <c r="B5" s="82" t="s">
        <v>410</v>
      </c>
      <c r="C5" s="189">
        <f>'2. CONTRATACION DE PERSONAL'!D5</f>
        <v>983406.45</v>
      </c>
      <c r="H5" s="366" t="s">
        <v>1353</v>
      </c>
      <c r="I5" s="369">
        <f>'2. Investigación Científica'!Q38</f>
        <v>52750</v>
      </c>
    </row>
    <row r="6" spans="2:11" ht="18.75" x14ac:dyDescent="0.25">
      <c r="B6" s="82" t="s">
        <v>121</v>
      </c>
      <c r="C6" s="189">
        <f>'3. EQUIPO DE OFICINA'!D5</f>
        <v>0</v>
      </c>
      <c r="H6" s="366" t="s">
        <v>465</v>
      </c>
      <c r="I6" s="369">
        <f>'3. Vinculación Univ. Sociedad'!Q74</f>
        <v>0</v>
      </c>
    </row>
    <row r="7" spans="2:11" ht="19.5" thickBot="1" x14ac:dyDescent="0.3">
      <c r="B7" s="82" t="s">
        <v>411</v>
      </c>
      <c r="C7" s="189">
        <f>'4. EQUIPO TECNOLÓGICOS'!D5</f>
        <v>550320</v>
      </c>
      <c r="E7" s="376" t="s">
        <v>114</v>
      </c>
      <c r="F7" s="385" t="s">
        <v>1475</v>
      </c>
      <c r="H7" s="366" t="s">
        <v>1352</v>
      </c>
      <c r="I7" s="369">
        <f>'4. Docencia y Profesorado Univ.'!Q17</f>
        <v>102263</v>
      </c>
    </row>
    <row r="8" spans="2:11" ht="18.75" x14ac:dyDescent="0.25">
      <c r="B8" s="82" t="s">
        <v>122</v>
      </c>
      <c r="C8" s="189">
        <f>'5. ACTIVIDADES ESPECIALES'!D5</f>
        <v>18743675.699999999</v>
      </c>
      <c r="E8" s="381" t="s">
        <v>1477</v>
      </c>
      <c r="F8" s="382">
        <f>Presupuesto!D566</f>
        <v>2170638.7250000001</v>
      </c>
      <c r="H8" s="366" t="s">
        <v>1354</v>
      </c>
      <c r="I8" s="369">
        <f>'5. Estudiantes y Graduados'!Q40</f>
        <v>0</v>
      </c>
    </row>
    <row r="9" spans="2:11" ht="19.5" thickBot="1" x14ac:dyDescent="0.3">
      <c r="B9" s="92" t="s">
        <v>381</v>
      </c>
      <c r="C9" s="83">
        <f>'6. Becas'!D5</f>
        <v>0</v>
      </c>
      <c r="E9" s="383" t="s">
        <v>1499</v>
      </c>
      <c r="F9" s="384">
        <f>Presupuesto!E566</f>
        <v>7651765.7000000002</v>
      </c>
      <c r="H9" s="366" t="s">
        <v>466</v>
      </c>
      <c r="I9" s="369">
        <f>'6. Gestión del Conocimiento'!Q27</f>
        <v>63625</v>
      </c>
    </row>
    <row r="10" spans="2:11" ht="19.5" thickBot="1" x14ac:dyDescent="0.3">
      <c r="B10" s="92" t="s">
        <v>382</v>
      </c>
      <c r="C10" s="83">
        <f>'7. Infraestructura'!D5</f>
        <v>0</v>
      </c>
      <c r="E10" s="386" t="s">
        <v>1476</v>
      </c>
      <c r="F10" s="387">
        <f>Presupuesto!F566</f>
        <v>9822404.4250000007</v>
      </c>
      <c r="G10" s="110"/>
      <c r="H10" s="366" t="s">
        <v>1355</v>
      </c>
      <c r="I10" s="370">
        <f>'7. Lo Esencial de la Reforma U.'!Q34</f>
        <v>0</v>
      </c>
    </row>
    <row r="11" spans="2:11" ht="18.75" x14ac:dyDescent="0.25">
      <c r="B11" s="82" t="s">
        <v>412</v>
      </c>
      <c r="C11" s="83">
        <f>'8. Venta de Servicios'!D5</f>
        <v>0</v>
      </c>
      <c r="E11" s="388" t="s">
        <v>400</v>
      </c>
      <c r="F11" s="389">
        <f>Presupuesto!AR566</f>
        <v>21274946.825000003</v>
      </c>
      <c r="G11" s="110"/>
      <c r="H11" s="366" t="s">
        <v>1357</v>
      </c>
      <c r="I11" s="370">
        <f>'8. Cultura de Inno. Insti...'!Q41</f>
        <v>17076620</v>
      </c>
    </row>
    <row r="12" spans="2:11" ht="18.75" x14ac:dyDescent="0.25">
      <c r="B12" s="92"/>
      <c r="C12" s="83"/>
      <c r="F12" s="110"/>
      <c r="G12" s="110"/>
      <c r="H12" s="366" t="s">
        <v>1470</v>
      </c>
      <c r="I12" s="370">
        <f>'9. Asegura. de la Calid. y M'!Q25</f>
        <v>10000</v>
      </c>
      <c r="K12" s="150"/>
    </row>
    <row r="13" spans="2:11" ht="24" thickBot="1" x14ac:dyDescent="0.3">
      <c r="B13" s="84" t="s">
        <v>120</v>
      </c>
      <c r="C13" s="380">
        <f>SUM(C4:C12)</f>
        <v>21494446.824999999</v>
      </c>
      <c r="F13" s="110"/>
      <c r="G13" s="110"/>
      <c r="H13" s="367" t="s">
        <v>1446</v>
      </c>
      <c r="I13" s="371">
        <f>'10. Posgrado'!Q43</f>
        <v>0</v>
      </c>
    </row>
    <row r="14" spans="2:11" ht="23.25" x14ac:dyDescent="0.25">
      <c r="B14" s="84"/>
      <c r="C14" s="85"/>
      <c r="F14" s="110"/>
      <c r="G14" s="110"/>
      <c r="H14" s="374" t="s">
        <v>120</v>
      </c>
      <c r="I14" s="375">
        <f>SUM(I4:I13)</f>
        <v>19973187</v>
      </c>
    </row>
    <row r="15" spans="2:11" ht="15.75" x14ac:dyDescent="0.25">
      <c r="F15" s="110"/>
      <c r="G15" s="110"/>
      <c r="H15" s="869"/>
      <c r="I15" s="869"/>
    </row>
    <row r="16" spans="2:11" ht="16.5" thickBot="1" x14ac:dyDescent="0.3">
      <c r="F16" s="110"/>
      <c r="G16" s="110"/>
      <c r="H16" s="870" t="s">
        <v>1365</v>
      </c>
      <c r="I16" s="870"/>
    </row>
    <row r="17" spans="2:15" ht="15.75" thickBot="1" x14ac:dyDescent="0.3">
      <c r="F17" s="110"/>
      <c r="G17" s="110"/>
      <c r="H17" s="376" t="s">
        <v>385</v>
      </c>
      <c r="I17" s="377" t="s">
        <v>386</v>
      </c>
      <c r="J17" s="184"/>
    </row>
    <row r="18" spans="2:15" x14ac:dyDescent="0.25">
      <c r="H18" s="429" t="s">
        <v>1358</v>
      </c>
      <c r="I18" s="430">
        <f>'11. Gestion Administrativa'!Q16</f>
        <v>868835</v>
      </c>
      <c r="J18" s="184"/>
    </row>
    <row r="19" spans="2:15" x14ac:dyDescent="0.25">
      <c r="H19" s="431" t="s">
        <v>1359</v>
      </c>
      <c r="I19" s="432">
        <f>'12. Gestión del Talento Humano'!Q12</f>
        <v>6000</v>
      </c>
      <c r="J19" s="184"/>
    </row>
    <row r="20" spans="2:15" x14ac:dyDescent="0.25">
      <c r="B20" s="423" t="s">
        <v>1497</v>
      </c>
      <c r="C20" s="424">
        <v>22.584900000000001</v>
      </c>
      <c r="D20" s="423" t="s">
        <v>1528</v>
      </c>
      <c r="E20" s="425"/>
      <c r="H20" s="431" t="s">
        <v>1360</v>
      </c>
      <c r="I20" s="432">
        <f>'13. Gestión Académica'!Q21</f>
        <v>0</v>
      </c>
      <c r="J20" s="184"/>
    </row>
    <row r="21" spans="2:15" x14ac:dyDescent="0.25">
      <c r="H21" s="431" t="s">
        <v>1361</v>
      </c>
      <c r="I21" s="432">
        <f>'14. Internacional... de la E.S.'!Q16</f>
        <v>176425.7</v>
      </c>
      <c r="J21" s="184"/>
    </row>
    <row r="22" spans="2:15" x14ac:dyDescent="0.25">
      <c r="H22" s="433" t="s">
        <v>1362</v>
      </c>
      <c r="I22" s="434">
        <f>'15. Gobernabilidad y Proceso...'!Q29</f>
        <v>0</v>
      </c>
      <c r="J22" s="184"/>
    </row>
    <row r="23" spans="2:15" x14ac:dyDescent="0.25">
      <c r="H23" s="435" t="s">
        <v>1471</v>
      </c>
      <c r="I23" s="436">
        <f>'16. Desa. del Sistema Educ.Sup.'!Q70</f>
        <v>0</v>
      </c>
      <c r="J23" s="184"/>
    </row>
    <row r="24" spans="2:15" s="415" customFormat="1" ht="15.75" thickBot="1" x14ac:dyDescent="0.3">
      <c r="H24" s="437" t="s">
        <v>1506</v>
      </c>
      <c r="I24" s="438">
        <f>'17. Gestión TIC'!Q73</f>
        <v>472000</v>
      </c>
      <c r="J24" s="184"/>
    </row>
    <row r="25" spans="2:15" ht="15.75" thickBot="1" x14ac:dyDescent="0.3">
      <c r="H25" s="427" t="s">
        <v>120</v>
      </c>
      <c r="I25" s="428">
        <f>SUM(I18:I24)</f>
        <v>1523260.7</v>
      </c>
    </row>
    <row r="26" spans="2:15" ht="15.75" thickBot="1" x14ac:dyDescent="0.3"/>
    <row r="27" spans="2:15" ht="15.75" thickBot="1" x14ac:dyDescent="0.3">
      <c r="H27" s="378" t="s">
        <v>1364</v>
      </c>
      <c r="I27" s="379">
        <f>I14+I25</f>
        <v>21496447.699999999</v>
      </c>
    </row>
    <row r="28" spans="2:15" x14ac:dyDescent="0.25">
      <c r="H28" s="307"/>
      <c r="I28" s="308"/>
    </row>
    <row r="29" spans="2:15" x14ac:dyDescent="0.25">
      <c r="H29" s="307"/>
      <c r="I29" s="308"/>
    </row>
    <row r="30" spans="2:15" x14ac:dyDescent="0.25">
      <c r="H30" s="184"/>
    </row>
    <row r="31" spans="2:15" x14ac:dyDescent="0.25">
      <c r="B31" s="86" t="s">
        <v>476</v>
      </c>
      <c r="C31" s="86" t="s">
        <v>477</v>
      </c>
      <c r="D31" s="86" t="s">
        <v>478</v>
      </c>
      <c r="E31" s="86" t="s">
        <v>479</v>
      </c>
      <c r="F31" s="86" t="s">
        <v>480</v>
      </c>
      <c r="G31" s="86" t="s">
        <v>481</v>
      </c>
      <c r="H31" s="86" t="s">
        <v>482</v>
      </c>
      <c r="I31" s="184" t="s">
        <v>483</v>
      </c>
      <c r="J31" s="86" t="s">
        <v>484</v>
      </c>
      <c r="K31" s="86" t="s">
        <v>485</v>
      </c>
      <c r="L31" s="86" t="s">
        <v>486</v>
      </c>
      <c r="M31" s="86" t="s">
        <v>487</v>
      </c>
      <c r="N31" s="86" t="s">
        <v>488</v>
      </c>
      <c r="O31" s="86" t="s">
        <v>489</v>
      </c>
    </row>
    <row r="33" spans="2:8" x14ac:dyDescent="0.25">
      <c r="H33" s="150"/>
    </row>
    <row r="35" spans="2:8" ht="18.75" x14ac:dyDescent="0.25">
      <c r="B35" s="82"/>
      <c r="C35" s="83"/>
    </row>
    <row r="36" spans="2:8" ht="18.75" x14ac:dyDescent="0.25">
      <c r="B36" s="82"/>
      <c r="C36" s="83"/>
    </row>
    <row r="37" spans="2:8" x14ac:dyDescent="0.25">
      <c r="B37" s="185" t="s">
        <v>408</v>
      </c>
    </row>
    <row r="39" spans="2:8" ht="18.75" x14ac:dyDescent="0.25">
      <c r="B39" s="81" t="s">
        <v>21</v>
      </c>
      <c r="C39" s="81" t="s">
        <v>51</v>
      </c>
      <c r="D39" s="221" t="s">
        <v>469</v>
      </c>
    </row>
    <row r="40" spans="2:8" ht="18.75" x14ac:dyDescent="0.25">
      <c r="B40" s="86" t="s">
        <v>476</v>
      </c>
      <c r="C40" s="159">
        <f>SUMIF('2. CONTRATACION DE PERSONAL'!C:C,'Cuadro Resumen'!$B$40:$B$56,'2. CONTRATACION DE PERSONAL'!D:D)</f>
        <v>0</v>
      </c>
      <c r="D40" s="222">
        <f>SUMIF('2. CONTRATACION DE PERSONAL'!$C:$C,'Cuadro Resumen'!$B$40:$B$56,'2. CONTRATACION DE PERSONAL'!$G:$G)</f>
        <v>0</v>
      </c>
    </row>
    <row r="41" spans="2:8" ht="18.75" x14ac:dyDescent="0.25">
      <c r="B41" s="86" t="s">
        <v>477</v>
      </c>
      <c r="C41" s="159">
        <f>SUMIF('2. CONTRATACION DE PERSONAL'!C:C,'Cuadro Resumen'!$B$40:$B$56,'2. CONTRATACION DE PERSONAL'!D:D)</f>
        <v>0</v>
      </c>
      <c r="D41" s="222">
        <f>SUMIF('2. CONTRATACION DE PERSONAL'!$C:$C,'Cuadro Resumen'!$B$40:$B$56,'2. CONTRATACION DE PERSONAL'!$G:$G)</f>
        <v>0</v>
      </c>
    </row>
    <row r="42" spans="2:8" ht="18.75" x14ac:dyDescent="0.25">
      <c r="B42" s="86" t="s">
        <v>478</v>
      </c>
      <c r="C42" s="159">
        <f>SUMIF('2. CONTRATACION DE PERSONAL'!C:C,'Cuadro Resumen'!$B$40:$B$56,'2. CONTRATACION DE PERSONAL'!D:D)</f>
        <v>0</v>
      </c>
      <c r="D42" s="222">
        <f>SUMIF('2. CONTRATACION DE PERSONAL'!$C:$C,'Cuadro Resumen'!$B$40:$B$56,'2. CONTRATACION DE PERSONAL'!$G:$G)</f>
        <v>0</v>
      </c>
    </row>
    <row r="43" spans="2:8" ht="18.75" x14ac:dyDescent="0.25">
      <c r="B43" s="86" t="s">
        <v>479</v>
      </c>
      <c r="C43" s="159">
        <f>SUMIF('2. CONTRATACION DE PERSONAL'!C:C,'Cuadro Resumen'!$B$40:$B$56,'2. CONTRATACION DE PERSONAL'!D:D)</f>
        <v>0</v>
      </c>
      <c r="D43" s="222">
        <f>SUMIF('2. CONTRATACION DE PERSONAL'!$C:$C,'Cuadro Resumen'!$B$40:$B$56,'2. CONTRATACION DE PERSONAL'!$G:$G)</f>
        <v>0</v>
      </c>
    </row>
    <row r="44" spans="2:8" ht="18.75" x14ac:dyDescent="0.25">
      <c r="B44" s="86" t="s">
        <v>480</v>
      </c>
      <c r="C44" s="159">
        <f>SUMIF('2. CONTRATACION DE PERSONAL'!C:C,'Cuadro Resumen'!$B$40:$B$56,'2. CONTRATACION DE PERSONAL'!D:D)</f>
        <v>0</v>
      </c>
      <c r="D44" s="222">
        <f>SUMIF('2. CONTRATACION DE PERSONAL'!$C:$C,'Cuadro Resumen'!$B$40:$B$56,'2. CONTRATACION DE PERSONAL'!$G:$G)</f>
        <v>0</v>
      </c>
    </row>
    <row r="45" spans="2:8" ht="18.75" x14ac:dyDescent="0.25">
      <c r="B45" s="86" t="s">
        <v>481</v>
      </c>
      <c r="C45" s="159">
        <f>SUMIF('2. CONTRATACION DE PERSONAL'!C:C,'Cuadro Resumen'!$B$40:$B$56,'2. CONTRATACION DE PERSONAL'!D:D)</f>
        <v>0</v>
      </c>
      <c r="D45" s="222">
        <f>SUMIF('2. CONTRATACION DE PERSONAL'!$C:$C,'Cuadro Resumen'!$B$40:$B$56,'2. CONTRATACION DE PERSONAL'!$G:$G)</f>
        <v>0</v>
      </c>
    </row>
    <row r="46" spans="2:8" ht="18.75" x14ac:dyDescent="0.25">
      <c r="B46" s="86" t="s">
        <v>482</v>
      </c>
      <c r="C46" s="159">
        <f>SUMIF('2. CONTRATACION DE PERSONAL'!C:C,'Cuadro Resumen'!$B$40:$B$56,'2. CONTRATACION DE PERSONAL'!D:D)</f>
        <v>0</v>
      </c>
      <c r="D46" s="222">
        <f>SUMIF('2. CONTRATACION DE PERSONAL'!$C:$C,'Cuadro Resumen'!$B$40:$B$56,'2. CONTRATACION DE PERSONAL'!$G:$G)</f>
        <v>0</v>
      </c>
    </row>
    <row r="47" spans="2:8" ht="18.75" x14ac:dyDescent="0.25">
      <c r="B47" s="86" t="s">
        <v>483</v>
      </c>
      <c r="C47" s="159">
        <f>SUMIF('2. CONTRATACION DE PERSONAL'!C:C,'Cuadro Resumen'!$B$40:$B$56,'2. CONTRATACION DE PERSONAL'!D:D)</f>
        <v>0</v>
      </c>
      <c r="D47" s="222">
        <f>SUMIF('2. CONTRATACION DE PERSONAL'!$C:$C,'Cuadro Resumen'!$B$40:$B$56,'2. CONTRATACION DE PERSONAL'!$G:$G)</f>
        <v>0</v>
      </c>
    </row>
    <row r="48" spans="2:8" ht="18.75" x14ac:dyDescent="0.25">
      <c r="B48" s="86" t="s">
        <v>484</v>
      </c>
      <c r="C48" s="159">
        <f>SUMIF('2. CONTRATACION DE PERSONAL'!C:C,'Cuadro Resumen'!$B$40:$B$56,'2. CONTRATACION DE PERSONAL'!D:D)</f>
        <v>0</v>
      </c>
      <c r="D48" s="222">
        <f>SUMIF('2. CONTRATACION DE PERSONAL'!$C:$C,'Cuadro Resumen'!$B$40:$B$56,'2. CONTRATACION DE PERSONAL'!$G:$G)</f>
        <v>0</v>
      </c>
    </row>
    <row r="49" spans="2:4" ht="18.75" x14ac:dyDescent="0.25">
      <c r="B49" s="86" t="s">
        <v>485</v>
      </c>
      <c r="C49" s="159">
        <f>SUMIF('2. CONTRATACION DE PERSONAL'!C:C,'Cuadro Resumen'!$B$40:$B$56,'2. CONTRATACION DE PERSONAL'!D:D)</f>
        <v>0</v>
      </c>
      <c r="D49" s="222">
        <f>SUMIF('2. CONTRATACION DE PERSONAL'!$C:$C,'Cuadro Resumen'!$B$40:$B$56,'2. CONTRATACION DE PERSONAL'!$G:$G)</f>
        <v>0</v>
      </c>
    </row>
    <row r="50" spans="2:4" ht="18.75" x14ac:dyDescent="0.25">
      <c r="B50" s="86" t="s">
        <v>486</v>
      </c>
      <c r="C50" s="159">
        <f>SUMIF('2. CONTRATACION DE PERSONAL'!C:C,'Cuadro Resumen'!$B$40:$B$56,'2. CONTRATACION DE PERSONAL'!D:D)</f>
        <v>0</v>
      </c>
      <c r="D50" s="222">
        <f>SUMIF('2. CONTRATACION DE PERSONAL'!$C:$C,'Cuadro Resumen'!$B$40:$B$56,'2. CONTRATACION DE PERSONAL'!$G:$G)</f>
        <v>0</v>
      </c>
    </row>
    <row r="51" spans="2:4" ht="18.75" x14ac:dyDescent="0.25">
      <c r="B51" s="86" t="s">
        <v>487</v>
      </c>
      <c r="C51" s="159">
        <f>SUMIF('2. CONTRATACION DE PERSONAL'!C:C,'Cuadro Resumen'!$B$40:$B$56,'2. CONTRATACION DE PERSONAL'!D:D)</f>
        <v>0</v>
      </c>
      <c r="D51" s="222">
        <f>SUMIF('2. CONTRATACION DE PERSONAL'!$C:$C,'Cuadro Resumen'!$B$40:$B$56,'2. CONTRATACION DE PERSONAL'!$G:$G)</f>
        <v>0</v>
      </c>
    </row>
    <row r="52" spans="2:4" ht="18.75" x14ac:dyDescent="0.25">
      <c r="B52" s="86" t="s">
        <v>488</v>
      </c>
      <c r="C52" s="159">
        <f>SUMIF('2. CONTRATACION DE PERSONAL'!C:C,'Cuadro Resumen'!$B$40:$B$56,'2. CONTRATACION DE PERSONAL'!D:D)</f>
        <v>0</v>
      </c>
      <c r="D52" s="222">
        <f>SUMIF('2. CONTRATACION DE PERSONAL'!$C:$C,'Cuadro Resumen'!$B$40:$B$56,'2. CONTRATACION DE PERSONAL'!$G:$G)</f>
        <v>0</v>
      </c>
    </row>
    <row r="53" spans="2:4" ht="18.75" x14ac:dyDescent="0.25">
      <c r="B53" s="86" t="s">
        <v>489</v>
      </c>
      <c r="C53" s="159">
        <f>SUMIF('2. CONTRATACION DE PERSONAL'!C:C,'Cuadro Resumen'!$B$40:$B$56,'2. CONTRATACION DE PERSONAL'!D:D)</f>
        <v>0</v>
      </c>
      <c r="D53" s="222">
        <f>SUMIF('2. CONTRATACION DE PERSONAL'!$C:$C,'Cuadro Resumen'!$B$40:$B$56,'2. CONTRATACION DE PERSONAL'!$G:$G)</f>
        <v>0</v>
      </c>
    </row>
    <row r="54" spans="2:4" ht="18.75" x14ac:dyDescent="0.25">
      <c r="B54" s="82" t="s">
        <v>79</v>
      </c>
      <c r="C54" s="159">
        <f>SUMIF('2. CONTRATACION DE PERSONAL'!C:C,'Cuadro Resumen'!$B$40:$B$56,'2. CONTRATACION DE PERSONAL'!D:D)</f>
        <v>0</v>
      </c>
      <c r="D54" s="222">
        <f>SUMIF('2. CONTRATACION DE PERSONAL'!$C:$C,'Cuadro Resumen'!$B$40:$B$56,'2. CONTRATACION DE PERSONAL'!$G:$G)</f>
        <v>0</v>
      </c>
    </row>
    <row r="55" spans="2:4" ht="18.75" x14ac:dyDescent="0.25">
      <c r="B55" s="82" t="s">
        <v>56</v>
      </c>
      <c r="C55" s="159">
        <f>SUMIF('2. CONTRATACION DE PERSONAL'!C:C,'Cuadro Resumen'!$B$40:$B$56,'2. CONTRATACION DE PERSONAL'!D:D)</f>
        <v>0</v>
      </c>
      <c r="D55" s="222">
        <f>SUMIF('2. CONTRATACION DE PERSONAL'!$C:$C,'Cuadro Resumen'!$B$40:$B$56,'2. CONTRATACION DE PERSONAL'!$G:$G)</f>
        <v>0</v>
      </c>
    </row>
    <row r="56" spans="2:4" ht="18.75" x14ac:dyDescent="0.25">
      <c r="B56" s="82" t="s">
        <v>57</v>
      </c>
      <c r="C56" s="159">
        <f>SUMIF('2. CONTRATACION DE PERSONAL'!C:C,'Cuadro Resumen'!$B$40:$B$56,'2. CONTRATACION DE PERSONAL'!D:D)</f>
        <v>0</v>
      </c>
      <c r="D56" s="222">
        <f>SUMIF('2. CONTRATACION DE PERSONAL'!$C:$C,'Cuadro Resumen'!$B$40:$B$56,'2. CONTRATACION DE PERSONAL'!$G:$G)</f>
        <v>0</v>
      </c>
    </row>
    <row r="57" spans="2:4" ht="23.25" x14ac:dyDescent="0.25">
      <c r="B57" s="84" t="s">
        <v>120</v>
      </c>
      <c r="C57" s="160">
        <f>SUBTOTAL(109,C40:C56)</f>
        <v>0</v>
      </c>
      <c r="D57" s="222">
        <f>SUM(D40:D56)</f>
        <v>0</v>
      </c>
    </row>
    <row r="66" spans="2:4" x14ac:dyDescent="0.25">
      <c r="B66" s="185" t="s">
        <v>375</v>
      </c>
    </row>
    <row r="68" spans="2:4" ht="18.75" x14ac:dyDescent="0.25">
      <c r="B68" s="81" t="s">
        <v>21</v>
      </c>
      <c r="C68" s="81" t="s">
        <v>51</v>
      </c>
      <c r="D68" s="221" t="s">
        <v>469</v>
      </c>
    </row>
    <row r="69" spans="2:4" ht="18.75" x14ac:dyDescent="0.25">
      <c r="B69" s="82" t="s">
        <v>59</v>
      </c>
      <c r="C69" s="83">
        <f>SUMIF('3. EQUIPO DE OFICINA'!C:C,'Cuadro Resumen'!$B$69:$B$78,'3. EQUIPO DE OFICINA'!D:D)</f>
        <v>0</v>
      </c>
      <c r="D69" s="223">
        <f>SUMIF('3. EQUIPO DE OFICINA'!$C:$C,'Cuadro Resumen'!$B$69:$B$78,'3. EQUIPO DE OFICINA'!$F:$F)</f>
        <v>0</v>
      </c>
    </row>
    <row r="70" spans="2:4" ht="18.75" x14ac:dyDescent="0.25">
      <c r="B70" s="92" t="s">
        <v>60</v>
      </c>
      <c r="C70" s="83">
        <f>SUMIF('3. EQUIPO DE OFICINA'!C:C,'Cuadro Resumen'!$B$69:$B$78,'3. EQUIPO DE OFICINA'!D:D)</f>
        <v>0</v>
      </c>
      <c r="D70" s="223">
        <f>SUMIF('3. EQUIPO DE OFICINA'!$C:$C,'Cuadro Resumen'!$B$69:$B$78,'3. EQUIPO DE OFICINA'!$F:$F)</f>
        <v>0</v>
      </c>
    </row>
    <row r="71" spans="2:4" ht="18.75" x14ac:dyDescent="0.25">
      <c r="B71" s="92" t="s">
        <v>61</v>
      </c>
      <c r="C71" s="83">
        <f>SUMIF('3. EQUIPO DE OFICINA'!C:C,'Cuadro Resumen'!$B$69:$B$78,'3. EQUIPO DE OFICINA'!D:D)</f>
        <v>0</v>
      </c>
      <c r="D71" s="223">
        <f>SUMIF('3. EQUIPO DE OFICINA'!$C:$C,'Cuadro Resumen'!$B$69:$B$78,'3. EQUIPO DE OFICINA'!$F:$F)</f>
        <v>0</v>
      </c>
    </row>
    <row r="72" spans="2:4" ht="18.75" x14ac:dyDescent="0.25">
      <c r="B72" s="92" t="s">
        <v>62</v>
      </c>
      <c r="C72" s="83">
        <f>SUMIF('3. EQUIPO DE OFICINA'!C:C,'Cuadro Resumen'!$B$69:$B$78,'3. EQUIPO DE OFICINA'!D:D)</f>
        <v>0</v>
      </c>
      <c r="D72" s="223">
        <f>SUMIF('3. EQUIPO DE OFICINA'!$C:$C,'Cuadro Resumen'!$B$69:$B$78,'3. EQUIPO DE OFICINA'!$F:$F)</f>
        <v>0</v>
      </c>
    </row>
    <row r="73" spans="2:4" ht="18.75" x14ac:dyDescent="0.25">
      <c r="B73" s="92" t="s">
        <v>63</v>
      </c>
      <c r="C73" s="83">
        <f>SUMIF('3. EQUIPO DE OFICINA'!C:C,'Cuadro Resumen'!$B$69:$B$78,'3. EQUIPO DE OFICINA'!D:D)</f>
        <v>0</v>
      </c>
      <c r="D73" s="223">
        <f>SUMIF('3. EQUIPO DE OFICINA'!$C:$C,'Cuadro Resumen'!$B$69:$B$78,'3. EQUIPO DE OFICINA'!$F:$F)</f>
        <v>0</v>
      </c>
    </row>
    <row r="74" spans="2:4" ht="18.75" x14ac:dyDescent="0.25">
      <c r="B74" s="92" t="s">
        <v>64</v>
      </c>
      <c r="C74" s="83">
        <f>SUMIF('3. EQUIPO DE OFICINA'!C:C,'Cuadro Resumen'!$B$69:$B$78,'3. EQUIPO DE OFICINA'!D:D)</f>
        <v>0</v>
      </c>
      <c r="D74" s="223">
        <f>SUMIF('3. EQUIPO DE OFICINA'!$C:$C,'Cuadro Resumen'!$B$69:$B$78,'3. EQUIPO DE OFICINA'!$F:$F)</f>
        <v>0</v>
      </c>
    </row>
    <row r="75" spans="2:4" ht="18.75" x14ac:dyDescent="0.25">
      <c r="B75" s="92" t="s">
        <v>65</v>
      </c>
      <c r="C75" s="83">
        <f>SUMIF('3. EQUIPO DE OFICINA'!C:C,'Cuadro Resumen'!$B$69:$B$78,'3. EQUIPO DE OFICINA'!D:D)</f>
        <v>0</v>
      </c>
      <c r="D75" s="223">
        <f>SUMIF('3. EQUIPO DE OFICINA'!$C:$C,'Cuadro Resumen'!$B$69:$B$78,'3. EQUIPO DE OFICINA'!$F:$F)</f>
        <v>0</v>
      </c>
    </row>
    <row r="76" spans="2:4" ht="18.75" x14ac:dyDescent="0.25">
      <c r="B76" s="82" t="s">
        <v>66</v>
      </c>
      <c r="C76" s="83">
        <f>SUMIF('3. EQUIPO DE OFICINA'!C:C,'Cuadro Resumen'!$B$69:$B$78,'3. EQUIPO DE OFICINA'!D:D)</f>
        <v>0</v>
      </c>
      <c r="D76" s="223">
        <f>SUMIF('3. EQUIPO DE OFICINA'!$C:$C,'Cuadro Resumen'!$B$69:$B$78,'3. EQUIPO DE OFICINA'!$F:$F)</f>
        <v>0</v>
      </c>
    </row>
    <row r="77" spans="2:4" ht="18.75" x14ac:dyDescent="0.25">
      <c r="B77" s="82" t="s">
        <v>67</v>
      </c>
      <c r="C77" s="83">
        <f>SUMIF('3. EQUIPO DE OFICINA'!C:C,'Cuadro Resumen'!$B$69:$B$78,'3. EQUIPO DE OFICINA'!D:D)</f>
        <v>0</v>
      </c>
      <c r="D77" s="223">
        <f>SUMIF('3. EQUIPO DE OFICINA'!$C:$C,'Cuadro Resumen'!$B$69:$B$78,'3. EQUIPO DE OFICINA'!$F:$F)</f>
        <v>0</v>
      </c>
    </row>
    <row r="78" spans="2:4" ht="18.75" x14ac:dyDescent="0.25">
      <c r="B78" s="82" t="s">
        <v>68</v>
      </c>
      <c r="C78" s="83">
        <f>SUMIF('3. EQUIPO DE OFICINA'!C:C,'Cuadro Resumen'!$B$69:$B$78,'3. EQUIPO DE OFICINA'!D:D)</f>
        <v>0</v>
      </c>
      <c r="D78" s="223">
        <f>SUMIF('3. EQUIPO DE OFICINA'!$C:$C,'Cuadro Resumen'!$B$69:$B$78,'3. EQUIPO DE OFICINA'!$F:$F)</f>
        <v>0</v>
      </c>
    </row>
    <row r="79" spans="2:4" ht="18.75" x14ac:dyDescent="0.25">
      <c r="B79" s="82"/>
      <c r="C79" s="83">
        <f>SUMIF('3. EQUIPO DE OFICINA'!C:C,'Cuadro Resumen'!$B$69:$B$78,'3. EQUIPO DE OFICINA'!D:D)</f>
        <v>0</v>
      </c>
      <c r="D79" s="223">
        <f>SUMIF('3. EQUIPO DE OFICINA'!$C:$C,'Cuadro Resumen'!$B$69:$B$78,'3. EQUIPO DE OFICINA'!$F:$F)</f>
        <v>0</v>
      </c>
    </row>
    <row r="80" spans="2:4" ht="23.25" x14ac:dyDescent="0.25">
      <c r="B80" s="84" t="s">
        <v>120</v>
      </c>
      <c r="C80" s="85">
        <f>SUM(C69:C79)</f>
        <v>0</v>
      </c>
      <c r="D80" s="224">
        <f>SUM(D69:D79)</f>
        <v>0</v>
      </c>
    </row>
    <row r="83" spans="2:4" x14ac:dyDescent="0.25">
      <c r="B83" s="185" t="s">
        <v>376</v>
      </c>
    </row>
    <row r="85" spans="2:4" ht="18.75" x14ac:dyDescent="0.25">
      <c r="B85" s="81" t="s">
        <v>377</v>
      </c>
      <c r="C85" s="81" t="s">
        <v>51</v>
      </c>
      <c r="D85" s="221" t="s">
        <v>469</v>
      </c>
    </row>
    <row r="86" spans="2:4" ht="37.5" x14ac:dyDescent="0.25">
      <c r="B86" s="281" t="s">
        <v>1331</v>
      </c>
      <c r="C86" s="83">
        <f>SUMIF('4. EQUIPO TECNOLÓGICOS'!C:C,'Cuadro Resumen'!$B$86:$B$102,'4. EQUIPO TECNOLÓGICOS'!D:D)</f>
        <v>0</v>
      </c>
      <c r="D86" s="83">
        <f>SUMIF('4. EQUIPO TECNOLÓGICOS'!$C:$C,'Cuadro Resumen'!$B$86:$B$102,'4. EQUIPO TECNOLÓGICOS'!F:F)</f>
        <v>0</v>
      </c>
    </row>
    <row r="87" spans="2:4" ht="18.75" x14ac:dyDescent="0.25">
      <c r="B87" s="281" t="s">
        <v>1332</v>
      </c>
      <c r="C87" s="83">
        <f>SUMIF('4. EQUIPO TECNOLÓGICOS'!C:C,'Cuadro Resumen'!$B$86:$B$102,'4. EQUIPO TECNOLÓGICOS'!D:D)</f>
        <v>0</v>
      </c>
      <c r="D87" s="83">
        <f>SUMIF('4. EQUIPO TECNOLÓGICOS'!$C:$C,'Cuadro Resumen'!$B$86:$B$102,'4. EQUIPO TECNOLÓGICOS'!F:F)</f>
        <v>0</v>
      </c>
    </row>
    <row r="88" spans="2:4" ht="37.5" x14ac:dyDescent="0.25">
      <c r="B88" s="281" t="s">
        <v>1330</v>
      </c>
      <c r="C88" s="83">
        <f>SUMIF('4. EQUIPO TECNOLÓGICOS'!C:C,'Cuadro Resumen'!$B$86:$B$102,'4. EQUIPO TECNOLÓGICOS'!D:D)</f>
        <v>0</v>
      </c>
      <c r="D88" s="83">
        <f>SUMIF('4. EQUIPO TECNOLÓGICOS'!$C:$C,'Cuadro Resumen'!$B$86:$B$102,'4. EQUIPO TECNOLÓGICOS'!F:F)</f>
        <v>0</v>
      </c>
    </row>
    <row r="89" spans="2:4" ht="37.5" x14ac:dyDescent="0.25">
      <c r="B89" s="281" t="s">
        <v>1333</v>
      </c>
      <c r="C89" s="83">
        <f>SUMIF('4. EQUIPO TECNOLÓGICOS'!C:C,'Cuadro Resumen'!$B$86:$B$102,'4. EQUIPO TECNOLÓGICOS'!D:D)</f>
        <v>0</v>
      </c>
      <c r="D89" s="83">
        <f>SUMIF('4. EQUIPO TECNOLÓGICOS'!$C:$C,'Cuadro Resumen'!$B$86:$B$102,'4. EQUIPO TECNOLÓGICOS'!F:F)</f>
        <v>0</v>
      </c>
    </row>
    <row r="90" spans="2:4" ht="18.75" x14ac:dyDescent="0.25">
      <c r="B90" s="82" t="s">
        <v>409</v>
      </c>
      <c r="C90" s="83">
        <f>SUMIF('4. EQUIPO TECNOLÓGICOS'!C:C,'Cuadro Resumen'!$B$86:$B$102,'4. EQUIPO TECNOLÓGICOS'!D:D)</f>
        <v>0</v>
      </c>
      <c r="D90" s="83">
        <f>SUMIF('4. EQUIPO TECNOLÓGICOS'!$C:$C,'Cuadro Resumen'!$B$86:$B$102,'4. EQUIPO TECNOLÓGICOS'!F:F)</f>
        <v>0</v>
      </c>
    </row>
    <row r="91" spans="2:4" ht="18.75" x14ac:dyDescent="0.25">
      <c r="B91" s="92" t="s">
        <v>69</v>
      </c>
      <c r="C91" s="83">
        <f>SUMIF('4. EQUIPO TECNOLÓGICOS'!C:C,'Cuadro Resumen'!$B$86:$B$102,'4. EQUIPO TECNOLÓGICOS'!D:D)</f>
        <v>0</v>
      </c>
      <c r="D91" s="83">
        <f>SUMIF('4. EQUIPO TECNOLÓGICOS'!$C:$C,'Cuadro Resumen'!$B$86:$B$102,'4. EQUIPO TECNOLÓGICOS'!F:F)</f>
        <v>0</v>
      </c>
    </row>
    <row r="92" spans="2:4" ht="18.75" x14ac:dyDescent="0.25">
      <c r="B92" s="92" t="s">
        <v>70</v>
      </c>
      <c r="C92" s="83">
        <f>SUMIF('4. EQUIPO TECNOLÓGICOS'!C:C,'Cuadro Resumen'!$B$86:$B$102,'4. EQUIPO TECNOLÓGICOS'!D:D)</f>
        <v>0</v>
      </c>
      <c r="D92" s="83">
        <f>SUMIF('4. EQUIPO TECNOLÓGICOS'!$C:$C,'Cuadro Resumen'!$B$86:$B$102,'4. EQUIPO TECNOLÓGICOS'!F:F)</f>
        <v>0</v>
      </c>
    </row>
    <row r="93" spans="2:4" ht="18.75" x14ac:dyDescent="0.25">
      <c r="B93" s="92" t="s">
        <v>71</v>
      </c>
      <c r="C93" s="83">
        <f>SUMIF('4. EQUIPO TECNOLÓGICOS'!C:C,'Cuadro Resumen'!$B$86:$B$102,'4. EQUIPO TECNOLÓGICOS'!D:D)</f>
        <v>0</v>
      </c>
      <c r="D93" s="83">
        <f>SUMIF('4. EQUIPO TECNOLÓGICOS'!$C:$C,'Cuadro Resumen'!$B$86:$B$102,'4. EQUIPO TECNOLÓGICOS'!F:F)</f>
        <v>0</v>
      </c>
    </row>
    <row r="94" spans="2:4" ht="18.75" x14ac:dyDescent="0.25">
      <c r="B94" s="82" t="s">
        <v>34</v>
      </c>
      <c r="C94" s="83">
        <f>SUMIF('4. EQUIPO TECNOLÓGICOS'!C:C,'Cuadro Resumen'!$B$86:$B$102,'4. EQUIPO TECNOLÓGICOS'!D:D)</f>
        <v>0</v>
      </c>
      <c r="D94" s="83">
        <f>SUMIF('4. EQUIPO TECNOLÓGICOS'!$C:$C,'Cuadro Resumen'!$B$86:$B$102,'4. EQUIPO TECNOLÓGICOS'!F:F)</f>
        <v>0</v>
      </c>
    </row>
    <row r="95" spans="2:4" ht="18.75" x14ac:dyDescent="0.25">
      <c r="B95" s="92" t="s">
        <v>72</v>
      </c>
      <c r="C95" s="83">
        <f>SUMIF('4. EQUIPO TECNOLÓGICOS'!C:C,'Cuadro Resumen'!$B$86:$B$102,'4. EQUIPO TECNOLÓGICOS'!D:D)</f>
        <v>0</v>
      </c>
      <c r="D95" s="83">
        <f>SUMIF('4. EQUIPO TECNOLÓGICOS'!$C:$C,'Cuadro Resumen'!$B$86:$B$102,'4. EQUIPO TECNOLÓGICOS'!F:F)</f>
        <v>0</v>
      </c>
    </row>
    <row r="96" spans="2:4" ht="18.75" x14ac:dyDescent="0.25">
      <c r="B96" s="82" t="s">
        <v>73</v>
      </c>
      <c r="C96" s="83">
        <f>SUMIF('4. EQUIPO TECNOLÓGICOS'!C:C,'Cuadro Resumen'!$B$86:$B$102,'4. EQUIPO TECNOLÓGICOS'!D:D)</f>
        <v>0</v>
      </c>
      <c r="D96" s="83">
        <f>SUMIF('4. EQUIPO TECNOLÓGICOS'!$C:$C,'Cuadro Resumen'!$B$86:$B$102,'4. EQUIPO TECNOLÓGICOS'!F:F)</f>
        <v>0</v>
      </c>
    </row>
    <row r="97" spans="2:4" ht="18.75" x14ac:dyDescent="0.25">
      <c r="B97" s="92" t="s">
        <v>74</v>
      </c>
      <c r="C97" s="83">
        <f>SUMIF('4. EQUIPO TECNOLÓGICOS'!C:C,'Cuadro Resumen'!$B$86:$B$102,'4. EQUIPO TECNOLÓGICOS'!D:D)</f>
        <v>2</v>
      </c>
      <c r="D97" s="83">
        <f>SUMIF('4. EQUIPO TECNOLÓGICOS'!$C:$C,'Cuadro Resumen'!$B$86:$B$102,'4. EQUIPO TECNOLÓGICOS'!F:F)</f>
        <v>50000</v>
      </c>
    </row>
    <row r="98" spans="2:4" ht="18.75" x14ac:dyDescent="0.25">
      <c r="B98" s="92" t="s">
        <v>75</v>
      </c>
      <c r="C98" s="83">
        <f>SUMIF('4. EQUIPO TECNOLÓGICOS'!C:C,'Cuadro Resumen'!$B$86:$B$102,'4. EQUIPO TECNOLÓGICOS'!D:D)</f>
        <v>0</v>
      </c>
      <c r="D98" s="83">
        <f>SUMIF('4. EQUIPO TECNOLÓGICOS'!$C:$C,'Cuadro Resumen'!$B$86:$B$102,'4. EQUIPO TECNOLÓGICOS'!F:F)</f>
        <v>0</v>
      </c>
    </row>
    <row r="99" spans="2:4" ht="18.75" x14ac:dyDescent="0.25">
      <c r="B99" s="82" t="s">
        <v>1474</v>
      </c>
      <c r="C99" s="83">
        <f>SUMIF('4. EQUIPO TECNOLÓGICOS'!C:C,'Cuadro Resumen'!$B$86:$B$102,'4. EQUIPO TECNOLÓGICOS'!D:D)</f>
        <v>0</v>
      </c>
      <c r="D99" s="83">
        <f>SUMIF('4. EQUIPO TECNOLÓGICOS'!$C:$C,'Cuadro Resumen'!$B$86:$B$102,'4. EQUIPO TECNOLÓGICOS'!F:F)</f>
        <v>0</v>
      </c>
    </row>
    <row r="100" spans="2:4" ht="18.75" x14ac:dyDescent="0.25">
      <c r="B100" s="92" t="s">
        <v>76</v>
      </c>
      <c r="C100" s="83">
        <f>SUMIF('4. EQUIPO TECNOLÓGICOS'!C:C,'Cuadro Resumen'!$B$86:$B$102,'4. EQUIPO TECNOLÓGICOS'!D:D)</f>
        <v>0</v>
      </c>
      <c r="D100" s="83">
        <f>SUMIF('4. EQUIPO TECNOLÓGICOS'!$C:$C,'Cuadro Resumen'!$B$86:$B$102,'4. EQUIPO TECNOLÓGICOS'!F:F)</f>
        <v>0</v>
      </c>
    </row>
    <row r="101" spans="2:4" ht="18.75" x14ac:dyDescent="0.25">
      <c r="B101" s="92" t="s">
        <v>77</v>
      </c>
      <c r="C101" s="83">
        <f>SUMIF('4. EQUIPO TECNOLÓGICOS'!C:C,'Cuadro Resumen'!$B$86:$B$102,'4. EQUIPO TECNOLÓGICOS'!D:D)</f>
        <v>0</v>
      </c>
      <c r="D101" s="83">
        <f>SUMIF('4. EQUIPO TECNOLÓGICOS'!$C:$C,'Cuadro Resumen'!$B$86:$B$102,'4. EQUIPO TECNOLÓGICOS'!F:F)</f>
        <v>0</v>
      </c>
    </row>
    <row r="102" spans="2:4" ht="18.75" x14ac:dyDescent="0.25">
      <c r="B102" s="92" t="s">
        <v>78</v>
      </c>
      <c r="C102" s="83">
        <f>SUMIF('4. EQUIPO TECNOLÓGICOS'!C:C,'Cuadro Resumen'!$B$86:$B$102,'4. EQUIPO TECNOLÓGICOS'!D:D)</f>
        <v>0</v>
      </c>
      <c r="D102" s="83">
        <f>SUMIF('4. EQUIPO TECNOLÓGICOS'!$C:$C,'Cuadro Resumen'!$B$86:$B$102,'4. EQUIPO TECNOLÓGICOS'!F:F)</f>
        <v>0</v>
      </c>
    </row>
    <row r="103" spans="2:4" ht="23.25" x14ac:dyDescent="0.25">
      <c r="B103" s="84" t="s">
        <v>120</v>
      </c>
      <c r="C103" s="85">
        <f>SUM(C86:C102)</f>
        <v>2</v>
      </c>
      <c r="D103" s="85">
        <f>SUM(D86:D102)</f>
        <v>50000</v>
      </c>
    </row>
    <row r="107" spans="2:4" x14ac:dyDescent="0.25">
      <c r="B107" s="185" t="s">
        <v>467</v>
      </c>
    </row>
    <row r="128" spans="2:2" x14ac:dyDescent="0.25">
      <c r="B128" s="185" t="s">
        <v>468</v>
      </c>
    </row>
    <row r="129" spans="2:4" x14ac:dyDescent="0.25">
      <c r="B129" s="86" t="s">
        <v>115</v>
      </c>
      <c r="C129" s="86" t="s">
        <v>51</v>
      </c>
      <c r="D129" s="86" t="s">
        <v>469</v>
      </c>
    </row>
    <row r="130" spans="2:4" x14ac:dyDescent="0.25">
      <c r="B130" s="86" t="s">
        <v>470</v>
      </c>
    </row>
    <row r="131" spans="2:4" x14ac:dyDescent="0.25">
      <c r="B131" s="86" t="s">
        <v>460</v>
      </c>
    </row>
    <row r="132" spans="2:4" x14ac:dyDescent="0.25">
      <c r="B132" s="86" t="s">
        <v>474</v>
      </c>
    </row>
    <row r="145" spans="2:2" x14ac:dyDescent="0.25">
      <c r="B145" s="185" t="s">
        <v>475</v>
      </c>
    </row>
    <row r="196" spans="2:9" s="120" customFormat="1" x14ac:dyDescent="0.25">
      <c r="I196" s="399"/>
    </row>
    <row r="198" spans="2:9" hidden="1" x14ac:dyDescent="0.25">
      <c r="B198" s="871" t="s">
        <v>1490</v>
      </c>
      <c r="C198" s="871"/>
      <c r="D198" s="871"/>
      <c r="E198" s="871"/>
      <c r="F198" s="871"/>
    </row>
    <row r="199" spans="2:9" hidden="1" x14ac:dyDescent="0.25">
      <c r="B199" s="403" t="s">
        <v>1491</v>
      </c>
      <c r="C199" s="402" t="s">
        <v>1492</v>
      </c>
      <c r="D199" s="402" t="s">
        <v>1492</v>
      </c>
      <c r="E199" s="402" t="s">
        <v>1493</v>
      </c>
      <c r="F199" s="402" t="s">
        <v>1493</v>
      </c>
    </row>
    <row r="200" spans="2:9" hidden="1" x14ac:dyDescent="0.25">
      <c r="B200" s="401"/>
      <c r="C200" s="401" t="s">
        <v>1494</v>
      </c>
      <c r="D200" s="401" t="s">
        <v>1495</v>
      </c>
      <c r="E200" s="401" t="s">
        <v>1494</v>
      </c>
      <c r="F200" s="401" t="s">
        <v>1495</v>
      </c>
    </row>
    <row r="201" spans="2:9" hidden="1" x14ac:dyDescent="0.25">
      <c r="B201" s="403" t="s">
        <v>3</v>
      </c>
      <c r="C201" s="400">
        <v>255</v>
      </c>
      <c r="D201" s="400">
        <v>235</v>
      </c>
      <c r="E201" s="400">
        <v>300</v>
      </c>
      <c r="F201" s="400">
        <v>280</v>
      </c>
    </row>
    <row r="202" spans="2:9" hidden="1" x14ac:dyDescent="0.25">
      <c r="B202" s="403" t="s">
        <v>4</v>
      </c>
      <c r="C202" s="400">
        <v>225</v>
      </c>
      <c r="D202" s="400">
        <v>205</v>
      </c>
      <c r="E202" s="400">
        <v>270</v>
      </c>
      <c r="F202" s="400">
        <v>250</v>
      </c>
    </row>
    <row r="203" spans="2:9" hidden="1" x14ac:dyDescent="0.25">
      <c r="B203" s="403" t="s">
        <v>5</v>
      </c>
      <c r="C203" s="400">
        <v>195</v>
      </c>
      <c r="D203" s="400">
        <v>180</v>
      </c>
      <c r="E203" s="400">
        <v>240</v>
      </c>
      <c r="F203" s="400">
        <v>220</v>
      </c>
    </row>
    <row r="204" spans="2:9" hidden="1" x14ac:dyDescent="0.25">
      <c r="B204" s="403" t="s">
        <v>6</v>
      </c>
      <c r="C204" s="400">
        <v>165</v>
      </c>
      <c r="D204" s="400">
        <v>150</v>
      </c>
      <c r="E204" s="400">
        <v>210</v>
      </c>
      <c r="F204" s="400">
        <v>195</v>
      </c>
    </row>
    <row r="205" spans="2:9" hidden="1" x14ac:dyDescent="0.25">
      <c r="B205" s="403" t="s">
        <v>1496</v>
      </c>
      <c r="C205" s="400">
        <v>145</v>
      </c>
      <c r="D205" s="400">
        <v>135</v>
      </c>
      <c r="E205" s="400">
        <v>185</v>
      </c>
      <c r="F205" s="400">
        <v>170</v>
      </c>
    </row>
    <row r="206" spans="2:9" hidden="1" x14ac:dyDescent="0.25">
      <c r="B206" s="398"/>
      <c r="C206" s="398"/>
      <c r="D206" s="398"/>
      <c r="E206" s="398"/>
      <c r="F206" s="398"/>
    </row>
    <row r="207" spans="2:9" hidden="1" x14ac:dyDescent="0.25">
      <c r="B207" s="872" t="s">
        <v>1497</v>
      </c>
      <c r="C207" s="872"/>
      <c r="D207" s="872"/>
      <c r="E207" s="426">
        <f>C20</f>
        <v>22.584900000000001</v>
      </c>
      <c r="F207" s="426" t="str">
        <f>D20</f>
        <v>Lunes, 08 de febrero del 2016 Fuente el BCH</v>
      </c>
    </row>
    <row r="208" spans="2:9" hidden="1" x14ac:dyDescent="0.25">
      <c r="B208" s="398"/>
      <c r="C208" s="398"/>
      <c r="D208" s="398"/>
      <c r="E208" s="398"/>
      <c r="F208" s="398"/>
    </row>
    <row r="209" spans="2:9" hidden="1" x14ac:dyDescent="0.25">
      <c r="B209" s="398"/>
      <c r="C209" s="398"/>
      <c r="D209" s="398"/>
      <c r="E209" s="398"/>
      <c r="F209" s="398"/>
    </row>
    <row r="210" spans="2:9" hidden="1" x14ac:dyDescent="0.25">
      <c r="B210" s="871" t="s">
        <v>1490</v>
      </c>
      <c r="C210" s="871"/>
      <c r="D210" s="871"/>
      <c r="E210" s="871"/>
      <c r="F210" s="871"/>
    </row>
    <row r="211" spans="2:9" hidden="1" x14ac:dyDescent="0.25">
      <c r="B211" s="403" t="s">
        <v>1491</v>
      </c>
      <c r="C211" s="402" t="s">
        <v>1492</v>
      </c>
      <c r="D211" s="402" t="s">
        <v>1492</v>
      </c>
      <c r="E211" s="402" t="s">
        <v>1493</v>
      </c>
      <c r="F211" s="402" t="s">
        <v>1493</v>
      </c>
    </row>
    <row r="212" spans="2:9" hidden="1" x14ac:dyDescent="0.25">
      <c r="B212" s="401"/>
      <c r="C212" s="401" t="s">
        <v>1494</v>
      </c>
      <c r="D212" s="401" t="s">
        <v>1495</v>
      </c>
      <c r="E212" s="401" t="s">
        <v>1494</v>
      </c>
      <c r="F212" s="401" t="s">
        <v>1495</v>
      </c>
    </row>
    <row r="213" spans="2:9" hidden="1" x14ac:dyDescent="0.25">
      <c r="B213" s="403" t="s">
        <v>3</v>
      </c>
      <c r="C213" s="404">
        <f>+C201*E207</f>
        <v>5759.1495000000004</v>
      </c>
      <c r="D213" s="405">
        <f>+D201*E207</f>
        <v>5307.4515000000001</v>
      </c>
      <c r="E213" s="405">
        <f>+E201*E207</f>
        <v>6775.47</v>
      </c>
      <c r="F213" s="405">
        <f>+F201*E207</f>
        <v>6323.7719999999999</v>
      </c>
    </row>
    <row r="214" spans="2:9" hidden="1" x14ac:dyDescent="0.25">
      <c r="B214" s="403" t="s">
        <v>4</v>
      </c>
      <c r="C214" s="404">
        <f>+C202*E207</f>
        <v>5081.6025</v>
      </c>
      <c r="D214" s="405">
        <f>+D202*E207</f>
        <v>4629.9045000000006</v>
      </c>
      <c r="E214" s="405">
        <f>+E202*E207</f>
        <v>6097.9230000000007</v>
      </c>
      <c r="F214" s="405">
        <f>+F202*E207</f>
        <v>5646.2250000000004</v>
      </c>
    </row>
    <row r="215" spans="2:9" hidden="1" x14ac:dyDescent="0.25">
      <c r="B215" s="403" t="s">
        <v>5</v>
      </c>
      <c r="C215" s="404">
        <f>+C203*E207</f>
        <v>4404.0555000000004</v>
      </c>
      <c r="D215" s="405">
        <f>+D203*E207</f>
        <v>4065.2820000000002</v>
      </c>
      <c r="E215" s="405">
        <f>+E203*E207</f>
        <v>5420.3760000000002</v>
      </c>
      <c r="F215" s="405">
        <f>+F203*E207</f>
        <v>4968.6779999999999</v>
      </c>
    </row>
    <row r="216" spans="2:9" hidden="1" x14ac:dyDescent="0.25">
      <c r="B216" s="403" t="s">
        <v>6</v>
      </c>
      <c r="C216" s="404">
        <f>+C204*E207</f>
        <v>3726.5085000000004</v>
      </c>
      <c r="D216" s="405">
        <f>+D204*E207</f>
        <v>3387.7350000000001</v>
      </c>
      <c r="E216" s="405">
        <f>+E204*E207</f>
        <v>4742.8290000000006</v>
      </c>
      <c r="F216" s="405">
        <f>+F204*E207</f>
        <v>4404.0555000000004</v>
      </c>
    </row>
    <row r="217" spans="2:9" hidden="1" x14ac:dyDescent="0.25">
      <c r="B217" s="403" t="s">
        <v>1496</v>
      </c>
      <c r="C217" s="404">
        <f>+C205*E207</f>
        <v>3274.8105</v>
      </c>
      <c r="D217" s="405">
        <f>+D205*E207</f>
        <v>3048.9615000000003</v>
      </c>
      <c r="E217" s="405">
        <f>+E205*E207</f>
        <v>4178.2065000000002</v>
      </c>
      <c r="F217" s="405">
        <f>+F205*E207</f>
        <v>3839.433</v>
      </c>
    </row>
    <row r="218" spans="2:9" hidden="1" x14ac:dyDescent="0.25"/>
    <row r="220" spans="2:9" s="120" customFormat="1" x14ac:dyDescent="0.25">
      <c r="I220" s="39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topLeftCell="A6" zoomScale="70" zoomScaleNormal="70" workbookViewId="0">
      <selection activeCell="E23" sqref="E17:E23"/>
    </sheetView>
  </sheetViews>
  <sheetFormatPr baseColWidth="10" defaultRowHeight="15" x14ac:dyDescent="0.25"/>
  <cols>
    <col min="1" max="2" width="21.7109375" customWidth="1"/>
    <col min="3" max="3" width="27.42578125" customWidth="1"/>
    <col min="4" max="4" width="27.42578125" style="414" customWidth="1"/>
    <col min="5" max="7" width="27.42578125" customWidth="1"/>
    <col min="8" max="8" width="15.28515625" customWidth="1"/>
    <col min="9" max="9" width="13.7109375" style="218" customWidth="1"/>
    <col min="10" max="10" width="15.28515625" customWidth="1"/>
    <col min="11" max="11" width="20.140625" style="218" customWidth="1"/>
    <col min="12" max="12" width="11.42578125" customWidth="1"/>
    <col min="13" max="13" width="13.7109375" style="218" customWidth="1"/>
    <col min="14" max="14" width="11.42578125" customWidth="1"/>
    <col min="15" max="15" width="13.7109375" style="218" customWidth="1"/>
    <col min="16" max="16" width="15.28515625" customWidth="1"/>
    <col min="17" max="17" width="18.28515625" style="218" customWidth="1"/>
    <col min="18" max="18" width="17.85546875" customWidth="1"/>
    <col min="19" max="20" width="14.140625" customWidth="1"/>
    <col min="21" max="21" width="17" customWidth="1"/>
  </cols>
  <sheetData>
    <row r="1" spans="1:23" ht="18.75" x14ac:dyDescent="0.25">
      <c r="B1" s="261"/>
      <c r="C1" s="261"/>
      <c r="D1" s="261"/>
      <c r="E1" s="261"/>
      <c r="F1" s="261"/>
      <c r="G1" s="261"/>
      <c r="H1" s="261" t="s">
        <v>1507</v>
      </c>
      <c r="K1" s="499"/>
      <c r="L1" s="261"/>
      <c r="M1" s="261"/>
      <c r="N1" s="261"/>
      <c r="O1" s="261"/>
      <c r="P1" s="462" t="s">
        <v>1602</v>
      </c>
      <c r="Q1" s="690" t="s">
        <v>1603</v>
      </c>
      <c r="R1" s="462" t="s">
        <v>1604</v>
      </c>
      <c r="S1" s="462" t="s">
        <v>1605</v>
      </c>
      <c r="T1" s="462" t="s">
        <v>1606</v>
      </c>
      <c r="U1" s="462" t="s">
        <v>1607</v>
      </c>
      <c r="V1" s="462" t="s">
        <v>1608</v>
      </c>
      <c r="W1" s="462" t="s">
        <v>1609</v>
      </c>
    </row>
    <row r="2" spans="1:23" ht="18.75" x14ac:dyDescent="0.25">
      <c r="A2" s="250" t="s">
        <v>1341</v>
      </c>
      <c r="B2" s="261"/>
      <c r="C2" s="261"/>
      <c r="D2" s="261"/>
      <c r="E2" s="261"/>
      <c r="F2" s="261"/>
      <c r="G2" s="261"/>
      <c r="H2" s="261"/>
      <c r="K2" s="499"/>
      <c r="L2" s="261"/>
      <c r="M2" s="261"/>
      <c r="N2" s="261"/>
      <c r="O2" s="261"/>
      <c r="P2" s="261"/>
      <c r="Q2" s="499"/>
      <c r="R2" s="261"/>
      <c r="S2" s="261"/>
      <c r="T2" s="261"/>
      <c r="U2" s="261"/>
    </row>
    <row r="3" spans="1:23" x14ac:dyDescent="0.25">
      <c r="A3" s="951" t="s">
        <v>1394</v>
      </c>
      <c r="B3" s="951"/>
      <c r="C3" s="951"/>
      <c r="D3" s="951"/>
      <c r="E3" s="951"/>
      <c r="F3" s="951"/>
      <c r="G3" s="951"/>
      <c r="H3" s="951"/>
      <c r="I3" s="951"/>
      <c r="J3" s="951"/>
      <c r="K3" s="951"/>
      <c r="L3" s="951"/>
      <c r="M3" s="951"/>
      <c r="N3" s="951"/>
      <c r="O3" s="951"/>
      <c r="P3" s="951"/>
      <c r="Q3" s="951"/>
      <c r="R3" s="951"/>
      <c r="S3" s="951"/>
      <c r="T3" s="951"/>
      <c r="U3" s="951"/>
    </row>
    <row r="4" spans="1:23" s="322" customFormat="1" x14ac:dyDescent="0.25">
      <c r="A4" s="332" t="s">
        <v>1393</v>
      </c>
      <c r="B4" s="331"/>
      <c r="C4" s="331"/>
      <c r="D4" s="443"/>
      <c r="E4" s="331"/>
      <c r="F4" s="331"/>
      <c r="G4" s="331"/>
      <c r="H4" s="331"/>
      <c r="I4" s="331"/>
      <c r="J4" s="331"/>
      <c r="K4" s="691"/>
      <c r="L4" s="331"/>
      <c r="M4" s="331"/>
      <c r="N4" s="331"/>
      <c r="O4" s="331"/>
      <c r="P4" s="331"/>
      <c r="Q4" s="691"/>
      <c r="R4" s="331"/>
      <c r="S4" s="331"/>
      <c r="T4" s="331"/>
      <c r="U4" s="331"/>
    </row>
    <row r="5" spans="1:23" x14ac:dyDescent="0.25">
      <c r="A5" s="287" t="s">
        <v>1469</v>
      </c>
      <c r="B5" s="250"/>
      <c r="C5" s="250"/>
      <c r="D5" s="250"/>
      <c r="E5" s="250"/>
      <c r="F5" s="250"/>
      <c r="G5" s="250"/>
      <c r="H5" s="250"/>
      <c r="I5" s="250"/>
      <c r="J5" s="250"/>
      <c r="K5" s="692"/>
      <c r="L5" s="250"/>
      <c r="M5" s="250"/>
      <c r="N5" s="250"/>
      <c r="O5" s="250"/>
      <c r="P5" s="250"/>
      <c r="Q5" s="692"/>
      <c r="R5" s="250"/>
      <c r="S5" s="250"/>
      <c r="T5" s="250"/>
      <c r="U5" s="250"/>
    </row>
    <row r="6" spans="1:23" ht="15" customHeight="1" x14ac:dyDescent="0.25">
      <c r="A6" s="879" t="s">
        <v>92</v>
      </c>
      <c r="B6" s="878" t="s">
        <v>106</v>
      </c>
      <c r="C6" s="881" t="s">
        <v>1529</v>
      </c>
      <c r="D6" s="881" t="s">
        <v>1530</v>
      </c>
      <c r="E6" s="881" t="s">
        <v>82</v>
      </c>
      <c r="F6" s="881" t="s">
        <v>387</v>
      </c>
      <c r="G6" s="881" t="s">
        <v>83</v>
      </c>
      <c r="H6" s="884" t="s">
        <v>95</v>
      </c>
      <c r="I6" s="890"/>
      <c r="J6" s="890"/>
      <c r="K6" s="890"/>
      <c r="L6" s="890"/>
      <c r="M6" s="890"/>
      <c r="N6" s="890"/>
      <c r="O6" s="885"/>
      <c r="P6" s="886" t="s">
        <v>96</v>
      </c>
      <c r="Q6" s="887"/>
      <c r="R6" s="878" t="s">
        <v>98</v>
      </c>
      <c r="S6" s="878" t="s">
        <v>105</v>
      </c>
      <c r="T6" s="878" t="s">
        <v>104</v>
      </c>
      <c r="U6" s="875" t="s">
        <v>84</v>
      </c>
    </row>
    <row r="7" spans="1:23" ht="15" customHeight="1" x14ac:dyDescent="0.25">
      <c r="A7" s="879"/>
      <c r="B7" s="879"/>
      <c r="C7" s="882"/>
      <c r="D7" s="882"/>
      <c r="E7" s="882"/>
      <c r="F7" s="882"/>
      <c r="G7" s="882"/>
      <c r="H7" s="884" t="s">
        <v>99</v>
      </c>
      <c r="I7" s="885"/>
      <c r="J7" s="884" t="s">
        <v>100</v>
      </c>
      <c r="K7" s="885"/>
      <c r="L7" s="884" t="s">
        <v>101</v>
      </c>
      <c r="M7" s="885"/>
      <c r="N7" s="884" t="s">
        <v>102</v>
      </c>
      <c r="O7" s="885"/>
      <c r="P7" s="888"/>
      <c r="Q7" s="889"/>
      <c r="R7" s="879"/>
      <c r="S7" s="879"/>
      <c r="T7" s="879"/>
      <c r="U7" s="876"/>
    </row>
    <row r="8" spans="1:23" ht="25.5" x14ac:dyDescent="0.25">
      <c r="A8" s="880"/>
      <c r="B8" s="880"/>
      <c r="C8" s="883"/>
      <c r="D8" s="883"/>
      <c r="E8" s="883"/>
      <c r="F8" s="883"/>
      <c r="G8" s="883"/>
      <c r="H8" s="390" t="s">
        <v>103</v>
      </c>
      <c r="I8" s="390" t="s">
        <v>12</v>
      </c>
      <c r="J8" s="390" t="s">
        <v>103</v>
      </c>
      <c r="K8" s="500" t="s">
        <v>12</v>
      </c>
      <c r="L8" s="390" t="s">
        <v>103</v>
      </c>
      <c r="M8" s="390" t="s">
        <v>12</v>
      </c>
      <c r="N8" s="390" t="s">
        <v>103</v>
      </c>
      <c r="O8" s="390" t="s">
        <v>12</v>
      </c>
      <c r="P8" s="390" t="s">
        <v>103</v>
      </c>
      <c r="Q8" s="500" t="s">
        <v>12</v>
      </c>
      <c r="R8" s="880"/>
      <c r="S8" s="880"/>
      <c r="T8" s="880"/>
      <c r="U8" s="877"/>
    </row>
    <row r="9" spans="1:23" s="322" customFormat="1" ht="15.75" x14ac:dyDescent="0.25">
      <c r="A9" s="391"/>
      <c r="B9" s="392"/>
      <c r="C9" s="393"/>
      <c r="D9" s="393"/>
      <c r="E9" s="393"/>
      <c r="F9" s="394"/>
      <c r="G9" s="393"/>
      <c r="H9" s="395"/>
      <c r="I9" s="395"/>
      <c r="J9" s="395"/>
      <c r="K9" s="501"/>
      <c r="L9" s="395"/>
      <c r="M9" s="395"/>
      <c r="N9" s="395"/>
      <c r="O9" s="395"/>
      <c r="P9" s="395"/>
      <c r="Q9" s="501"/>
      <c r="R9" s="396"/>
      <c r="S9" s="396"/>
      <c r="T9" s="396"/>
      <c r="U9" s="397"/>
    </row>
    <row r="10" spans="1:23" ht="15.75" hidden="1" x14ac:dyDescent="0.25">
      <c r="A10" s="948" t="s">
        <v>1394</v>
      </c>
      <c r="B10" s="948" t="s">
        <v>1395</v>
      </c>
      <c r="C10" s="257"/>
      <c r="D10" s="444"/>
      <c r="E10" s="257"/>
      <c r="F10" s="257"/>
      <c r="G10" s="258"/>
      <c r="H10" s="258"/>
      <c r="I10" s="318"/>
      <c r="J10" s="258"/>
      <c r="K10" s="318"/>
      <c r="L10" s="258"/>
      <c r="M10" s="318"/>
      <c r="N10" s="258"/>
      <c r="O10" s="318"/>
      <c r="P10" s="351">
        <f t="shared" ref="P10:Q15" si="0">H10+J10+L10+N10</f>
        <v>0</v>
      </c>
      <c r="Q10" s="318">
        <f t="shared" si="0"/>
        <v>0</v>
      </c>
      <c r="R10" s="258"/>
      <c r="S10" s="258"/>
      <c r="T10" s="258"/>
      <c r="U10" s="258"/>
    </row>
    <row r="11" spans="1:23" ht="15.75" hidden="1" x14ac:dyDescent="0.25">
      <c r="A11" s="949"/>
      <c r="B11" s="949"/>
      <c r="C11" s="257"/>
      <c r="D11" s="444"/>
      <c r="E11" s="257"/>
      <c r="F11" s="257"/>
      <c r="G11" s="258"/>
      <c r="H11" s="258"/>
      <c r="I11" s="318"/>
      <c r="J11" s="258"/>
      <c r="K11" s="318"/>
      <c r="L11" s="258"/>
      <c r="M11" s="318"/>
      <c r="N11" s="258"/>
      <c r="O11" s="318"/>
      <c r="P11" s="351">
        <f t="shared" si="0"/>
        <v>0</v>
      </c>
      <c r="Q11" s="318">
        <f t="shared" si="0"/>
        <v>0</v>
      </c>
      <c r="R11" s="258"/>
      <c r="S11" s="258"/>
      <c r="T11" s="258"/>
      <c r="U11" s="258"/>
    </row>
    <row r="12" spans="1:23" ht="15.75" hidden="1" x14ac:dyDescent="0.25">
      <c r="A12" s="949"/>
      <c r="B12" s="949"/>
      <c r="C12" s="257"/>
      <c r="D12" s="444"/>
      <c r="E12" s="257"/>
      <c r="F12" s="257"/>
      <c r="G12" s="258"/>
      <c r="H12" s="258"/>
      <c r="I12" s="318"/>
      <c r="J12" s="258"/>
      <c r="K12" s="318"/>
      <c r="L12" s="258"/>
      <c r="M12" s="318"/>
      <c r="N12" s="258"/>
      <c r="O12" s="318"/>
      <c r="P12" s="351">
        <f t="shared" si="0"/>
        <v>0</v>
      </c>
      <c r="Q12" s="318">
        <f t="shared" si="0"/>
        <v>0</v>
      </c>
      <c r="R12" s="258"/>
      <c r="S12" s="258"/>
      <c r="T12" s="258"/>
      <c r="U12" s="258"/>
    </row>
    <row r="13" spans="1:23" ht="15.75" hidden="1" x14ac:dyDescent="0.25">
      <c r="A13" s="949"/>
      <c r="B13" s="949"/>
      <c r="C13" s="257"/>
      <c r="D13" s="444"/>
      <c r="E13" s="257"/>
      <c r="F13" s="257"/>
      <c r="G13" s="258"/>
      <c r="H13" s="258"/>
      <c r="I13" s="318"/>
      <c r="J13" s="258"/>
      <c r="K13" s="318"/>
      <c r="L13" s="258"/>
      <c r="M13" s="318"/>
      <c r="N13" s="258"/>
      <c r="O13" s="318"/>
      <c r="P13" s="351">
        <f t="shared" si="0"/>
        <v>0</v>
      </c>
      <c r="Q13" s="318">
        <f t="shared" si="0"/>
        <v>0</v>
      </c>
      <c r="R13" s="258"/>
      <c r="S13" s="258"/>
      <c r="T13" s="258"/>
      <c r="U13" s="258"/>
    </row>
    <row r="14" spans="1:23" ht="15.75" hidden="1" x14ac:dyDescent="0.25">
      <c r="A14" s="949"/>
      <c r="B14" s="949"/>
      <c r="C14" s="257"/>
      <c r="D14" s="444"/>
      <c r="E14" s="257"/>
      <c r="F14" s="257"/>
      <c r="G14" s="258"/>
      <c r="H14" s="258"/>
      <c r="I14" s="318"/>
      <c r="J14" s="258"/>
      <c r="K14" s="318"/>
      <c r="L14" s="258"/>
      <c r="M14" s="318"/>
      <c r="N14" s="258"/>
      <c r="O14" s="318"/>
      <c r="P14" s="351">
        <f t="shared" si="0"/>
        <v>0</v>
      </c>
      <c r="Q14" s="318">
        <f t="shared" si="0"/>
        <v>0</v>
      </c>
      <c r="R14" s="258"/>
      <c r="S14" s="258"/>
      <c r="T14" s="258"/>
      <c r="U14" s="258"/>
    </row>
    <row r="15" spans="1:23" ht="15.75" hidden="1" x14ac:dyDescent="0.25">
      <c r="A15" s="950"/>
      <c r="B15" s="950"/>
      <c r="C15" s="257"/>
      <c r="D15" s="444"/>
      <c r="E15" s="257"/>
      <c r="F15" s="257"/>
      <c r="G15" s="258"/>
      <c r="H15" s="258"/>
      <c r="I15" s="318"/>
      <c r="J15" s="258"/>
      <c r="K15" s="318"/>
      <c r="L15" s="258"/>
      <c r="M15" s="318"/>
      <c r="N15" s="258"/>
      <c r="O15" s="318"/>
      <c r="P15" s="351">
        <f t="shared" si="0"/>
        <v>0</v>
      </c>
      <c r="Q15" s="318">
        <f t="shared" si="0"/>
        <v>0</v>
      </c>
      <c r="R15" s="258"/>
      <c r="S15" s="258"/>
      <c r="T15" s="258"/>
      <c r="U15" s="319"/>
    </row>
    <row r="16" spans="1:23" hidden="1" x14ac:dyDescent="0.25"/>
    <row r="17" spans="1:21" ht="61.5" customHeight="1" x14ac:dyDescent="0.25">
      <c r="A17" s="948" t="s">
        <v>1393</v>
      </c>
      <c r="B17" s="948" t="s">
        <v>1396</v>
      </c>
      <c r="C17" s="948" t="s">
        <v>1603</v>
      </c>
      <c r="D17" s="943" t="s">
        <v>1874</v>
      </c>
      <c r="E17" s="853" t="s">
        <v>2104</v>
      </c>
      <c r="F17" s="687" t="s">
        <v>2086</v>
      </c>
      <c r="G17" s="504" t="s">
        <v>1998</v>
      </c>
      <c r="H17" s="496">
        <v>0.25</v>
      </c>
      <c r="I17" s="486"/>
      <c r="J17" s="496">
        <v>0.25</v>
      </c>
      <c r="K17" s="486"/>
      <c r="L17" s="496">
        <v>0.25</v>
      </c>
      <c r="M17" s="486"/>
      <c r="N17" s="496">
        <v>0.25</v>
      </c>
      <c r="O17" s="486"/>
      <c r="P17" s="496">
        <f t="shared" ref="P17:Q19" si="1">H17+J17+L17+N17</f>
        <v>1</v>
      </c>
      <c r="Q17" s="486">
        <f t="shared" si="1"/>
        <v>0</v>
      </c>
      <c r="R17" s="531" t="s">
        <v>1999</v>
      </c>
      <c r="S17" s="531" t="s">
        <v>2136</v>
      </c>
      <c r="T17" s="531" t="s">
        <v>1772</v>
      </c>
      <c r="U17" s="521" t="s">
        <v>1698</v>
      </c>
    </row>
    <row r="18" spans="1:21" ht="113.45" customHeight="1" x14ac:dyDescent="0.25">
      <c r="A18" s="949"/>
      <c r="B18" s="949"/>
      <c r="C18" s="949"/>
      <c r="D18" s="952"/>
      <c r="E18" s="853" t="s">
        <v>2235</v>
      </c>
      <c r="F18" s="688" t="s">
        <v>2087</v>
      </c>
      <c r="G18" s="539" t="s">
        <v>2000</v>
      </c>
      <c r="H18" s="496">
        <v>0.25</v>
      </c>
      <c r="I18" s="486"/>
      <c r="J18" s="496">
        <v>0.25</v>
      </c>
      <c r="K18" s="486"/>
      <c r="L18" s="496">
        <v>0.25</v>
      </c>
      <c r="M18" s="486"/>
      <c r="N18" s="496">
        <v>0.25</v>
      </c>
      <c r="O18" s="486"/>
      <c r="P18" s="496">
        <f t="shared" si="1"/>
        <v>1</v>
      </c>
      <c r="Q18" s="486">
        <f t="shared" si="1"/>
        <v>0</v>
      </c>
      <c r="R18" s="531" t="s">
        <v>2142</v>
      </c>
      <c r="S18" s="531" t="s">
        <v>2137</v>
      </c>
      <c r="T18" s="531" t="s">
        <v>1775</v>
      </c>
      <c r="U18" s="521" t="s">
        <v>1698</v>
      </c>
    </row>
    <row r="19" spans="1:21" s="414" customFormat="1" ht="113.45" customHeight="1" x14ac:dyDescent="0.25">
      <c r="A19" s="949"/>
      <c r="B19" s="949"/>
      <c r="C19" s="949"/>
      <c r="D19" s="952"/>
      <c r="E19" s="853" t="s">
        <v>2131</v>
      </c>
      <c r="F19" s="687" t="s">
        <v>2088</v>
      </c>
      <c r="G19" s="539" t="s">
        <v>1776</v>
      </c>
      <c r="H19" s="496">
        <v>0.25</v>
      </c>
      <c r="I19" s="486"/>
      <c r="J19" s="496">
        <v>0.25</v>
      </c>
      <c r="K19" s="486"/>
      <c r="L19" s="496">
        <v>0.25</v>
      </c>
      <c r="M19" s="486"/>
      <c r="N19" s="496">
        <v>0.25</v>
      </c>
      <c r="O19" s="486"/>
      <c r="P19" s="496">
        <f t="shared" si="1"/>
        <v>1</v>
      </c>
      <c r="Q19" s="486">
        <f t="shared" si="1"/>
        <v>0</v>
      </c>
      <c r="R19" s="531" t="s">
        <v>1999</v>
      </c>
      <c r="S19" s="531" t="s">
        <v>2138</v>
      </c>
      <c r="T19" s="531" t="s">
        <v>1698</v>
      </c>
      <c r="U19" s="521" t="s">
        <v>1698</v>
      </c>
    </row>
    <row r="20" spans="1:21" s="322" customFormat="1" ht="76.5" x14ac:dyDescent="0.25">
      <c r="A20" s="949"/>
      <c r="B20" s="949"/>
      <c r="C20" s="949"/>
      <c r="D20" s="952"/>
      <c r="E20" s="846" t="s">
        <v>2117</v>
      </c>
      <c r="F20" s="687" t="s">
        <v>2089</v>
      </c>
      <c r="G20" s="617" t="s">
        <v>2041</v>
      </c>
      <c r="H20" s="571">
        <v>0.25</v>
      </c>
      <c r="I20" s="689"/>
      <c r="J20" s="571">
        <v>0.25</v>
      </c>
      <c r="K20" s="763">
        <v>10000</v>
      </c>
      <c r="L20" s="571">
        <v>0.25</v>
      </c>
      <c r="M20" s="689"/>
      <c r="N20" s="571">
        <v>0.25</v>
      </c>
      <c r="O20" s="689"/>
      <c r="P20" s="571">
        <f>H20+J20+L20+N20</f>
        <v>1</v>
      </c>
      <c r="Q20" s="693">
        <f>+K20</f>
        <v>10000</v>
      </c>
      <c r="R20" s="468" t="s">
        <v>2022</v>
      </c>
      <c r="S20" s="468" t="s">
        <v>2139</v>
      </c>
      <c r="T20" s="468" t="s">
        <v>1785</v>
      </c>
      <c r="U20" s="468" t="s">
        <v>1698</v>
      </c>
    </row>
    <row r="21" spans="1:21" s="414" customFormat="1" ht="110.25" x14ac:dyDescent="0.25">
      <c r="A21" s="949"/>
      <c r="B21" s="949"/>
      <c r="C21" s="949"/>
      <c r="D21" s="952"/>
      <c r="E21" s="810" t="s">
        <v>2236</v>
      </c>
      <c r="F21" s="687" t="s">
        <v>2112</v>
      </c>
      <c r="G21" s="258" t="s">
        <v>2113</v>
      </c>
      <c r="H21" s="717">
        <v>1</v>
      </c>
      <c r="I21" s="318"/>
      <c r="J21" s="258"/>
      <c r="K21" s="318"/>
      <c r="L21" s="320"/>
      <c r="M21" s="318"/>
      <c r="N21" s="258"/>
      <c r="O21" s="318"/>
      <c r="P21" s="717">
        <f>H21+J21+L21+N21</f>
        <v>1</v>
      </c>
      <c r="Q21" s="318">
        <f>I21+K21+M21+O21</f>
        <v>0</v>
      </c>
      <c r="R21" s="258" t="s">
        <v>2141</v>
      </c>
      <c r="S21" s="258" t="s">
        <v>2140</v>
      </c>
      <c r="T21" s="258" t="s">
        <v>1785</v>
      </c>
      <c r="U21" s="321" t="s">
        <v>1698</v>
      </c>
    </row>
    <row r="22" spans="1:21" s="414" customFormat="1" ht="112.5" customHeight="1" x14ac:dyDescent="0.25">
      <c r="A22" s="949"/>
      <c r="B22" s="949"/>
      <c r="C22" s="949"/>
      <c r="D22" s="952"/>
      <c r="E22" s="850" t="s">
        <v>2133</v>
      </c>
      <c r="F22" s="687" t="s">
        <v>2114</v>
      </c>
      <c r="G22" s="716" t="s">
        <v>2132</v>
      </c>
      <c r="H22" s="495">
        <v>0.5</v>
      </c>
      <c r="I22" s="714"/>
      <c r="J22" s="495"/>
      <c r="K22" s="533"/>
      <c r="L22" s="495">
        <v>0.5</v>
      </c>
      <c r="M22" s="714"/>
      <c r="N22" s="495"/>
      <c r="O22" s="714"/>
      <c r="P22" s="495">
        <f>H22+J22+L22+N22</f>
        <v>1</v>
      </c>
      <c r="Q22" s="693"/>
      <c r="R22" s="258" t="s">
        <v>2144</v>
      </c>
      <c r="S22" s="718" t="s">
        <v>2143</v>
      </c>
      <c r="T22" s="468" t="s">
        <v>1698</v>
      </c>
      <c r="U22" s="468" t="s">
        <v>1698</v>
      </c>
    </row>
    <row r="23" spans="1:21" s="414" customFormat="1" ht="112.5" customHeight="1" x14ac:dyDescent="0.25">
      <c r="A23" s="950"/>
      <c r="B23" s="950"/>
      <c r="C23" s="950"/>
      <c r="D23" s="944"/>
      <c r="E23" s="810" t="s">
        <v>2134</v>
      </c>
      <c r="F23" s="687" t="s">
        <v>2115</v>
      </c>
      <c r="G23" s="258" t="s">
        <v>2116</v>
      </c>
      <c r="H23" s="717">
        <v>1</v>
      </c>
      <c r="I23" s="318"/>
      <c r="J23" s="258"/>
      <c r="K23" s="318"/>
      <c r="L23" s="258"/>
      <c r="M23" s="318"/>
      <c r="N23" s="258"/>
      <c r="O23" s="318"/>
      <c r="P23" s="717">
        <f>+H23</f>
        <v>1</v>
      </c>
      <c r="Q23" s="318">
        <f>I23+K23+M23+O23</f>
        <v>0</v>
      </c>
      <c r="R23" s="258" t="s">
        <v>2145</v>
      </c>
      <c r="S23" s="258" t="s">
        <v>2146</v>
      </c>
      <c r="T23" s="258" t="s">
        <v>1785</v>
      </c>
      <c r="U23" s="321" t="s">
        <v>1698</v>
      </c>
    </row>
    <row r="24" spans="1:21" s="322" customFormat="1" ht="30.6" hidden="1" customHeight="1" x14ac:dyDescent="0.25">
      <c r="A24" s="804" t="s">
        <v>1469</v>
      </c>
      <c r="B24" s="804" t="s">
        <v>1417</v>
      </c>
      <c r="C24" s="702"/>
      <c r="D24" s="702"/>
      <c r="E24" s="715"/>
      <c r="F24" s="715"/>
      <c r="G24" s="715"/>
      <c r="H24" s="715"/>
      <c r="I24" s="715"/>
      <c r="J24" s="715"/>
      <c r="K24" s="466"/>
      <c r="L24" s="715"/>
      <c r="M24" s="715"/>
      <c r="N24" s="715"/>
      <c r="O24" s="715"/>
      <c r="P24" s="715"/>
      <c r="Q24" s="715"/>
      <c r="R24" s="715"/>
      <c r="S24" s="715"/>
      <c r="T24" s="715"/>
      <c r="U24" s="715"/>
    </row>
    <row r="25" spans="1:21" ht="15.75" x14ac:dyDescent="0.25">
      <c r="A25" s="269"/>
      <c r="B25" s="270"/>
      <c r="C25" s="269" t="s">
        <v>1508</v>
      </c>
      <c r="D25" s="270"/>
      <c r="E25" s="270"/>
      <c r="F25" s="270"/>
      <c r="G25" s="271"/>
      <c r="H25" s="259">
        <f t="shared" ref="H25:Q25" si="2">SUM(H10:H24)</f>
        <v>3.5</v>
      </c>
      <c r="I25" s="260">
        <f t="shared" si="2"/>
        <v>0</v>
      </c>
      <c r="J25" s="259">
        <f t="shared" si="2"/>
        <v>1</v>
      </c>
      <c r="K25" s="220">
        <f t="shared" si="2"/>
        <v>10000</v>
      </c>
      <c r="L25" s="259">
        <f t="shared" si="2"/>
        <v>1.5</v>
      </c>
      <c r="M25" s="260">
        <f t="shared" si="2"/>
        <v>0</v>
      </c>
      <c r="N25" s="259">
        <f t="shared" si="2"/>
        <v>1</v>
      </c>
      <c r="O25" s="260">
        <f t="shared" si="2"/>
        <v>0</v>
      </c>
      <c r="P25" s="260">
        <f t="shared" si="2"/>
        <v>7</v>
      </c>
      <c r="Q25" s="220">
        <f t="shared" si="2"/>
        <v>10000</v>
      </c>
      <c r="R25" s="247"/>
      <c r="S25" s="247"/>
      <c r="T25" s="247"/>
      <c r="U25" s="247"/>
    </row>
    <row r="28" spans="1:21" x14ac:dyDescent="0.25">
      <c r="C28" s="414"/>
    </row>
    <row r="29" spans="1:21" x14ac:dyDescent="0.25">
      <c r="C29" s="414"/>
    </row>
    <row r="30" spans="1:21" x14ac:dyDescent="0.25">
      <c r="C30" s="414"/>
    </row>
    <row r="31" spans="1:21" x14ac:dyDescent="0.25">
      <c r="C31" s="414"/>
      <c r="I31"/>
      <c r="M31"/>
      <c r="O31"/>
    </row>
    <row r="32" spans="1:21" x14ac:dyDescent="0.25">
      <c r="C32" s="414"/>
      <c r="I32"/>
      <c r="M32"/>
      <c r="O32"/>
    </row>
    <row r="33" spans="3:15" x14ac:dyDescent="0.25">
      <c r="C33" s="414"/>
      <c r="I33"/>
      <c r="M33"/>
      <c r="O33"/>
    </row>
    <row r="34" spans="3:15" x14ac:dyDescent="0.25">
      <c r="C34" s="414"/>
      <c r="I34"/>
      <c r="M34"/>
      <c r="O34"/>
    </row>
    <row r="35" spans="3:15" x14ac:dyDescent="0.25">
      <c r="C35" s="414"/>
      <c r="I35"/>
      <c r="M35"/>
      <c r="O35"/>
    </row>
    <row r="36" spans="3:15" x14ac:dyDescent="0.25">
      <c r="I36"/>
      <c r="M36"/>
      <c r="O36"/>
    </row>
    <row r="37" spans="3:15" x14ac:dyDescent="0.25">
      <c r="I37"/>
      <c r="M37"/>
      <c r="O37"/>
    </row>
    <row r="38" spans="3:15" x14ac:dyDescent="0.25">
      <c r="I38"/>
      <c r="M38"/>
      <c r="O38"/>
    </row>
    <row r="39" spans="3:15" x14ac:dyDescent="0.25">
      <c r="I39"/>
      <c r="M39"/>
      <c r="O39"/>
    </row>
    <row r="40" spans="3:15" x14ac:dyDescent="0.25">
      <c r="I40"/>
      <c r="M40"/>
      <c r="O40"/>
    </row>
    <row r="41" spans="3:15" x14ac:dyDescent="0.25">
      <c r="I41"/>
      <c r="M41"/>
      <c r="O41"/>
    </row>
    <row r="42" spans="3:15" x14ac:dyDescent="0.25">
      <c r="I42"/>
      <c r="M42"/>
      <c r="O42"/>
    </row>
    <row r="43" spans="3:15" x14ac:dyDescent="0.25">
      <c r="I43"/>
      <c r="M43"/>
      <c r="O43"/>
    </row>
  </sheetData>
  <mergeCells count="24">
    <mergeCell ref="A3:U3"/>
    <mergeCell ref="U6:U8"/>
    <mergeCell ref="H7:I7"/>
    <mergeCell ref="J7:K7"/>
    <mergeCell ref="L7:M7"/>
    <mergeCell ref="R6:R8"/>
    <mergeCell ref="N7:O7"/>
    <mergeCell ref="H6:O6"/>
    <mergeCell ref="P6:Q7"/>
    <mergeCell ref="S6:S8"/>
    <mergeCell ref="T6:T8"/>
    <mergeCell ref="B6:B8"/>
    <mergeCell ref="F6:F8"/>
    <mergeCell ref="A6:A8"/>
    <mergeCell ref="D6:D8"/>
    <mergeCell ref="C6:C8"/>
    <mergeCell ref="G6:G8"/>
    <mergeCell ref="D17:D23"/>
    <mergeCell ref="C17:C23"/>
    <mergeCell ref="B17:B23"/>
    <mergeCell ref="A17:A23"/>
    <mergeCell ref="B10:B15"/>
    <mergeCell ref="A10:A15"/>
    <mergeCell ref="E6:E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24 C17 C10:C1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37" activePane="bottomLeft" state="frozen"/>
      <selection activeCell="A7" sqref="A7"/>
      <selection pane="bottomLeft" activeCell="D58" sqref="D58"/>
    </sheetView>
  </sheetViews>
  <sheetFormatPr baseColWidth="10" defaultColWidth="11.42578125" defaultRowHeight="15" x14ac:dyDescent="0.25"/>
  <cols>
    <col min="1" max="1" width="21.7109375" style="322" customWidth="1"/>
    <col min="2" max="2" width="24.28515625" style="322" customWidth="1"/>
    <col min="3" max="3" width="27.42578125" style="322" customWidth="1"/>
    <col min="4" max="4" width="27.42578125" style="414" customWidth="1"/>
    <col min="5" max="7" width="27.42578125" style="322" customWidth="1"/>
    <col min="8" max="8" width="15.28515625" style="322" customWidth="1"/>
    <col min="9" max="9" width="13.7109375" style="218" bestFit="1" customWidth="1"/>
    <col min="10" max="10" width="15.28515625" style="322" customWidth="1"/>
    <col min="11" max="11" width="18.85546875" style="218" customWidth="1"/>
    <col min="12" max="12" width="11.42578125" style="322"/>
    <col min="13" max="13" width="13.7109375" style="218" bestFit="1" customWidth="1"/>
    <col min="14" max="14" width="11.42578125" style="322"/>
    <col min="15" max="15" width="13.7109375" style="218" bestFit="1" customWidth="1"/>
    <col min="16" max="16" width="15.28515625" style="322" customWidth="1"/>
    <col min="17" max="17" width="18.28515625" style="218" customWidth="1"/>
    <col min="18" max="20" width="14.140625" style="322" customWidth="1"/>
    <col min="21" max="21" width="17" style="322" customWidth="1"/>
    <col min="22" max="16384" width="11.42578125" style="322"/>
  </cols>
  <sheetData>
    <row r="1" spans="1:32" ht="18.75" x14ac:dyDescent="0.25">
      <c r="B1" s="261"/>
      <c r="C1" s="261"/>
      <c r="D1" s="261"/>
      <c r="E1" s="261"/>
      <c r="F1" s="261"/>
      <c r="G1" s="261"/>
      <c r="H1" s="261" t="s">
        <v>1444</v>
      </c>
      <c r="K1" s="261"/>
      <c r="L1" s="261"/>
      <c r="M1" s="462" t="s">
        <v>1610</v>
      </c>
      <c r="N1" s="462" t="s">
        <v>1611</v>
      </c>
      <c r="O1" s="462" t="s">
        <v>1612</v>
      </c>
      <c r="P1" s="462" t="s">
        <v>1613</v>
      </c>
      <c r="Q1" s="462" t="s">
        <v>1614</v>
      </c>
      <c r="R1" s="462" t="s">
        <v>1615</v>
      </c>
      <c r="S1" s="462" t="s">
        <v>1616</v>
      </c>
      <c r="T1" s="462" t="s">
        <v>1617</v>
      </c>
      <c r="U1" s="462" t="s">
        <v>1618</v>
      </c>
      <c r="V1" s="464" t="s">
        <v>1619</v>
      </c>
      <c r="W1" s="462" t="s">
        <v>1620</v>
      </c>
      <c r="X1" s="462" t="s">
        <v>1621</v>
      </c>
      <c r="Y1" s="462" t="s">
        <v>1622</v>
      </c>
      <c r="Z1" s="462" t="s">
        <v>1623</v>
      </c>
      <c r="AA1" s="462" t="s">
        <v>1624</v>
      </c>
      <c r="AB1" s="462" t="s">
        <v>1625</v>
      </c>
      <c r="AC1" s="462" t="s">
        <v>1626</v>
      </c>
      <c r="AD1" s="462" t="s">
        <v>1627</v>
      </c>
      <c r="AE1" s="462" t="s">
        <v>1628</v>
      </c>
      <c r="AF1" s="462" t="s">
        <v>1629</v>
      </c>
    </row>
    <row r="2" spans="1:32" ht="18.75" x14ac:dyDescent="0.25">
      <c r="A2" s="250" t="s">
        <v>1341</v>
      </c>
      <c r="B2" s="261"/>
      <c r="C2" s="261"/>
      <c r="D2" s="261"/>
      <c r="E2" s="261"/>
      <c r="F2" s="261"/>
      <c r="G2" s="261"/>
      <c r="H2" s="261"/>
      <c r="K2" s="261"/>
      <c r="L2" s="261"/>
      <c r="M2" s="261"/>
      <c r="N2" s="261"/>
      <c r="O2" s="261"/>
      <c r="P2" s="261"/>
      <c r="Q2" s="261"/>
      <c r="R2" s="261"/>
      <c r="S2" s="261"/>
      <c r="T2" s="261"/>
      <c r="U2" s="261"/>
    </row>
    <row r="3" spans="1:32" x14ac:dyDescent="0.25">
      <c r="A3" s="951" t="s">
        <v>1443</v>
      </c>
      <c r="B3" s="951"/>
      <c r="C3" s="951"/>
      <c r="D3" s="951"/>
      <c r="E3" s="951"/>
      <c r="F3" s="951"/>
      <c r="G3" s="951"/>
      <c r="H3" s="951"/>
      <c r="I3" s="951"/>
      <c r="J3" s="951"/>
      <c r="K3" s="951"/>
      <c r="L3" s="951"/>
      <c r="M3" s="951"/>
      <c r="N3" s="951"/>
      <c r="O3" s="951"/>
      <c r="P3" s="951"/>
      <c r="Q3" s="951"/>
      <c r="R3" s="951"/>
      <c r="S3" s="951"/>
      <c r="T3" s="951"/>
      <c r="U3" s="951"/>
    </row>
    <row r="4" spans="1:32" ht="15" customHeight="1" x14ac:dyDescent="0.25">
      <c r="A4" s="879" t="s">
        <v>92</v>
      </c>
      <c r="B4" s="878" t="s">
        <v>106</v>
      </c>
      <c r="C4" s="881" t="s">
        <v>1529</v>
      </c>
      <c r="D4" s="881" t="s">
        <v>1530</v>
      </c>
      <c r="E4" s="881" t="s">
        <v>82</v>
      </c>
      <c r="F4" s="881" t="s">
        <v>387</v>
      </c>
      <c r="G4" s="881" t="s">
        <v>83</v>
      </c>
      <c r="H4" s="884" t="s">
        <v>95</v>
      </c>
      <c r="I4" s="890"/>
      <c r="J4" s="890"/>
      <c r="K4" s="890"/>
      <c r="L4" s="890"/>
      <c r="M4" s="890"/>
      <c r="N4" s="890"/>
      <c r="O4" s="885"/>
      <c r="P4" s="886" t="s">
        <v>96</v>
      </c>
      <c r="Q4" s="887"/>
      <c r="R4" s="878" t="s">
        <v>98</v>
      </c>
      <c r="S4" s="878" t="s">
        <v>105</v>
      </c>
      <c r="T4" s="878" t="s">
        <v>104</v>
      </c>
      <c r="U4" s="875" t="s">
        <v>84</v>
      </c>
    </row>
    <row r="5" spans="1:32" ht="15" customHeight="1" x14ac:dyDescent="0.25">
      <c r="A5" s="879"/>
      <c r="B5" s="879"/>
      <c r="C5" s="882"/>
      <c r="D5" s="882"/>
      <c r="E5" s="882"/>
      <c r="F5" s="882"/>
      <c r="G5" s="882"/>
      <c r="H5" s="884" t="s">
        <v>99</v>
      </c>
      <c r="I5" s="885"/>
      <c r="J5" s="884" t="s">
        <v>100</v>
      </c>
      <c r="K5" s="885"/>
      <c r="L5" s="884" t="s">
        <v>101</v>
      </c>
      <c r="M5" s="885"/>
      <c r="N5" s="884" t="s">
        <v>102</v>
      </c>
      <c r="O5" s="885"/>
      <c r="P5" s="888"/>
      <c r="Q5" s="889"/>
      <c r="R5" s="879"/>
      <c r="S5" s="879"/>
      <c r="T5" s="879"/>
      <c r="U5" s="876"/>
    </row>
    <row r="6" spans="1:32" ht="25.5" x14ac:dyDescent="0.25">
      <c r="A6" s="880"/>
      <c r="B6" s="880"/>
      <c r="C6" s="883"/>
      <c r="D6" s="883"/>
      <c r="E6" s="883"/>
      <c r="F6" s="883"/>
      <c r="G6" s="883"/>
      <c r="H6" s="390" t="s">
        <v>103</v>
      </c>
      <c r="I6" s="390" t="s">
        <v>12</v>
      </c>
      <c r="J6" s="390" t="s">
        <v>103</v>
      </c>
      <c r="K6" s="390" t="s">
        <v>12</v>
      </c>
      <c r="L6" s="390" t="s">
        <v>103</v>
      </c>
      <c r="M6" s="390" t="s">
        <v>12</v>
      </c>
      <c r="N6" s="390" t="s">
        <v>103</v>
      </c>
      <c r="O6" s="390" t="s">
        <v>12</v>
      </c>
      <c r="P6" s="390" t="s">
        <v>103</v>
      </c>
      <c r="Q6" s="390" t="s">
        <v>12</v>
      </c>
      <c r="R6" s="880"/>
      <c r="S6" s="880"/>
      <c r="T6" s="880"/>
      <c r="U6" s="877"/>
    </row>
    <row r="7" spans="1:32" ht="15.75" x14ac:dyDescent="0.25">
      <c r="A7" s="391"/>
      <c r="B7" s="392"/>
      <c r="C7" s="393"/>
      <c r="D7" s="393"/>
      <c r="E7" s="393"/>
      <c r="F7" s="394"/>
      <c r="G7" s="393"/>
      <c r="H7" s="395"/>
      <c r="I7" s="395"/>
      <c r="J7" s="395"/>
      <c r="K7" s="395"/>
      <c r="L7" s="395"/>
      <c r="M7" s="395"/>
      <c r="N7" s="395"/>
      <c r="O7" s="395"/>
      <c r="P7" s="395"/>
      <c r="Q7" s="395"/>
      <c r="R7" s="396"/>
      <c r="S7" s="396"/>
      <c r="T7" s="396"/>
      <c r="U7" s="397"/>
    </row>
    <row r="8" spans="1:32" ht="15.75" x14ac:dyDescent="0.25">
      <c r="A8" s="948" t="s">
        <v>1437</v>
      </c>
      <c r="B8" s="953" t="s">
        <v>1435</v>
      </c>
      <c r="C8" s="257"/>
      <c r="D8" s="444"/>
      <c r="E8" s="257"/>
      <c r="F8" s="257"/>
      <c r="G8" s="258"/>
      <c r="H8" s="258"/>
      <c r="I8" s="318"/>
      <c r="J8" s="258"/>
      <c r="K8" s="318"/>
      <c r="L8" s="258"/>
      <c r="M8" s="318"/>
      <c r="N8" s="258"/>
      <c r="O8" s="318"/>
      <c r="P8" s="353">
        <f t="shared" ref="P8:P22" si="0">H8+J8+L8+N8</f>
        <v>0</v>
      </c>
      <c r="Q8" s="352">
        <f t="shared" ref="Q8:Q22" si="1">I8+K8+M8+O8</f>
        <v>0</v>
      </c>
      <c r="R8" s="258"/>
      <c r="S8" s="258"/>
      <c r="T8" s="258"/>
      <c r="U8" s="258"/>
    </row>
    <row r="9" spans="1:32" ht="15.75" x14ac:dyDescent="0.25">
      <c r="A9" s="949"/>
      <c r="B9" s="953"/>
      <c r="C9" s="257"/>
      <c r="D9" s="444"/>
      <c r="E9" s="257"/>
      <c r="F9" s="257"/>
      <c r="G9" s="258"/>
      <c r="H9" s="258"/>
      <c r="I9" s="318"/>
      <c r="J9" s="258"/>
      <c r="K9" s="318"/>
      <c r="L9" s="258"/>
      <c r="M9" s="318"/>
      <c r="N9" s="258"/>
      <c r="O9" s="318"/>
      <c r="P9" s="353">
        <f t="shared" si="0"/>
        <v>0</v>
      </c>
      <c r="Q9" s="352">
        <f t="shared" si="1"/>
        <v>0</v>
      </c>
      <c r="R9" s="258"/>
      <c r="S9" s="258"/>
      <c r="T9" s="258"/>
      <c r="U9" s="258"/>
    </row>
    <row r="10" spans="1:32" ht="15.75" x14ac:dyDescent="0.25">
      <c r="A10" s="949"/>
      <c r="B10" s="953"/>
      <c r="C10" s="257"/>
      <c r="D10" s="444"/>
      <c r="E10" s="257"/>
      <c r="F10" s="257"/>
      <c r="G10" s="258"/>
      <c r="H10" s="258"/>
      <c r="I10" s="318"/>
      <c r="J10" s="258"/>
      <c r="K10" s="318"/>
      <c r="L10" s="258"/>
      <c r="M10" s="318"/>
      <c r="N10" s="258"/>
      <c r="O10" s="318"/>
      <c r="P10" s="353">
        <f t="shared" si="0"/>
        <v>0</v>
      </c>
      <c r="Q10" s="352">
        <f t="shared" si="1"/>
        <v>0</v>
      </c>
      <c r="R10" s="258"/>
      <c r="S10" s="258"/>
      <c r="T10" s="258"/>
      <c r="U10" s="258"/>
    </row>
    <row r="11" spans="1:32" ht="15.75" x14ac:dyDescent="0.25">
      <c r="A11" s="949"/>
      <c r="B11" s="953"/>
      <c r="C11" s="257"/>
      <c r="D11" s="444"/>
      <c r="E11" s="257"/>
      <c r="F11" s="257"/>
      <c r="G11" s="258"/>
      <c r="H11" s="258"/>
      <c r="I11" s="318"/>
      <c r="J11" s="258"/>
      <c r="K11" s="318"/>
      <c r="L11" s="258"/>
      <c r="M11" s="318"/>
      <c r="N11" s="258"/>
      <c r="O11" s="318"/>
      <c r="P11" s="353">
        <f t="shared" si="0"/>
        <v>0</v>
      </c>
      <c r="Q11" s="352">
        <f t="shared" si="1"/>
        <v>0</v>
      </c>
      <c r="R11" s="258"/>
      <c r="S11" s="258"/>
      <c r="T11" s="258"/>
      <c r="U11" s="258"/>
    </row>
    <row r="12" spans="1:32" ht="15.75" x14ac:dyDescent="0.25">
      <c r="A12" s="949"/>
      <c r="B12" s="953"/>
      <c r="C12" s="257"/>
      <c r="D12" s="444"/>
      <c r="E12" s="257"/>
      <c r="F12" s="257"/>
      <c r="G12" s="258"/>
      <c r="H12" s="258"/>
      <c r="I12" s="318"/>
      <c r="J12" s="258"/>
      <c r="K12" s="318"/>
      <c r="L12" s="258"/>
      <c r="M12" s="318"/>
      <c r="N12" s="258"/>
      <c r="O12" s="318"/>
      <c r="P12" s="353">
        <f t="shared" si="0"/>
        <v>0</v>
      </c>
      <c r="Q12" s="352">
        <f t="shared" si="1"/>
        <v>0</v>
      </c>
      <c r="R12" s="258"/>
      <c r="S12" s="258"/>
      <c r="T12" s="258"/>
      <c r="U12" s="258"/>
    </row>
    <row r="13" spans="1:32" ht="15.75" x14ac:dyDescent="0.25">
      <c r="A13" s="949"/>
      <c r="B13" s="953" t="s">
        <v>1442</v>
      </c>
      <c r="C13" s="257"/>
      <c r="D13" s="444"/>
      <c r="E13" s="257"/>
      <c r="F13" s="257"/>
      <c r="G13" s="258"/>
      <c r="H13" s="258"/>
      <c r="I13" s="318"/>
      <c r="J13" s="258"/>
      <c r="K13" s="318"/>
      <c r="L13" s="258"/>
      <c r="M13" s="318"/>
      <c r="N13" s="258"/>
      <c r="O13" s="318"/>
      <c r="P13" s="353">
        <f t="shared" si="0"/>
        <v>0</v>
      </c>
      <c r="Q13" s="352">
        <f t="shared" si="1"/>
        <v>0</v>
      </c>
      <c r="R13" s="258"/>
      <c r="S13" s="258"/>
      <c r="T13" s="258"/>
      <c r="U13" s="258"/>
    </row>
    <row r="14" spans="1:32" ht="15.75" x14ac:dyDescent="0.25">
      <c r="A14" s="949"/>
      <c r="B14" s="953"/>
      <c r="C14" s="257"/>
      <c r="D14" s="444"/>
      <c r="E14" s="257"/>
      <c r="F14" s="257"/>
      <c r="G14" s="258"/>
      <c r="H14" s="258"/>
      <c r="I14" s="318"/>
      <c r="J14" s="258"/>
      <c r="K14" s="318"/>
      <c r="L14" s="258"/>
      <c r="M14" s="318"/>
      <c r="N14" s="258"/>
      <c r="O14" s="318"/>
      <c r="P14" s="353">
        <f t="shared" si="0"/>
        <v>0</v>
      </c>
      <c r="Q14" s="352">
        <f t="shared" si="1"/>
        <v>0</v>
      </c>
      <c r="R14" s="258"/>
      <c r="S14" s="258"/>
      <c r="T14" s="258"/>
      <c r="U14" s="319"/>
    </row>
    <row r="15" spans="1:32" ht="15.75" x14ac:dyDescent="0.25">
      <c r="A15" s="949"/>
      <c r="B15" s="953"/>
      <c r="C15" s="257"/>
      <c r="D15" s="444"/>
      <c r="E15" s="257"/>
      <c r="F15" s="257"/>
      <c r="G15" s="258"/>
      <c r="H15" s="258"/>
      <c r="I15" s="318"/>
      <c r="J15" s="258"/>
      <c r="K15" s="318"/>
      <c r="L15" s="258"/>
      <c r="M15" s="318"/>
      <c r="N15" s="258"/>
      <c r="O15" s="318"/>
      <c r="P15" s="353">
        <f t="shared" si="0"/>
        <v>0</v>
      </c>
      <c r="Q15" s="352">
        <f t="shared" si="1"/>
        <v>0</v>
      </c>
      <c r="R15" s="258"/>
      <c r="S15" s="258"/>
      <c r="T15" s="258"/>
      <c r="U15" s="319"/>
    </row>
    <row r="16" spans="1:32" ht="15.75" x14ac:dyDescent="0.25">
      <c r="A16" s="949"/>
      <c r="B16" s="953"/>
      <c r="C16" s="257"/>
      <c r="D16" s="444"/>
      <c r="E16" s="257"/>
      <c r="F16" s="257"/>
      <c r="G16" s="258"/>
      <c r="H16" s="258"/>
      <c r="I16" s="318"/>
      <c r="J16" s="258"/>
      <c r="K16" s="318"/>
      <c r="L16" s="258"/>
      <c r="M16" s="318"/>
      <c r="N16" s="258"/>
      <c r="O16" s="318"/>
      <c r="P16" s="353">
        <f t="shared" si="0"/>
        <v>0</v>
      </c>
      <c r="Q16" s="352">
        <f t="shared" si="1"/>
        <v>0</v>
      </c>
      <c r="R16" s="258"/>
      <c r="S16" s="258"/>
      <c r="T16" s="258"/>
      <c r="U16" s="319"/>
    </row>
    <row r="17" spans="1:21" ht="15.75" x14ac:dyDescent="0.25">
      <c r="A17" s="949"/>
      <c r="B17" s="953"/>
      <c r="C17" s="257"/>
      <c r="D17" s="444"/>
      <c r="E17" s="257"/>
      <c r="F17" s="257"/>
      <c r="G17" s="258"/>
      <c r="H17" s="258"/>
      <c r="I17" s="318"/>
      <c r="J17" s="258"/>
      <c r="K17" s="318"/>
      <c r="L17" s="320"/>
      <c r="M17" s="318"/>
      <c r="N17" s="258"/>
      <c r="O17" s="318"/>
      <c r="P17" s="353">
        <f t="shared" si="0"/>
        <v>0</v>
      </c>
      <c r="Q17" s="352">
        <f t="shared" si="1"/>
        <v>0</v>
      </c>
      <c r="R17" s="258"/>
      <c r="S17" s="258"/>
      <c r="T17" s="258"/>
      <c r="U17" s="258"/>
    </row>
    <row r="18" spans="1:21" ht="15.75" x14ac:dyDescent="0.25">
      <c r="A18" s="949"/>
      <c r="B18" s="953" t="s">
        <v>1436</v>
      </c>
      <c r="C18" s="257"/>
      <c r="D18" s="444"/>
      <c r="E18" s="257"/>
      <c r="F18" s="257"/>
      <c r="G18" s="258"/>
      <c r="H18" s="258"/>
      <c r="I18" s="318"/>
      <c r="J18" s="258"/>
      <c r="K18" s="318"/>
      <c r="L18" s="320"/>
      <c r="M18" s="318"/>
      <c r="N18" s="258"/>
      <c r="O18" s="318"/>
      <c r="P18" s="353">
        <f t="shared" si="0"/>
        <v>0</v>
      </c>
      <c r="Q18" s="352">
        <f t="shared" si="1"/>
        <v>0</v>
      </c>
      <c r="R18" s="258"/>
      <c r="S18" s="258"/>
      <c r="T18" s="258"/>
      <c r="U18" s="258"/>
    </row>
    <row r="19" spans="1:21" ht="15.75" x14ac:dyDescent="0.25">
      <c r="A19" s="949"/>
      <c r="B19" s="953"/>
      <c r="C19" s="257"/>
      <c r="D19" s="444"/>
      <c r="E19" s="257"/>
      <c r="F19" s="257"/>
      <c r="G19" s="258"/>
      <c r="H19" s="258"/>
      <c r="I19" s="318"/>
      <c r="J19" s="258"/>
      <c r="K19" s="318"/>
      <c r="L19" s="320"/>
      <c r="M19" s="318"/>
      <c r="N19" s="258"/>
      <c r="O19" s="318"/>
      <c r="P19" s="353">
        <f t="shared" si="0"/>
        <v>0</v>
      </c>
      <c r="Q19" s="352">
        <f t="shared" si="1"/>
        <v>0</v>
      </c>
      <c r="R19" s="258"/>
      <c r="S19" s="258"/>
      <c r="T19" s="258"/>
      <c r="U19" s="258"/>
    </row>
    <row r="20" spans="1:21" ht="15.75" x14ac:dyDescent="0.25">
      <c r="A20" s="949"/>
      <c r="B20" s="953"/>
      <c r="C20" s="257"/>
      <c r="D20" s="444"/>
      <c r="E20" s="257"/>
      <c r="F20" s="257"/>
      <c r="G20" s="258"/>
      <c r="H20" s="258"/>
      <c r="I20" s="318"/>
      <c r="J20" s="258"/>
      <c r="K20" s="318"/>
      <c r="L20" s="320"/>
      <c r="M20" s="318"/>
      <c r="N20" s="258"/>
      <c r="O20" s="318"/>
      <c r="P20" s="353">
        <f t="shared" si="0"/>
        <v>0</v>
      </c>
      <c r="Q20" s="352">
        <f t="shared" si="1"/>
        <v>0</v>
      </c>
      <c r="R20" s="258"/>
      <c r="S20" s="258"/>
      <c r="T20" s="258"/>
      <c r="U20" s="258"/>
    </row>
    <row r="21" spans="1:21" ht="15.75" x14ac:dyDescent="0.25">
      <c r="A21" s="949"/>
      <c r="B21" s="953"/>
      <c r="C21" s="257"/>
      <c r="D21" s="444"/>
      <c r="E21" s="257"/>
      <c r="F21" s="257"/>
      <c r="G21" s="258"/>
      <c r="H21" s="258"/>
      <c r="I21" s="318"/>
      <c r="J21" s="258"/>
      <c r="K21" s="318"/>
      <c r="L21" s="320"/>
      <c r="M21" s="318"/>
      <c r="N21" s="258"/>
      <c r="O21" s="318"/>
      <c r="P21" s="353">
        <f t="shared" si="0"/>
        <v>0</v>
      </c>
      <c r="Q21" s="352">
        <f t="shared" si="1"/>
        <v>0</v>
      </c>
      <c r="R21" s="258"/>
      <c r="S21" s="258"/>
      <c r="T21" s="258"/>
      <c r="U21" s="258"/>
    </row>
    <row r="22" spans="1:21" ht="15.75" x14ac:dyDescent="0.25">
      <c r="A22" s="949"/>
      <c r="B22" s="953"/>
      <c r="C22" s="257"/>
      <c r="D22" s="444"/>
      <c r="E22" s="257"/>
      <c r="F22" s="326"/>
      <c r="G22" s="258"/>
      <c r="H22" s="258"/>
      <c r="I22" s="318"/>
      <c r="J22" s="258"/>
      <c r="K22" s="318"/>
      <c r="L22" s="320"/>
      <c r="M22" s="318"/>
      <c r="N22" s="258"/>
      <c r="O22" s="318"/>
      <c r="P22" s="353">
        <f t="shared" si="0"/>
        <v>0</v>
      </c>
      <c r="Q22" s="352">
        <f t="shared" si="1"/>
        <v>0</v>
      </c>
      <c r="R22" s="258"/>
      <c r="S22" s="258"/>
      <c r="T22" s="258"/>
      <c r="U22" s="258"/>
    </row>
    <row r="23" spans="1:21" ht="15.75" x14ac:dyDescent="0.25">
      <c r="A23" s="949"/>
      <c r="B23" s="948" t="s">
        <v>1438</v>
      </c>
      <c r="C23" s="257"/>
      <c r="D23" s="444"/>
      <c r="E23" s="257"/>
      <c r="F23" s="326"/>
      <c r="G23" s="258"/>
      <c r="H23" s="258"/>
      <c r="I23" s="318"/>
      <c r="J23" s="258"/>
      <c r="K23" s="318"/>
      <c r="L23" s="320"/>
      <c r="M23" s="318"/>
      <c r="N23" s="258"/>
      <c r="O23" s="318"/>
      <c r="P23" s="353">
        <f>H23+J23+L23+N23</f>
        <v>0</v>
      </c>
      <c r="Q23" s="352">
        <f>I23+K23+M23+O23</f>
        <v>0</v>
      </c>
      <c r="R23" s="258"/>
      <c r="S23" s="258"/>
      <c r="T23" s="258"/>
      <c r="U23" s="258"/>
    </row>
    <row r="24" spans="1:21" ht="15.75" x14ac:dyDescent="0.25">
      <c r="A24" s="949"/>
      <c r="B24" s="949"/>
      <c r="C24" s="257"/>
      <c r="D24" s="444"/>
      <c r="E24" s="257"/>
      <c r="F24" s="326"/>
      <c r="G24" s="258"/>
      <c r="H24" s="258"/>
      <c r="I24" s="318"/>
      <c r="J24" s="258"/>
      <c r="K24" s="318"/>
      <c r="L24" s="320"/>
      <c r="M24" s="318"/>
      <c r="N24" s="258"/>
      <c r="O24" s="318"/>
      <c r="P24" s="353">
        <f t="shared" ref="P24:P42" si="2">H24+J24+L24+N24</f>
        <v>0</v>
      </c>
      <c r="Q24" s="352">
        <f t="shared" ref="Q24:Q42" si="3">I24+K24+M24+O24</f>
        <v>0</v>
      </c>
      <c r="R24" s="258"/>
      <c r="S24" s="258"/>
      <c r="T24" s="258"/>
      <c r="U24" s="258"/>
    </row>
    <row r="25" spans="1:21" ht="15.75" x14ac:dyDescent="0.25">
      <c r="A25" s="949"/>
      <c r="B25" s="949"/>
      <c r="C25" s="257"/>
      <c r="D25" s="444"/>
      <c r="E25" s="257"/>
      <c r="F25" s="326"/>
      <c r="G25" s="258"/>
      <c r="H25" s="258"/>
      <c r="I25" s="318"/>
      <c r="J25" s="258"/>
      <c r="K25" s="318"/>
      <c r="L25" s="320"/>
      <c r="M25" s="318"/>
      <c r="N25" s="258"/>
      <c r="O25" s="318"/>
      <c r="P25" s="353">
        <f t="shared" si="2"/>
        <v>0</v>
      </c>
      <c r="Q25" s="352">
        <f t="shared" si="3"/>
        <v>0</v>
      </c>
      <c r="R25" s="258"/>
      <c r="S25" s="258"/>
      <c r="T25" s="258"/>
      <c r="U25" s="258"/>
    </row>
    <row r="26" spans="1:21" ht="15.75" x14ac:dyDescent="0.25">
      <c r="A26" s="949"/>
      <c r="B26" s="949"/>
      <c r="C26" s="257"/>
      <c r="D26" s="444"/>
      <c r="E26" s="257"/>
      <c r="F26" s="326"/>
      <c r="G26" s="258"/>
      <c r="H26" s="258"/>
      <c r="I26" s="318"/>
      <c r="J26" s="258"/>
      <c r="K26" s="318"/>
      <c r="L26" s="320"/>
      <c r="M26" s="318"/>
      <c r="N26" s="258"/>
      <c r="O26" s="318"/>
      <c r="P26" s="353">
        <f t="shared" si="2"/>
        <v>0</v>
      </c>
      <c r="Q26" s="352">
        <f t="shared" si="3"/>
        <v>0</v>
      </c>
      <c r="R26" s="258"/>
      <c r="S26" s="258"/>
      <c r="T26" s="258"/>
      <c r="U26" s="258"/>
    </row>
    <row r="27" spans="1:21" ht="15.75" x14ac:dyDescent="0.25">
      <c r="A27" s="949"/>
      <c r="B27" s="950"/>
      <c r="C27" s="257"/>
      <c r="D27" s="444"/>
      <c r="E27" s="257"/>
      <c r="F27" s="326"/>
      <c r="G27" s="258"/>
      <c r="H27" s="258"/>
      <c r="I27" s="318"/>
      <c r="J27" s="258"/>
      <c r="K27" s="318"/>
      <c r="L27" s="320"/>
      <c r="M27" s="318"/>
      <c r="N27" s="258"/>
      <c r="O27" s="318"/>
      <c r="P27" s="353">
        <f t="shared" si="2"/>
        <v>0</v>
      </c>
      <c r="Q27" s="352">
        <f t="shared" si="3"/>
        <v>0</v>
      </c>
      <c r="R27" s="258"/>
      <c r="S27" s="258"/>
      <c r="T27" s="258"/>
      <c r="U27" s="258"/>
    </row>
    <row r="28" spans="1:21" ht="15.75" x14ac:dyDescent="0.25">
      <c r="A28" s="949"/>
      <c r="B28" s="948" t="s">
        <v>1439</v>
      </c>
      <c r="C28" s="257"/>
      <c r="D28" s="444"/>
      <c r="E28" s="257"/>
      <c r="F28" s="326"/>
      <c r="G28" s="258"/>
      <c r="H28" s="258"/>
      <c r="I28" s="318"/>
      <c r="J28" s="258"/>
      <c r="K28" s="318"/>
      <c r="L28" s="320"/>
      <c r="M28" s="318"/>
      <c r="N28" s="258"/>
      <c r="O28" s="318"/>
      <c r="P28" s="353">
        <f t="shared" si="2"/>
        <v>0</v>
      </c>
      <c r="Q28" s="352">
        <f t="shared" si="3"/>
        <v>0</v>
      </c>
      <c r="R28" s="258"/>
      <c r="S28" s="258"/>
      <c r="T28" s="258"/>
      <c r="U28" s="258"/>
    </row>
    <row r="29" spans="1:21" ht="15.75" x14ac:dyDescent="0.25">
      <c r="A29" s="949"/>
      <c r="B29" s="949"/>
      <c r="C29" s="257"/>
      <c r="D29" s="444"/>
      <c r="E29" s="257"/>
      <c r="F29" s="326"/>
      <c r="G29" s="258"/>
      <c r="H29" s="258"/>
      <c r="I29" s="318"/>
      <c r="J29" s="258"/>
      <c r="K29" s="318"/>
      <c r="L29" s="320"/>
      <c r="M29" s="318"/>
      <c r="N29" s="258"/>
      <c r="O29" s="318"/>
      <c r="P29" s="353">
        <f t="shared" si="2"/>
        <v>0</v>
      </c>
      <c r="Q29" s="352">
        <f t="shared" si="3"/>
        <v>0</v>
      </c>
      <c r="R29" s="258"/>
      <c r="S29" s="258"/>
      <c r="T29" s="258"/>
      <c r="U29" s="258"/>
    </row>
    <row r="30" spans="1:21" ht="15.75" x14ac:dyDescent="0.25">
      <c r="A30" s="949"/>
      <c r="B30" s="949"/>
      <c r="C30" s="257"/>
      <c r="D30" s="444"/>
      <c r="E30" s="257"/>
      <c r="F30" s="257"/>
      <c r="G30" s="258"/>
      <c r="H30" s="258"/>
      <c r="I30" s="318"/>
      <c r="J30" s="258"/>
      <c r="K30" s="318"/>
      <c r="L30" s="320"/>
      <c r="M30" s="318"/>
      <c r="N30" s="258"/>
      <c r="O30" s="318"/>
      <c r="P30" s="353">
        <f t="shared" si="2"/>
        <v>0</v>
      </c>
      <c r="Q30" s="352">
        <f t="shared" si="3"/>
        <v>0</v>
      </c>
      <c r="R30" s="258"/>
      <c r="S30" s="258"/>
      <c r="T30" s="258"/>
      <c r="U30" s="258"/>
    </row>
    <row r="31" spans="1:21" ht="15.75" x14ac:dyDescent="0.25">
      <c r="A31" s="949"/>
      <c r="B31" s="949"/>
      <c r="C31" s="257"/>
      <c r="D31" s="444"/>
      <c r="E31" s="257"/>
      <c r="F31" s="257"/>
      <c r="G31" s="258"/>
      <c r="H31" s="258"/>
      <c r="I31" s="318"/>
      <c r="J31" s="258"/>
      <c r="K31" s="318"/>
      <c r="L31" s="320"/>
      <c r="M31" s="318"/>
      <c r="N31" s="258"/>
      <c r="O31" s="318"/>
      <c r="P31" s="353">
        <f t="shared" si="2"/>
        <v>0</v>
      </c>
      <c r="Q31" s="352">
        <f t="shared" si="3"/>
        <v>0</v>
      </c>
      <c r="R31" s="258"/>
      <c r="S31" s="258"/>
      <c r="T31" s="258"/>
      <c r="U31" s="258"/>
    </row>
    <row r="32" spans="1:21" ht="15.75" x14ac:dyDescent="0.25">
      <c r="A32" s="949"/>
      <c r="B32" s="950"/>
      <c r="C32" s="257"/>
      <c r="D32" s="444"/>
      <c r="E32" s="257"/>
      <c r="F32" s="257"/>
      <c r="G32" s="258"/>
      <c r="H32" s="258"/>
      <c r="I32" s="318"/>
      <c r="J32" s="258"/>
      <c r="K32" s="318"/>
      <c r="L32" s="320"/>
      <c r="M32" s="318"/>
      <c r="N32" s="258"/>
      <c r="O32" s="318"/>
      <c r="P32" s="353">
        <f t="shared" si="2"/>
        <v>0</v>
      </c>
      <c r="Q32" s="352">
        <f t="shared" si="3"/>
        <v>0</v>
      </c>
      <c r="R32" s="258"/>
      <c r="S32" s="258"/>
      <c r="T32" s="258"/>
      <c r="U32" s="258"/>
    </row>
    <row r="33" spans="1:21" ht="15.75" x14ac:dyDescent="0.25">
      <c r="A33" s="949"/>
      <c r="B33" s="953" t="s">
        <v>1440</v>
      </c>
      <c r="C33" s="325"/>
      <c r="D33" s="445"/>
      <c r="E33" s="257"/>
      <c r="F33" s="257"/>
      <c r="G33" s="258"/>
      <c r="H33" s="258"/>
      <c r="I33" s="318"/>
      <c r="J33" s="258"/>
      <c r="K33" s="318"/>
      <c r="L33" s="320"/>
      <c r="M33" s="318"/>
      <c r="N33" s="258"/>
      <c r="O33" s="318"/>
      <c r="P33" s="353">
        <f t="shared" si="2"/>
        <v>0</v>
      </c>
      <c r="Q33" s="352">
        <f t="shared" si="3"/>
        <v>0</v>
      </c>
      <c r="R33" s="258"/>
      <c r="S33" s="258"/>
      <c r="T33" s="258"/>
      <c r="U33" s="258"/>
    </row>
    <row r="34" spans="1:21" ht="15.75" x14ac:dyDescent="0.25">
      <c r="A34" s="949"/>
      <c r="B34" s="953"/>
      <c r="C34" s="325"/>
      <c r="D34" s="445"/>
      <c r="E34" s="257"/>
      <c r="F34" s="257"/>
      <c r="G34" s="258"/>
      <c r="H34" s="258"/>
      <c r="I34" s="318"/>
      <c r="J34" s="258"/>
      <c r="K34" s="318"/>
      <c r="L34" s="320"/>
      <c r="M34" s="318"/>
      <c r="N34" s="258"/>
      <c r="O34" s="318"/>
      <c r="P34" s="353">
        <f t="shared" si="2"/>
        <v>0</v>
      </c>
      <c r="Q34" s="352">
        <f t="shared" si="3"/>
        <v>0</v>
      </c>
      <c r="R34" s="258"/>
      <c r="S34" s="258"/>
      <c r="T34" s="258"/>
      <c r="U34" s="258"/>
    </row>
    <row r="35" spans="1:21" ht="15.75" x14ac:dyDescent="0.25">
      <c r="A35" s="949"/>
      <c r="B35" s="953"/>
      <c r="C35" s="325"/>
      <c r="D35" s="445"/>
      <c r="E35" s="257"/>
      <c r="F35" s="257"/>
      <c r="G35" s="258"/>
      <c r="H35" s="258"/>
      <c r="I35" s="318"/>
      <c r="J35" s="258"/>
      <c r="K35" s="318"/>
      <c r="L35" s="320"/>
      <c r="M35" s="318"/>
      <c r="N35" s="258"/>
      <c r="O35" s="318"/>
      <c r="P35" s="353">
        <f t="shared" si="2"/>
        <v>0</v>
      </c>
      <c r="Q35" s="352">
        <f t="shared" si="3"/>
        <v>0</v>
      </c>
      <c r="R35" s="258"/>
      <c r="S35" s="258"/>
      <c r="T35" s="258"/>
      <c r="U35" s="258"/>
    </row>
    <row r="36" spans="1:21" ht="15.75" x14ac:dyDescent="0.25">
      <c r="A36" s="949"/>
      <c r="B36" s="953"/>
      <c r="C36" s="325"/>
      <c r="D36" s="445"/>
      <c r="E36" s="257"/>
      <c r="F36" s="257"/>
      <c r="G36" s="258"/>
      <c r="H36" s="258"/>
      <c r="I36" s="318"/>
      <c r="J36" s="258"/>
      <c r="K36" s="318"/>
      <c r="L36" s="320"/>
      <c r="M36" s="318"/>
      <c r="N36" s="258"/>
      <c r="O36" s="318"/>
      <c r="P36" s="353">
        <f t="shared" si="2"/>
        <v>0</v>
      </c>
      <c r="Q36" s="352">
        <f t="shared" si="3"/>
        <v>0</v>
      </c>
      <c r="R36" s="258"/>
      <c r="S36" s="258"/>
      <c r="T36" s="258"/>
      <c r="U36" s="258"/>
    </row>
    <row r="37" spans="1:21" ht="15.75" x14ac:dyDescent="0.25">
      <c r="A37" s="949"/>
      <c r="B37" s="953"/>
      <c r="C37" s="325"/>
      <c r="D37" s="445"/>
      <c r="E37" s="257"/>
      <c r="F37" s="257"/>
      <c r="G37" s="258"/>
      <c r="H37" s="258"/>
      <c r="I37" s="318"/>
      <c r="J37" s="258"/>
      <c r="K37" s="318"/>
      <c r="L37" s="320"/>
      <c r="M37" s="318"/>
      <c r="N37" s="258"/>
      <c r="O37" s="318"/>
      <c r="P37" s="353">
        <f t="shared" si="2"/>
        <v>0</v>
      </c>
      <c r="Q37" s="352">
        <f t="shared" si="3"/>
        <v>0</v>
      </c>
      <c r="R37" s="258"/>
      <c r="S37" s="258"/>
      <c r="T37" s="258"/>
      <c r="U37" s="258"/>
    </row>
    <row r="38" spans="1:21" ht="15.75" x14ac:dyDescent="0.25">
      <c r="A38" s="949"/>
      <c r="B38" s="953" t="s">
        <v>1441</v>
      </c>
      <c r="C38" s="325"/>
      <c r="D38" s="445"/>
      <c r="E38" s="257"/>
      <c r="F38" s="257"/>
      <c r="G38" s="258"/>
      <c r="H38" s="258"/>
      <c r="I38" s="318"/>
      <c r="J38" s="258"/>
      <c r="K38" s="318"/>
      <c r="L38" s="320"/>
      <c r="M38" s="318"/>
      <c r="N38" s="258"/>
      <c r="O38" s="318"/>
      <c r="P38" s="353">
        <f t="shared" si="2"/>
        <v>0</v>
      </c>
      <c r="Q38" s="352">
        <f t="shared" si="3"/>
        <v>0</v>
      </c>
      <c r="R38" s="258"/>
      <c r="S38" s="258"/>
      <c r="T38" s="258"/>
      <c r="U38" s="258"/>
    </row>
    <row r="39" spans="1:21" ht="15.75" x14ac:dyDescent="0.25">
      <c r="A39" s="949"/>
      <c r="B39" s="953"/>
      <c r="C39" s="325"/>
      <c r="D39" s="445"/>
      <c r="E39" s="257"/>
      <c r="F39" s="257"/>
      <c r="G39" s="258"/>
      <c r="H39" s="258"/>
      <c r="I39" s="318"/>
      <c r="J39" s="258"/>
      <c r="K39" s="318"/>
      <c r="L39" s="320"/>
      <c r="M39" s="318"/>
      <c r="N39" s="258"/>
      <c r="O39" s="318"/>
      <c r="P39" s="353">
        <f t="shared" si="2"/>
        <v>0</v>
      </c>
      <c r="Q39" s="352">
        <f t="shared" si="3"/>
        <v>0</v>
      </c>
      <c r="R39" s="258"/>
      <c r="S39" s="258"/>
      <c r="T39" s="258"/>
      <c r="U39" s="258"/>
    </row>
    <row r="40" spans="1:21" ht="15.75" x14ac:dyDescent="0.25">
      <c r="A40" s="949"/>
      <c r="B40" s="953"/>
      <c r="C40" s="325"/>
      <c r="D40" s="445"/>
      <c r="E40" s="257"/>
      <c r="F40" s="257"/>
      <c r="G40" s="258"/>
      <c r="H40" s="258"/>
      <c r="I40" s="318"/>
      <c r="J40" s="258"/>
      <c r="K40" s="318"/>
      <c r="L40" s="320"/>
      <c r="M40" s="318"/>
      <c r="N40" s="258"/>
      <c r="O40" s="318"/>
      <c r="P40" s="353">
        <f t="shared" si="2"/>
        <v>0</v>
      </c>
      <c r="Q40" s="352">
        <f t="shared" si="3"/>
        <v>0</v>
      </c>
      <c r="R40" s="258"/>
      <c r="S40" s="258"/>
      <c r="T40" s="258"/>
      <c r="U40" s="258"/>
    </row>
    <row r="41" spans="1:21" ht="15.75" x14ac:dyDescent="0.25">
      <c r="A41" s="949"/>
      <c r="B41" s="953"/>
      <c r="C41" s="325"/>
      <c r="D41" s="445"/>
      <c r="E41" s="257"/>
      <c r="F41" s="257"/>
      <c r="G41" s="258"/>
      <c r="H41" s="258"/>
      <c r="I41" s="318"/>
      <c r="J41" s="258"/>
      <c r="K41" s="318"/>
      <c r="L41" s="320"/>
      <c r="M41" s="318"/>
      <c r="N41" s="258"/>
      <c r="O41" s="318"/>
      <c r="P41" s="353">
        <f t="shared" si="2"/>
        <v>0</v>
      </c>
      <c r="Q41" s="352">
        <f t="shared" si="3"/>
        <v>0</v>
      </c>
      <c r="R41" s="258"/>
      <c r="S41" s="258"/>
      <c r="T41" s="258"/>
      <c r="U41" s="258"/>
    </row>
    <row r="42" spans="1:21" ht="15.75" x14ac:dyDescent="0.25">
      <c r="A42" s="949"/>
      <c r="B42" s="953"/>
      <c r="C42" s="325"/>
      <c r="D42" s="445"/>
      <c r="E42" s="257"/>
      <c r="F42" s="257"/>
      <c r="G42" s="258"/>
      <c r="H42" s="258"/>
      <c r="I42" s="318"/>
      <c r="J42" s="258"/>
      <c r="K42" s="318"/>
      <c r="L42" s="320"/>
      <c r="M42" s="318"/>
      <c r="N42" s="258"/>
      <c r="O42" s="318"/>
      <c r="P42" s="353">
        <f t="shared" si="2"/>
        <v>0</v>
      </c>
      <c r="Q42" s="352">
        <f t="shared" si="3"/>
        <v>0</v>
      </c>
      <c r="R42" s="258"/>
      <c r="S42" s="258"/>
      <c r="T42" s="258"/>
      <c r="U42" s="258"/>
    </row>
    <row r="43" spans="1:21" ht="15.75" x14ac:dyDescent="0.25">
      <c r="A43" s="269"/>
      <c r="B43" s="270"/>
      <c r="C43" s="269" t="s">
        <v>1445</v>
      </c>
      <c r="D43" s="270"/>
      <c r="E43" s="270"/>
      <c r="F43" s="270"/>
      <c r="G43" s="271"/>
      <c r="H43" s="259">
        <f t="shared" ref="H43:Q43" si="4">SUM(H8:H42)</f>
        <v>0</v>
      </c>
      <c r="I43" s="260">
        <f t="shared" si="4"/>
        <v>0</v>
      </c>
      <c r="J43" s="259">
        <f t="shared" si="4"/>
        <v>0</v>
      </c>
      <c r="K43" s="260">
        <f t="shared" si="4"/>
        <v>0</v>
      </c>
      <c r="L43" s="259">
        <f t="shared" si="4"/>
        <v>0</v>
      </c>
      <c r="M43" s="260">
        <f t="shared" si="4"/>
        <v>0</v>
      </c>
      <c r="N43" s="259">
        <f t="shared" si="4"/>
        <v>0</v>
      </c>
      <c r="O43" s="260">
        <f t="shared" si="4"/>
        <v>0</v>
      </c>
      <c r="P43" s="260">
        <f t="shared" si="4"/>
        <v>0</v>
      </c>
      <c r="Q43" s="260">
        <f t="shared" si="4"/>
        <v>0</v>
      </c>
      <c r="R43" s="247"/>
      <c r="S43" s="247"/>
      <c r="T43" s="247"/>
      <c r="U43" s="247"/>
    </row>
    <row r="49" spans="3:17" x14ac:dyDescent="0.25">
      <c r="I49" s="322"/>
      <c r="K49" s="322"/>
      <c r="M49" s="322"/>
      <c r="O49" s="322"/>
      <c r="Q49" s="322"/>
    </row>
    <row r="50" spans="3:17" x14ac:dyDescent="0.25">
      <c r="I50" s="322"/>
      <c r="K50" s="322"/>
      <c r="M50" s="322"/>
      <c r="O50" s="322"/>
      <c r="Q50" s="322"/>
    </row>
    <row r="51" spans="3:17" x14ac:dyDescent="0.25">
      <c r="C51" s="414"/>
      <c r="I51" s="322"/>
      <c r="K51" s="322"/>
      <c r="M51" s="322"/>
      <c r="O51" s="322"/>
      <c r="Q51" s="322"/>
    </row>
    <row r="52" spans="3:17" x14ac:dyDescent="0.25">
      <c r="C52" s="414"/>
      <c r="I52" s="322"/>
      <c r="K52" s="322"/>
      <c r="M52" s="322"/>
      <c r="O52" s="322"/>
      <c r="Q52" s="322"/>
    </row>
    <row r="53" spans="3:17" x14ac:dyDescent="0.25">
      <c r="C53" s="414"/>
      <c r="I53" s="322"/>
      <c r="K53" s="322"/>
      <c r="M53" s="322"/>
      <c r="O53" s="322"/>
      <c r="Q53" s="322"/>
    </row>
    <row r="54" spans="3:17" x14ac:dyDescent="0.25">
      <c r="C54" s="414"/>
      <c r="I54" s="322"/>
      <c r="K54" s="322"/>
      <c r="M54" s="322"/>
      <c r="O54" s="322"/>
      <c r="Q54" s="322"/>
    </row>
    <row r="55" spans="3:17" x14ac:dyDescent="0.25">
      <c r="C55" s="414"/>
      <c r="I55" s="322"/>
      <c r="K55" s="322"/>
      <c r="M55" s="322"/>
      <c r="O55" s="322"/>
      <c r="Q55" s="322"/>
    </row>
    <row r="56" spans="3:17" x14ac:dyDescent="0.25">
      <c r="C56" s="414"/>
      <c r="I56" s="322"/>
      <c r="K56" s="322"/>
      <c r="M56" s="322"/>
      <c r="O56" s="322"/>
      <c r="Q56" s="322"/>
    </row>
    <row r="57" spans="3:17" x14ac:dyDescent="0.25">
      <c r="C57" s="414"/>
      <c r="I57" s="322"/>
      <c r="K57" s="322"/>
      <c r="M57" s="322"/>
      <c r="O57" s="322"/>
      <c r="Q57" s="322"/>
    </row>
    <row r="58" spans="3:17" x14ac:dyDescent="0.25">
      <c r="C58" s="414"/>
      <c r="I58" s="322"/>
      <c r="K58" s="322"/>
      <c r="M58" s="322"/>
      <c r="O58" s="322"/>
      <c r="Q58" s="322"/>
    </row>
    <row r="59" spans="3:17" x14ac:dyDescent="0.25">
      <c r="C59" s="414"/>
      <c r="I59" s="322"/>
      <c r="K59" s="322"/>
      <c r="M59" s="322"/>
      <c r="O59" s="322"/>
      <c r="Q59" s="322"/>
    </row>
    <row r="60" spans="3:17" x14ac:dyDescent="0.25">
      <c r="C60" s="463"/>
      <c r="D60" s="463"/>
    </row>
    <row r="61" spans="3:17" x14ac:dyDescent="0.25">
      <c r="C61" s="414"/>
    </row>
    <row r="62" spans="3:17" x14ac:dyDescent="0.25">
      <c r="C62" s="414"/>
    </row>
    <row r="63" spans="3:17" x14ac:dyDescent="0.25">
      <c r="C63" s="414"/>
    </row>
    <row r="64" spans="3:17" x14ac:dyDescent="0.25">
      <c r="C64" s="414"/>
    </row>
    <row r="65" spans="3:3" x14ac:dyDescent="0.25">
      <c r="C65" s="414"/>
    </row>
    <row r="66" spans="3:3" x14ac:dyDescent="0.25">
      <c r="C66" s="414"/>
    </row>
    <row r="67" spans="3:3" x14ac:dyDescent="0.25">
      <c r="C67" s="414"/>
    </row>
    <row r="68" spans="3:3" x14ac:dyDescent="0.25">
      <c r="C68" s="414"/>
    </row>
    <row r="69" spans="3:3" x14ac:dyDescent="0.25">
      <c r="C69" s="414"/>
    </row>
    <row r="70" spans="3:3" x14ac:dyDescent="0.25">
      <c r="C70" s="414"/>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topLeftCell="A8" zoomScale="80" zoomScaleNormal="80" workbookViewId="0">
      <selection activeCell="E10" sqref="E10:E14"/>
    </sheetView>
  </sheetViews>
  <sheetFormatPr baseColWidth="10" defaultColWidth="12.5703125" defaultRowHeight="12.75" x14ac:dyDescent="0.2"/>
  <cols>
    <col min="1" max="1" width="23.85546875" style="593" customWidth="1"/>
    <col min="2" max="2" width="27.140625" style="593" customWidth="1"/>
    <col min="3" max="7" width="27.42578125" style="593" customWidth="1"/>
    <col min="8" max="8" width="15.28515625" style="593" customWidth="1"/>
    <col min="9" max="9" width="15.5703125" style="593" bestFit="1" customWidth="1"/>
    <col min="10" max="10" width="15.28515625" style="601" customWidth="1"/>
    <col min="11" max="11" width="15.85546875" style="593" customWidth="1"/>
    <col min="12" max="12" width="15.28515625" style="601" customWidth="1"/>
    <col min="13" max="13" width="15" style="593" customWidth="1"/>
    <col min="14" max="14" width="15.28515625" style="601" customWidth="1"/>
    <col min="15" max="15" width="14.85546875" style="593" bestFit="1" customWidth="1"/>
    <col min="16" max="16" width="15.28515625" style="601" customWidth="1"/>
    <col min="17" max="17" width="19.85546875" style="593" customWidth="1"/>
    <col min="18" max="20" width="14.28515625" style="593" customWidth="1"/>
    <col min="21" max="21" width="15.7109375" style="593" customWidth="1"/>
    <col min="22" max="16384" width="12.5703125" style="593"/>
  </cols>
  <sheetData>
    <row r="1" spans="1:21" s="577" customFormat="1" x14ac:dyDescent="0.2">
      <c r="H1" s="578" t="s">
        <v>1401</v>
      </c>
      <c r="J1" s="579"/>
      <c r="L1" s="579"/>
      <c r="M1" s="578"/>
      <c r="N1" s="580"/>
      <c r="O1" s="578"/>
      <c r="P1" s="581" t="s">
        <v>1630</v>
      </c>
      <c r="Q1" s="582" t="s">
        <v>1631</v>
      </c>
      <c r="R1" s="582" t="s">
        <v>1632</v>
      </c>
      <c r="S1" s="582" t="s">
        <v>1633</v>
      </c>
      <c r="T1" s="582" t="s">
        <v>1634</v>
      </c>
      <c r="U1" s="582" t="s">
        <v>1635</v>
      </c>
    </row>
    <row r="2" spans="1:21" s="577" customFormat="1" x14ac:dyDescent="0.2">
      <c r="A2" s="583" t="s">
        <v>1346</v>
      </c>
      <c r="H2" s="578"/>
      <c r="J2" s="579"/>
      <c r="L2" s="579"/>
      <c r="M2" s="578"/>
      <c r="N2" s="580"/>
      <c r="O2" s="578"/>
      <c r="P2" s="580"/>
      <c r="Q2" s="578"/>
      <c r="R2" s="578"/>
      <c r="S2" s="578"/>
      <c r="T2" s="578"/>
      <c r="U2" s="578"/>
    </row>
    <row r="3" spans="1:21" s="577" customFormat="1" ht="27.75" customHeight="1" x14ac:dyDescent="0.2">
      <c r="A3" s="954" t="s">
        <v>1403</v>
      </c>
      <c r="B3" s="954"/>
      <c r="C3" s="954"/>
      <c r="D3" s="954"/>
      <c r="E3" s="954"/>
      <c r="F3" s="954"/>
      <c r="G3" s="954"/>
      <c r="H3" s="954"/>
      <c r="I3" s="954"/>
      <c r="J3" s="954"/>
      <c r="K3" s="954"/>
      <c r="L3" s="954"/>
      <c r="M3" s="954"/>
      <c r="N3" s="954"/>
      <c r="O3" s="954"/>
      <c r="P3" s="954"/>
      <c r="Q3" s="954"/>
      <c r="R3" s="954"/>
      <c r="S3" s="954"/>
      <c r="T3" s="954"/>
      <c r="U3" s="954"/>
    </row>
    <row r="4" spans="1:21" s="540" customFormat="1" x14ac:dyDescent="0.25">
      <c r="A4" s="958" t="s">
        <v>1409</v>
      </c>
      <c r="B4" s="958"/>
      <c r="C4" s="958"/>
      <c r="D4" s="958"/>
      <c r="E4" s="958"/>
      <c r="F4" s="958"/>
      <c r="G4" s="958"/>
      <c r="H4" s="958"/>
      <c r="I4" s="958"/>
      <c r="J4" s="958"/>
      <c r="K4" s="958"/>
      <c r="L4" s="958"/>
      <c r="M4" s="958"/>
      <c r="N4" s="958"/>
      <c r="O4" s="958"/>
      <c r="P4" s="958"/>
      <c r="Q4" s="958"/>
      <c r="R4" s="958"/>
      <c r="S4" s="958"/>
      <c r="T4" s="958"/>
      <c r="U4" s="958"/>
    </row>
    <row r="5" spans="1:21" s="584" customFormat="1" ht="23.25" customHeight="1" x14ac:dyDescent="0.25">
      <c r="A5" s="920" t="s">
        <v>92</v>
      </c>
      <c r="B5" s="919" t="s">
        <v>106</v>
      </c>
      <c r="C5" s="912" t="s">
        <v>1529</v>
      </c>
      <c r="D5" s="912" t="s">
        <v>1530</v>
      </c>
      <c r="E5" s="912" t="s">
        <v>82</v>
      </c>
      <c r="F5" s="912" t="s">
        <v>387</v>
      </c>
      <c r="G5" s="912" t="s">
        <v>83</v>
      </c>
      <c r="H5" s="906" t="s">
        <v>95</v>
      </c>
      <c r="I5" s="922"/>
      <c r="J5" s="922"/>
      <c r="K5" s="922"/>
      <c r="L5" s="922"/>
      <c r="M5" s="922"/>
      <c r="N5" s="922"/>
      <c r="O5" s="907"/>
      <c r="P5" s="915" t="s">
        <v>96</v>
      </c>
      <c r="Q5" s="916"/>
      <c r="R5" s="919" t="s">
        <v>98</v>
      </c>
      <c r="S5" s="919" t="s">
        <v>105</v>
      </c>
      <c r="T5" s="919" t="s">
        <v>104</v>
      </c>
      <c r="U5" s="912" t="s">
        <v>84</v>
      </c>
    </row>
    <row r="6" spans="1:21" s="584" customFormat="1" ht="15" customHeight="1" x14ac:dyDescent="0.25">
      <c r="A6" s="920"/>
      <c r="B6" s="920"/>
      <c r="C6" s="913"/>
      <c r="D6" s="913"/>
      <c r="E6" s="913"/>
      <c r="F6" s="913"/>
      <c r="G6" s="913"/>
      <c r="H6" s="906" t="s">
        <v>99</v>
      </c>
      <c r="I6" s="907"/>
      <c r="J6" s="906" t="s">
        <v>100</v>
      </c>
      <c r="K6" s="907"/>
      <c r="L6" s="906" t="s">
        <v>101</v>
      </c>
      <c r="M6" s="907"/>
      <c r="N6" s="906" t="s">
        <v>102</v>
      </c>
      <c r="O6" s="907"/>
      <c r="P6" s="917"/>
      <c r="Q6" s="918"/>
      <c r="R6" s="920"/>
      <c r="S6" s="920"/>
      <c r="T6" s="920"/>
      <c r="U6" s="913"/>
    </row>
    <row r="7" spans="1:21" s="585" customFormat="1" ht="24" customHeight="1" x14ac:dyDescent="0.25">
      <c r="A7" s="921"/>
      <c r="B7" s="921"/>
      <c r="C7" s="914"/>
      <c r="D7" s="914"/>
      <c r="E7" s="914"/>
      <c r="F7" s="914"/>
      <c r="G7" s="914"/>
      <c r="H7" s="542" t="s">
        <v>103</v>
      </c>
      <c r="I7" s="542" t="s">
        <v>12</v>
      </c>
      <c r="J7" s="574" t="s">
        <v>103</v>
      </c>
      <c r="K7" s="542" t="s">
        <v>12</v>
      </c>
      <c r="L7" s="574" t="s">
        <v>103</v>
      </c>
      <c r="M7" s="542" t="s">
        <v>12</v>
      </c>
      <c r="N7" s="574" t="s">
        <v>103</v>
      </c>
      <c r="O7" s="542" t="s">
        <v>12</v>
      </c>
      <c r="P7" s="574" t="s">
        <v>103</v>
      </c>
      <c r="Q7" s="542" t="s">
        <v>12</v>
      </c>
      <c r="R7" s="921"/>
      <c r="S7" s="921"/>
      <c r="T7" s="921"/>
      <c r="U7" s="914"/>
    </row>
    <row r="8" spans="1:21" s="552" customFormat="1" x14ac:dyDescent="0.25">
      <c r="A8" s="586"/>
      <c r="B8" s="587"/>
      <c r="C8" s="544"/>
      <c r="D8" s="544"/>
      <c r="E8" s="544"/>
      <c r="F8" s="548"/>
      <c r="G8" s="544"/>
      <c r="H8" s="543"/>
      <c r="I8" s="543"/>
      <c r="J8" s="575"/>
      <c r="K8" s="543"/>
      <c r="L8" s="575"/>
      <c r="M8" s="543"/>
      <c r="N8" s="575"/>
      <c r="O8" s="543"/>
      <c r="P8" s="575"/>
      <c r="Q8" s="543"/>
      <c r="R8" s="549"/>
      <c r="S8" s="549"/>
      <c r="T8" s="549"/>
      <c r="U8" s="544"/>
    </row>
    <row r="9" spans="1:21" ht="12.75" hidden="1" customHeight="1" x14ac:dyDescent="0.2">
      <c r="A9" s="957" t="s">
        <v>1404</v>
      </c>
      <c r="B9" s="805" t="s">
        <v>1405</v>
      </c>
      <c r="C9" s="588"/>
      <c r="D9" s="576"/>
      <c r="E9" s="576"/>
      <c r="F9" s="576"/>
      <c r="G9" s="576"/>
      <c r="H9" s="589"/>
      <c r="I9" s="590"/>
      <c r="J9" s="591"/>
      <c r="K9" s="590"/>
      <c r="L9" s="591"/>
      <c r="M9" s="590"/>
      <c r="N9" s="591"/>
      <c r="O9" s="590"/>
      <c r="P9" s="592">
        <f>H9+J9+L9+N9</f>
        <v>0</v>
      </c>
      <c r="Q9" s="558">
        <f>I9+K9+M9+O9</f>
        <v>0</v>
      </c>
      <c r="R9" s="576"/>
      <c r="S9" s="576"/>
      <c r="T9" s="576"/>
      <c r="U9" s="576"/>
    </row>
    <row r="10" spans="1:21" ht="146.25" customHeight="1" x14ac:dyDescent="0.2">
      <c r="A10" s="957"/>
      <c r="B10" s="805" t="s">
        <v>1406</v>
      </c>
      <c r="C10" s="576" t="s">
        <v>1630</v>
      </c>
      <c r="D10" s="831" t="s">
        <v>2007</v>
      </c>
      <c r="E10" s="831" t="s">
        <v>1799</v>
      </c>
      <c r="F10" s="576" t="s">
        <v>1850</v>
      </c>
      <c r="G10" s="576" t="s">
        <v>2008</v>
      </c>
      <c r="H10" s="589">
        <v>0.1</v>
      </c>
      <c r="I10" s="590"/>
      <c r="J10" s="591">
        <v>0.1</v>
      </c>
      <c r="K10" s="590"/>
      <c r="L10" s="591">
        <v>0.5</v>
      </c>
      <c r="M10" s="590"/>
      <c r="N10" s="591">
        <v>0.3</v>
      </c>
      <c r="O10" s="590"/>
      <c r="P10" s="592">
        <f t="shared" ref="P10:P15" si="0">H10+J10+L10+N10</f>
        <v>1</v>
      </c>
      <c r="Q10" s="558">
        <f t="shared" ref="Q10:Q15" si="1">I10+K10+M10+O10</f>
        <v>0</v>
      </c>
      <c r="R10" s="576" t="s">
        <v>2009</v>
      </c>
      <c r="S10" s="576" t="s">
        <v>2010</v>
      </c>
      <c r="T10" s="576" t="s">
        <v>1785</v>
      </c>
      <c r="U10" s="576" t="s">
        <v>1802</v>
      </c>
    </row>
    <row r="11" spans="1:21" ht="97.5" hidden="1" customHeight="1" x14ac:dyDescent="0.2">
      <c r="A11" s="957"/>
      <c r="B11" s="805" t="s">
        <v>1407</v>
      </c>
      <c r="C11" s="576"/>
      <c r="D11" s="576"/>
      <c r="E11" s="576"/>
      <c r="F11" s="576"/>
      <c r="G11" s="576"/>
      <c r="H11" s="589"/>
      <c r="I11" s="590"/>
      <c r="J11" s="591"/>
      <c r="K11" s="590"/>
      <c r="L11" s="591"/>
      <c r="M11" s="590"/>
      <c r="N11" s="591"/>
      <c r="O11" s="590"/>
      <c r="P11" s="592">
        <f t="shared" si="0"/>
        <v>0</v>
      </c>
      <c r="Q11" s="558">
        <f t="shared" si="1"/>
        <v>0</v>
      </c>
      <c r="R11" s="576"/>
      <c r="S11" s="576"/>
      <c r="T11" s="576"/>
      <c r="U11" s="576"/>
    </row>
    <row r="12" spans="1:21" ht="67.5" customHeight="1" x14ac:dyDescent="0.2">
      <c r="A12" s="955" t="s">
        <v>1408</v>
      </c>
      <c r="B12" s="955" t="s">
        <v>1410</v>
      </c>
      <c r="C12" s="576" t="s">
        <v>1635</v>
      </c>
      <c r="D12" s="959" t="s">
        <v>1800</v>
      </c>
      <c r="E12" s="959" t="s">
        <v>1801</v>
      </c>
      <c r="F12" s="576" t="s">
        <v>1851</v>
      </c>
      <c r="G12" s="576" t="s">
        <v>2001</v>
      </c>
      <c r="H12" s="589">
        <v>0.25</v>
      </c>
      <c r="I12" s="590">
        <v>163767</v>
      </c>
      <c r="J12" s="591">
        <v>0.25</v>
      </c>
      <c r="K12" s="590">
        <f>163767+54589</f>
        <v>218356</v>
      </c>
      <c r="L12" s="591">
        <v>0.25</v>
      </c>
      <c r="M12" s="590">
        <v>163767</v>
      </c>
      <c r="N12" s="591">
        <v>0.25</v>
      </c>
      <c r="O12" s="590">
        <f>163767+54589+54589</f>
        <v>272945</v>
      </c>
      <c r="P12" s="592">
        <f t="shared" si="0"/>
        <v>1</v>
      </c>
      <c r="Q12" s="558">
        <f t="shared" si="1"/>
        <v>818835</v>
      </c>
      <c r="R12" s="576" t="s">
        <v>1803</v>
      </c>
      <c r="S12" s="576" t="s">
        <v>1804</v>
      </c>
      <c r="T12" s="576" t="s">
        <v>1805</v>
      </c>
      <c r="U12" s="576" t="s">
        <v>1698</v>
      </c>
    </row>
    <row r="13" spans="1:21" ht="102" x14ac:dyDescent="0.2">
      <c r="A13" s="956"/>
      <c r="B13" s="956"/>
      <c r="C13" s="576" t="s">
        <v>1635</v>
      </c>
      <c r="D13" s="961"/>
      <c r="E13" s="960"/>
      <c r="F13" s="576" t="s">
        <v>1852</v>
      </c>
      <c r="G13" s="576" t="s">
        <v>2002</v>
      </c>
      <c r="H13" s="589">
        <v>0.25</v>
      </c>
      <c r="I13" s="590"/>
      <c r="J13" s="591">
        <v>0.25</v>
      </c>
      <c r="K13" s="590"/>
      <c r="L13" s="591">
        <v>0.25</v>
      </c>
      <c r="M13" s="590"/>
      <c r="N13" s="591">
        <v>0.25</v>
      </c>
      <c r="O13" s="590"/>
      <c r="P13" s="592">
        <f t="shared" si="0"/>
        <v>1</v>
      </c>
      <c r="Q13" s="558">
        <f t="shared" si="1"/>
        <v>0</v>
      </c>
      <c r="R13" s="576" t="s">
        <v>1806</v>
      </c>
      <c r="S13" s="576" t="s">
        <v>1807</v>
      </c>
      <c r="T13" s="576" t="s">
        <v>1808</v>
      </c>
      <c r="U13" s="576" t="s">
        <v>1698</v>
      </c>
    </row>
    <row r="14" spans="1:21" ht="102" x14ac:dyDescent="0.2">
      <c r="A14" s="956"/>
      <c r="B14" s="956"/>
      <c r="C14" s="576" t="s">
        <v>1630</v>
      </c>
      <c r="D14" s="960"/>
      <c r="E14" s="830" t="s">
        <v>2280</v>
      </c>
      <c r="F14" s="576" t="s">
        <v>1853</v>
      </c>
      <c r="G14" s="561" t="s">
        <v>1753</v>
      </c>
      <c r="H14" s="592">
        <v>0.1</v>
      </c>
      <c r="I14" s="594"/>
      <c r="J14" s="592">
        <v>0.3</v>
      </c>
      <c r="K14" s="594"/>
      <c r="L14" s="592">
        <v>0.3</v>
      </c>
      <c r="M14" s="594">
        <v>50000</v>
      </c>
      <c r="N14" s="592">
        <v>0.3</v>
      </c>
      <c r="O14" s="594"/>
      <c r="P14" s="592">
        <f>H14+J14+L14+N14</f>
        <v>1</v>
      </c>
      <c r="Q14" s="558">
        <f t="shared" si="1"/>
        <v>50000</v>
      </c>
      <c r="R14" s="592" t="s">
        <v>2003</v>
      </c>
      <c r="S14" s="561" t="s">
        <v>2004</v>
      </c>
      <c r="T14" s="561" t="s">
        <v>1749</v>
      </c>
      <c r="U14" s="561" t="s">
        <v>1698</v>
      </c>
    </row>
    <row r="15" spans="1:21" ht="48.75" hidden="1" customHeight="1" x14ac:dyDescent="0.2">
      <c r="A15" s="956"/>
      <c r="B15" s="805" t="s">
        <v>1411</v>
      </c>
      <c r="C15" s="576"/>
      <c r="D15" s="576"/>
      <c r="E15" s="576"/>
      <c r="F15" s="576"/>
      <c r="G15" s="576"/>
      <c r="H15" s="576"/>
      <c r="I15" s="590"/>
      <c r="J15" s="591"/>
      <c r="K15" s="590"/>
      <c r="L15" s="591"/>
      <c r="M15" s="590"/>
      <c r="N15" s="591"/>
      <c r="O15" s="590"/>
      <c r="P15" s="592">
        <f t="shared" si="0"/>
        <v>0</v>
      </c>
      <c r="Q15" s="558">
        <f t="shared" si="1"/>
        <v>0</v>
      </c>
      <c r="R15" s="576"/>
      <c r="S15" s="576"/>
      <c r="T15" s="576"/>
      <c r="U15" s="576"/>
    </row>
    <row r="16" spans="1:21" x14ac:dyDescent="0.2">
      <c r="A16" s="595"/>
      <c r="B16" s="596"/>
      <c r="C16" s="595" t="s">
        <v>1402</v>
      </c>
      <c r="D16" s="596"/>
      <c r="E16" s="596"/>
      <c r="F16" s="596"/>
      <c r="G16" s="597"/>
      <c r="H16" s="566">
        <f t="shared" ref="H16:Q16" si="2">SUM(H9:H15)</f>
        <v>0.7</v>
      </c>
      <c r="I16" s="598">
        <f t="shared" si="2"/>
        <v>163767</v>
      </c>
      <c r="J16" s="599">
        <f t="shared" si="2"/>
        <v>0.89999999999999991</v>
      </c>
      <c r="K16" s="598">
        <f t="shared" si="2"/>
        <v>218356</v>
      </c>
      <c r="L16" s="599">
        <f t="shared" si="2"/>
        <v>1.3</v>
      </c>
      <c r="M16" s="598">
        <f t="shared" si="2"/>
        <v>213767</v>
      </c>
      <c r="N16" s="599">
        <f t="shared" si="2"/>
        <v>1.1000000000000001</v>
      </c>
      <c r="O16" s="598">
        <f t="shared" si="2"/>
        <v>272945</v>
      </c>
      <c r="P16" s="599">
        <f t="shared" si="2"/>
        <v>4</v>
      </c>
      <c r="Q16" s="598">
        <f t="shared" si="2"/>
        <v>868835</v>
      </c>
      <c r="R16" s="566"/>
      <c r="S16" s="566"/>
      <c r="T16" s="566"/>
      <c r="U16" s="600"/>
    </row>
    <row r="35" spans="10:16" s="552" customFormat="1" x14ac:dyDescent="0.25">
      <c r="J35" s="602"/>
      <c r="L35" s="602"/>
      <c r="N35" s="602"/>
      <c r="P35" s="602"/>
    </row>
    <row r="36" spans="10:16" s="552" customFormat="1" x14ac:dyDescent="0.25">
      <c r="J36" s="602"/>
      <c r="L36" s="602"/>
      <c r="N36" s="602"/>
      <c r="P36" s="602"/>
    </row>
    <row r="49" spans="10:16" s="552" customFormat="1" x14ac:dyDescent="0.25">
      <c r="J49" s="602"/>
      <c r="L49" s="602"/>
      <c r="N49" s="602"/>
      <c r="P49" s="602"/>
    </row>
    <row r="50" spans="10:16" s="552" customFormat="1" x14ac:dyDescent="0.25">
      <c r="J50" s="602"/>
      <c r="L50" s="602"/>
      <c r="N50" s="602"/>
      <c r="P50" s="602"/>
    </row>
  </sheetData>
  <mergeCells count="24">
    <mergeCell ref="A3:U3"/>
    <mergeCell ref="B12:B14"/>
    <mergeCell ref="A5:A7"/>
    <mergeCell ref="B5:B7"/>
    <mergeCell ref="C5:C7"/>
    <mergeCell ref="E5:E7"/>
    <mergeCell ref="A9:A11"/>
    <mergeCell ref="A12:A15"/>
    <mergeCell ref="A4:U4"/>
    <mergeCell ref="F5:F7"/>
    <mergeCell ref="J6:K6"/>
    <mergeCell ref="L6:M6"/>
    <mergeCell ref="E12:E13"/>
    <mergeCell ref="D12:D14"/>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15">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topLeftCell="D1" zoomScale="57" zoomScaleNormal="57" workbookViewId="0">
      <pane ySplit="6" topLeftCell="A7" activePane="bottomLeft" state="frozen"/>
      <selection activeCell="R5" sqref="R5"/>
      <selection pane="bottomLeft" activeCell="K10" sqref="K10"/>
    </sheetView>
  </sheetViews>
  <sheetFormatPr baseColWidth="10" defaultRowHeight="15" x14ac:dyDescent="0.25"/>
  <cols>
    <col min="1" max="2" width="21.7109375" customWidth="1"/>
    <col min="3" max="3" width="27.42578125" customWidth="1"/>
    <col min="4" max="4" width="27.42578125" style="414" customWidth="1"/>
    <col min="5" max="7" width="27.42578125" customWidth="1"/>
    <col min="8" max="8" width="15.28515625" customWidth="1"/>
    <col min="9" max="9" width="11.5703125" style="218"/>
    <col min="10" max="10" width="15.28515625" customWidth="1"/>
    <col min="11" max="11" width="18.85546875" style="218" customWidth="1"/>
    <col min="13" max="13" width="11.5703125" style="218"/>
    <col min="15" max="15" width="11.5703125" style="218"/>
    <col min="16" max="16" width="15.28515625" style="497" customWidth="1"/>
    <col min="17" max="17" width="18.28515625" style="218" customWidth="1"/>
    <col min="18" max="18" width="14.140625" hidden="1" customWidth="1"/>
    <col min="19" max="21" width="14.140625" customWidth="1"/>
    <col min="22" max="22" width="17" customWidth="1"/>
  </cols>
  <sheetData>
    <row r="1" spans="1:22" ht="18.75" x14ac:dyDescent="0.25">
      <c r="B1" s="261"/>
      <c r="C1" s="461" t="s">
        <v>1636</v>
      </c>
      <c r="D1" s="261"/>
      <c r="E1" s="261"/>
      <c r="F1" s="261"/>
      <c r="H1" s="261" t="s">
        <v>1412</v>
      </c>
      <c r="J1" s="261"/>
      <c r="K1" s="261"/>
      <c r="L1" s="261"/>
      <c r="M1" s="261"/>
      <c r="N1" s="261"/>
      <c r="O1" s="261"/>
      <c r="P1" s="491"/>
      <c r="Q1" s="261"/>
      <c r="R1" s="261"/>
      <c r="S1" s="261"/>
      <c r="T1" s="261"/>
      <c r="U1" s="261"/>
      <c r="V1" s="261"/>
    </row>
    <row r="2" spans="1:22" s="322" customFormat="1" ht="18.75" x14ac:dyDescent="0.25">
      <c r="A2" s="322" t="s">
        <v>1342</v>
      </c>
      <c r="B2" s="261"/>
      <c r="C2" s="261"/>
      <c r="D2" s="261"/>
      <c r="E2" s="261"/>
      <c r="F2" s="261"/>
      <c r="H2" s="261"/>
      <c r="I2" s="218"/>
      <c r="J2" s="261"/>
      <c r="K2" s="261"/>
      <c r="L2" s="261"/>
      <c r="M2" s="261"/>
      <c r="N2" s="261"/>
      <c r="O2" s="261"/>
      <c r="P2" s="491"/>
      <c r="Q2" s="261"/>
      <c r="R2" s="261"/>
      <c r="S2" s="261"/>
      <c r="T2" s="261"/>
      <c r="U2" s="261"/>
      <c r="V2" s="261"/>
    </row>
    <row r="3" spans="1:22" x14ac:dyDescent="0.25">
      <c r="A3" s="250" t="s">
        <v>1415</v>
      </c>
      <c r="B3" s="250"/>
      <c r="C3" s="250"/>
      <c r="D3" s="250"/>
      <c r="E3" s="250"/>
      <c r="F3" s="250"/>
      <c r="G3" s="250"/>
      <c r="H3" s="250"/>
      <c r="I3" s="250"/>
      <c r="J3" s="250"/>
      <c r="K3" s="250"/>
      <c r="L3" s="250"/>
      <c r="M3" s="250"/>
      <c r="N3" s="250"/>
      <c r="O3" s="250"/>
      <c r="P3" s="603"/>
      <c r="Q3" s="250"/>
      <c r="R3" s="250"/>
      <c r="S3" s="250"/>
      <c r="T3" s="250"/>
      <c r="U3" s="250"/>
      <c r="V3" s="250"/>
    </row>
    <row r="4" spans="1:22" ht="15" customHeight="1" x14ac:dyDescent="0.25">
      <c r="A4" s="879" t="s">
        <v>92</v>
      </c>
      <c r="B4" s="878" t="s">
        <v>106</v>
      </c>
      <c r="C4" s="881" t="s">
        <v>1529</v>
      </c>
      <c r="D4" s="881" t="s">
        <v>1530</v>
      </c>
      <c r="E4" s="881" t="s">
        <v>82</v>
      </c>
      <c r="F4" s="881" t="s">
        <v>387</v>
      </c>
      <c r="G4" s="881" t="s">
        <v>83</v>
      </c>
      <c r="H4" s="884" t="s">
        <v>95</v>
      </c>
      <c r="I4" s="890"/>
      <c r="J4" s="890"/>
      <c r="K4" s="890"/>
      <c r="L4" s="890"/>
      <c r="M4" s="890"/>
      <c r="N4" s="890"/>
      <c r="O4" s="885"/>
      <c r="P4" s="886" t="s">
        <v>96</v>
      </c>
      <c r="Q4" s="887"/>
      <c r="R4" s="878" t="s">
        <v>97</v>
      </c>
      <c r="S4" s="878" t="s">
        <v>98</v>
      </c>
      <c r="T4" s="878" t="s">
        <v>105</v>
      </c>
      <c r="U4" s="878" t="s">
        <v>104</v>
      </c>
      <c r="V4" s="875" t="s">
        <v>84</v>
      </c>
    </row>
    <row r="5" spans="1:22" ht="15" customHeight="1" x14ac:dyDescent="0.25">
      <c r="A5" s="879"/>
      <c r="B5" s="879"/>
      <c r="C5" s="882"/>
      <c r="D5" s="882"/>
      <c r="E5" s="882"/>
      <c r="F5" s="882"/>
      <c r="G5" s="882"/>
      <c r="H5" s="884" t="s">
        <v>99</v>
      </c>
      <c r="I5" s="885"/>
      <c r="J5" s="884" t="s">
        <v>100</v>
      </c>
      <c r="K5" s="885"/>
      <c r="L5" s="884" t="s">
        <v>101</v>
      </c>
      <c r="M5" s="885"/>
      <c r="N5" s="884" t="s">
        <v>102</v>
      </c>
      <c r="O5" s="885"/>
      <c r="P5" s="888"/>
      <c r="Q5" s="889"/>
      <c r="R5" s="879"/>
      <c r="S5" s="879"/>
      <c r="T5" s="879"/>
      <c r="U5" s="879"/>
      <c r="V5" s="876"/>
    </row>
    <row r="6" spans="1:22" ht="25.5" x14ac:dyDescent="0.25">
      <c r="A6" s="880"/>
      <c r="B6" s="880"/>
      <c r="C6" s="883"/>
      <c r="D6" s="883"/>
      <c r="E6" s="883"/>
      <c r="F6" s="883"/>
      <c r="G6" s="883"/>
      <c r="H6" s="390" t="s">
        <v>103</v>
      </c>
      <c r="I6" s="390" t="s">
        <v>12</v>
      </c>
      <c r="J6" s="390" t="s">
        <v>103</v>
      </c>
      <c r="K6" s="390" t="s">
        <v>12</v>
      </c>
      <c r="L6" s="390" t="s">
        <v>103</v>
      </c>
      <c r="M6" s="390" t="s">
        <v>12</v>
      </c>
      <c r="N6" s="390" t="s">
        <v>103</v>
      </c>
      <c r="O6" s="390" t="s">
        <v>12</v>
      </c>
      <c r="P6" s="492" t="s">
        <v>103</v>
      </c>
      <c r="Q6" s="390" t="s">
        <v>12</v>
      </c>
      <c r="R6" s="880"/>
      <c r="S6" s="880"/>
      <c r="T6" s="880"/>
      <c r="U6" s="880"/>
      <c r="V6" s="877"/>
    </row>
    <row r="7" spans="1:22" s="322" customFormat="1" ht="15.75" x14ac:dyDescent="0.25">
      <c r="A7" s="391"/>
      <c r="B7" s="392"/>
      <c r="C7" s="393"/>
      <c r="D7" s="393"/>
      <c r="E7" s="393"/>
      <c r="F7" s="394"/>
      <c r="G7" s="393"/>
      <c r="H7" s="395"/>
      <c r="I7" s="395"/>
      <c r="J7" s="395"/>
      <c r="K7" s="395"/>
      <c r="L7" s="395"/>
      <c r="M7" s="395"/>
      <c r="N7" s="395"/>
      <c r="O7" s="395"/>
      <c r="P7" s="493"/>
      <c r="Q7" s="395"/>
      <c r="R7" s="396"/>
      <c r="S7" s="396"/>
      <c r="T7" s="396"/>
      <c r="U7" s="396"/>
      <c r="V7" s="397"/>
    </row>
    <row r="8" spans="1:22" ht="149.25" customHeight="1" x14ac:dyDescent="0.25">
      <c r="A8" s="894" t="s">
        <v>1413</v>
      </c>
      <c r="B8" s="894" t="s">
        <v>1414</v>
      </c>
      <c r="C8" s="965" t="s">
        <v>1636</v>
      </c>
      <c r="D8" s="962" t="s">
        <v>1809</v>
      </c>
      <c r="E8" s="854" t="s">
        <v>1810</v>
      </c>
      <c r="F8" s="819" t="s">
        <v>1815</v>
      </c>
      <c r="G8" s="473" t="s">
        <v>2006</v>
      </c>
      <c r="H8" s="315">
        <v>0.25</v>
      </c>
      <c r="I8" s="316"/>
      <c r="J8" s="315">
        <v>0.25</v>
      </c>
      <c r="K8" s="316"/>
      <c r="L8" s="315">
        <v>0.25</v>
      </c>
      <c r="M8" s="316"/>
      <c r="N8" s="315">
        <v>0.25</v>
      </c>
      <c r="O8" s="316"/>
      <c r="P8" s="820">
        <f t="shared" ref="P8" si="0">H8+J8+L8+N8</f>
        <v>1</v>
      </c>
      <c r="Q8" s="821">
        <f t="shared" ref="Q8" si="1">I8+K8+M8+O8</f>
        <v>0</v>
      </c>
      <c r="R8" s="473"/>
      <c r="S8" s="473" t="s">
        <v>1812</v>
      </c>
      <c r="T8" s="473" t="s">
        <v>2162</v>
      </c>
      <c r="U8" s="473" t="s">
        <v>1813</v>
      </c>
      <c r="V8" s="473" t="s">
        <v>1698</v>
      </c>
    </row>
    <row r="9" spans="1:22" s="322" customFormat="1" ht="110.25" x14ac:dyDescent="0.25">
      <c r="A9" s="895"/>
      <c r="B9" s="895"/>
      <c r="C9" s="966"/>
      <c r="D9" s="963"/>
      <c r="E9" s="854" t="s">
        <v>2237</v>
      </c>
      <c r="F9" s="819" t="s">
        <v>1816</v>
      </c>
      <c r="G9" s="822" t="s">
        <v>2161</v>
      </c>
      <c r="H9" s="315">
        <v>0.25</v>
      </c>
      <c r="I9" s="316">
        <v>2000</v>
      </c>
      <c r="J9" s="315">
        <v>0.15</v>
      </c>
      <c r="K9" s="316"/>
      <c r="L9" s="315">
        <v>0.3</v>
      </c>
      <c r="M9" s="316">
        <v>2000</v>
      </c>
      <c r="N9" s="315">
        <v>0.3</v>
      </c>
      <c r="O9" s="316">
        <v>2000</v>
      </c>
      <c r="P9" s="820">
        <f t="shared" ref="P9:P11" si="2">H9+J9+L9+N9</f>
        <v>1</v>
      </c>
      <c r="Q9" s="821">
        <f t="shared" ref="Q9:Q11" si="3">I9+K9+M9+O9</f>
        <v>6000</v>
      </c>
      <c r="R9" s="473"/>
      <c r="S9" s="473" t="s">
        <v>2164</v>
      </c>
      <c r="T9" s="473" t="s">
        <v>2163</v>
      </c>
      <c r="U9" s="473" t="s">
        <v>1813</v>
      </c>
      <c r="V9" s="473" t="s">
        <v>1698</v>
      </c>
    </row>
    <row r="10" spans="1:22" s="322" customFormat="1" ht="110.25" x14ac:dyDescent="0.25">
      <c r="A10" s="895"/>
      <c r="B10" s="895"/>
      <c r="C10" s="966"/>
      <c r="D10" s="963"/>
      <c r="E10" s="854" t="s">
        <v>2005</v>
      </c>
      <c r="F10" s="819" t="s">
        <v>1817</v>
      </c>
      <c r="G10" s="822" t="s">
        <v>1811</v>
      </c>
      <c r="H10" s="315">
        <v>0.1</v>
      </c>
      <c r="I10" s="316"/>
      <c r="J10" s="315">
        <v>0.25</v>
      </c>
      <c r="K10" s="316"/>
      <c r="L10" s="315">
        <v>0.3</v>
      </c>
      <c r="M10" s="316"/>
      <c r="N10" s="315">
        <v>0.35</v>
      </c>
      <c r="O10" s="316"/>
      <c r="P10" s="820">
        <f t="shared" si="2"/>
        <v>0.99999999999999989</v>
      </c>
      <c r="Q10" s="821">
        <f t="shared" si="3"/>
        <v>0</v>
      </c>
      <c r="R10" s="473"/>
      <c r="S10" s="473" t="s">
        <v>1814</v>
      </c>
      <c r="T10" s="473" t="s">
        <v>2167</v>
      </c>
      <c r="U10" s="473" t="s">
        <v>1813</v>
      </c>
      <c r="V10" s="473" t="s">
        <v>1698</v>
      </c>
    </row>
    <row r="11" spans="1:22" s="322" customFormat="1" ht="141.75" x14ac:dyDescent="0.25">
      <c r="A11" s="896"/>
      <c r="B11" s="896"/>
      <c r="C11" s="967"/>
      <c r="D11" s="964"/>
      <c r="E11" s="823" t="s">
        <v>2037</v>
      </c>
      <c r="F11" s="819" t="s">
        <v>2034</v>
      </c>
      <c r="G11" s="473" t="s">
        <v>2165</v>
      </c>
      <c r="H11" s="315">
        <v>0.25</v>
      </c>
      <c r="I11" s="316"/>
      <c r="J11" s="315">
        <v>0.25</v>
      </c>
      <c r="K11" s="316"/>
      <c r="L11" s="315">
        <v>0.25</v>
      </c>
      <c r="M11" s="316"/>
      <c r="N11" s="315">
        <v>0.25</v>
      </c>
      <c r="O11" s="316"/>
      <c r="P11" s="820">
        <f t="shared" si="2"/>
        <v>1</v>
      </c>
      <c r="Q11" s="821">
        <f t="shared" si="3"/>
        <v>0</v>
      </c>
      <c r="R11" s="473"/>
      <c r="S11" s="473" t="s">
        <v>2166</v>
      </c>
      <c r="T11" s="473" t="s">
        <v>2035</v>
      </c>
      <c r="U11" s="473" t="s">
        <v>2036</v>
      </c>
      <c r="V11" s="473" t="s">
        <v>1698</v>
      </c>
    </row>
    <row r="12" spans="1:22" ht="15.6" customHeight="1" x14ac:dyDescent="0.25">
      <c r="A12" s="269"/>
      <c r="B12" s="270"/>
      <c r="C12" s="269" t="s">
        <v>1509</v>
      </c>
      <c r="D12" s="270"/>
      <c r="E12" s="270"/>
      <c r="F12" s="270"/>
      <c r="G12" s="271"/>
      <c r="H12" s="264">
        <f t="shared" ref="H12:Q12" si="4">SUM(H8:H11)</f>
        <v>0.85</v>
      </c>
      <c r="I12" s="220">
        <f t="shared" si="4"/>
        <v>2000</v>
      </c>
      <c r="J12" s="264">
        <f t="shared" si="4"/>
        <v>0.9</v>
      </c>
      <c r="K12" s="220">
        <f t="shared" si="4"/>
        <v>0</v>
      </c>
      <c r="L12" s="264">
        <f t="shared" si="4"/>
        <v>1.1000000000000001</v>
      </c>
      <c r="M12" s="220">
        <f t="shared" si="4"/>
        <v>2000</v>
      </c>
      <c r="N12" s="264">
        <f t="shared" si="4"/>
        <v>1.1499999999999999</v>
      </c>
      <c r="O12" s="220">
        <f t="shared" si="4"/>
        <v>2000</v>
      </c>
      <c r="P12" s="498">
        <f t="shared" si="4"/>
        <v>4</v>
      </c>
      <c r="Q12" s="220">
        <f t="shared" si="4"/>
        <v>6000</v>
      </c>
      <c r="R12" s="248"/>
      <c r="S12" s="248"/>
      <c r="T12" s="248"/>
      <c r="U12" s="248"/>
      <c r="V12" s="248"/>
    </row>
  </sheetData>
  <mergeCells count="22">
    <mergeCell ref="D8:D11"/>
    <mergeCell ref="C8:C11"/>
    <mergeCell ref="B8:B11"/>
    <mergeCell ref="A8:A11"/>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20" activePane="bottomLeft" state="frozen"/>
      <selection activeCell="A7" sqref="A7"/>
      <selection pane="bottomLeft" activeCell="D30" sqref="D30"/>
    </sheetView>
  </sheetViews>
  <sheetFormatPr baseColWidth="10" defaultRowHeight="15" x14ac:dyDescent="0.25"/>
  <cols>
    <col min="1" max="1" width="21.7109375" customWidth="1"/>
    <col min="2" max="2" width="26.28515625" customWidth="1"/>
    <col min="3" max="3" width="27.42578125" customWidth="1"/>
    <col min="4" max="4" width="27.42578125" style="414" customWidth="1"/>
    <col min="5" max="7" width="27.42578125" customWidth="1"/>
    <col min="8" max="8" width="15.28515625" customWidth="1"/>
    <col min="9" max="9" width="14.85546875" style="218" bestFit="1" customWidth="1"/>
    <col min="10" max="10" width="15.28515625" customWidth="1"/>
    <col min="11" max="11" width="18.85546875" style="218" customWidth="1"/>
    <col min="13" max="13" width="14.85546875" style="218" bestFit="1" customWidth="1"/>
    <col min="15" max="15" width="14.85546875" style="218" bestFit="1" customWidth="1"/>
    <col min="16" max="16" width="15.28515625" customWidth="1"/>
    <col min="17" max="17" width="18.28515625" style="218" customWidth="1"/>
    <col min="18" max="18" width="14.140625" hidden="1" customWidth="1"/>
    <col min="19" max="21" width="14.140625" customWidth="1"/>
    <col min="22" max="22" width="17" customWidth="1"/>
  </cols>
  <sheetData>
    <row r="1" spans="1:22" ht="18" customHeight="1" x14ac:dyDescent="0.25">
      <c r="B1" s="226"/>
      <c r="C1" s="462" t="s">
        <v>1637</v>
      </c>
      <c r="D1" s="462" t="s">
        <v>1638</v>
      </c>
      <c r="E1" s="226"/>
      <c r="F1" s="228"/>
      <c r="G1" s="226"/>
      <c r="H1" s="268" t="s">
        <v>1348</v>
      </c>
      <c r="K1" s="226"/>
      <c r="L1" s="226"/>
      <c r="M1" s="226"/>
      <c r="N1" s="226"/>
      <c r="O1" s="226"/>
      <c r="P1" s="226"/>
      <c r="Q1" s="226"/>
      <c r="R1" s="226"/>
      <c r="S1" s="226"/>
      <c r="T1" s="226"/>
      <c r="U1" s="226"/>
      <c r="V1" s="226"/>
    </row>
    <row r="2" spans="1:22" ht="18" customHeight="1" x14ac:dyDescent="0.25">
      <c r="B2" s="228"/>
      <c r="C2" s="228"/>
      <c r="D2" s="228"/>
      <c r="E2" s="228"/>
      <c r="F2" s="228"/>
      <c r="G2" s="228"/>
      <c r="H2" s="268"/>
      <c r="K2" s="228"/>
      <c r="L2" s="228"/>
      <c r="M2" s="228"/>
      <c r="N2" s="228"/>
      <c r="O2" s="228"/>
      <c r="P2" s="228"/>
      <c r="Q2" s="228"/>
      <c r="R2" s="228"/>
      <c r="S2" s="228"/>
      <c r="T2" s="228"/>
      <c r="U2" s="228"/>
      <c r="V2" s="228"/>
    </row>
    <row r="3" spans="1:22" ht="18" customHeight="1" x14ac:dyDescent="0.25">
      <c r="A3" s="287" t="s">
        <v>1341</v>
      </c>
      <c r="B3" s="228"/>
      <c r="C3" s="228"/>
      <c r="D3" s="228"/>
      <c r="E3" s="228"/>
      <c r="F3" s="228"/>
      <c r="G3" s="228"/>
      <c r="H3" s="268"/>
      <c r="K3" s="228"/>
      <c r="L3" s="228"/>
      <c r="M3" s="228"/>
      <c r="N3" s="228"/>
      <c r="O3" s="228"/>
      <c r="P3" s="228"/>
      <c r="Q3" s="228"/>
      <c r="R3" s="228"/>
      <c r="S3" s="228"/>
      <c r="T3" s="228"/>
      <c r="U3" s="228"/>
      <c r="V3" s="228"/>
    </row>
    <row r="4" spans="1:22" ht="33" customHeight="1" x14ac:dyDescent="0.25">
      <c r="A4" s="968" t="s">
        <v>1347</v>
      </c>
      <c r="B4" s="968"/>
      <c r="C4" s="968"/>
      <c r="D4" s="968"/>
      <c r="E4" s="968"/>
      <c r="F4" s="968"/>
      <c r="G4" s="968"/>
      <c r="H4" s="968"/>
      <c r="I4" s="968"/>
      <c r="J4" s="968"/>
      <c r="K4" s="968"/>
      <c r="L4" s="968"/>
      <c r="M4" s="968"/>
      <c r="N4" s="968"/>
      <c r="O4" s="968"/>
      <c r="P4" s="968"/>
      <c r="Q4" s="968"/>
      <c r="R4" s="968"/>
      <c r="S4" s="968"/>
      <c r="T4" s="968"/>
      <c r="U4" s="968"/>
      <c r="V4" s="968"/>
    </row>
    <row r="5" spans="1:22" ht="14.45" customHeight="1" x14ac:dyDescent="0.25">
      <c r="A5" s="879" t="s">
        <v>92</v>
      </c>
      <c r="B5" s="878" t="s">
        <v>106</v>
      </c>
      <c r="C5" s="881" t="s">
        <v>1529</v>
      </c>
      <c r="D5" s="881" t="s">
        <v>1530</v>
      </c>
      <c r="E5" s="881" t="s">
        <v>82</v>
      </c>
      <c r="F5" s="881" t="s">
        <v>387</v>
      </c>
      <c r="G5" s="881" t="s">
        <v>83</v>
      </c>
      <c r="H5" s="884" t="s">
        <v>95</v>
      </c>
      <c r="I5" s="890"/>
      <c r="J5" s="890"/>
      <c r="K5" s="890"/>
      <c r="L5" s="890"/>
      <c r="M5" s="890"/>
      <c r="N5" s="890"/>
      <c r="O5" s="885"/>
      <c r="P5" s="886" t="s">
        <v>96</v>
      </c>
      <c r="Q5" s="887"/>
      <c r="R5" s="878" t="s">
        <v>97</v>
      </c>
      <c r="S5" s="878" t="s">
        <v>98</v>
      </c>
      <c r="T5" s="878" t="s">
        <v>105</v>
      </c>
      <c r="U5" s="878" t="s">
        <v>104</v>
      </c>
      <c r="V5" s="875" t="s">
        <v>84</v>
      </c>
    </row>
    <row r="6" spans="1:22" ht="14.45" customHeight="1" x14ac:dyDescent="0.25">
      <c r="A6" s="879"/>
      <c r="B6" s="879"/>
      <c r="C6" s="882"/>
      <c r="D6" s="882"/>
      <c r="E6" s="882"/>
      <c r="F6" s="882"/>
      <c r="G6" s="882"/>
      <c r="H6" s="884" t="s">
        <v>99</v>
      </c>
      <c r="I6" s="885"/>
      <c r="J6" s="884" t="s">
        <v>100</v>
      </c>
      <c r="K6" s="885"/>
      <c r="L6" s="884" t="s">
        <v>101</v>
      </c>
      <c r="M6" s="885"/>
      <c r="N6" s="884" t="s">
        <v>102</v>
      </c>
      <c r="O6" s="885"/>
      <c r="P6" s="888"/>
      <c r="Q6" s="889"/>
      <c r="R6" s="879"/>
      <c r="S6" s="879"/>
      <c r="T6" s="879"/>
      <c r="U6" s="879"/>
      <c r="V6" s="876"/>
    </row>
    <row r="7" spans="1:22" ht="25.5" x14ac:dyDescent="0.25">
      <c r="A7" s="880"/>
      <c r="B7" s="880"/>
      <c r="C7" s="883"/>
      <c r="D7" s="883"/>
      <c r="E7" s="883"/>
      <c r="F7" s="883"/>
      <c r="G7" s="883"/>
      <c r="H7" s="390" t="s">
        <v>103</v>
      </c>
      <c r="I7" s="390" t="s">
        <v>12</v>
      </c>
      <c r="J7" s="390" t="s">
        <v>103</v>
      </c>
      <c r="K7" s="390" t="s">
        <v>12</v>
      </c>
      <c r="L7" s="390" t="s">
        <v>103</v>
      </c>
      <c r="M7" s="390" t="s">
        <v>12</v>
      </c>
      <c r="N7" s="390" t="s">
        <v>103</v>
      </c>
      <c r="O7" s="390" t="s">
        <v>12</v>
      </c>
      <c r="P7" s="390" t="s">
        <v>103</v>
      </c>
      <c r="Q7" s="390" t="s">
        <v>12</v>
      </c>
      <c r="R7" s="880"/>
      <c r="S7" s="880"/>
      <c r="T7" s="880"/>
      <c r="U7" s="880"/>
      <c r="V7" s="877"/>
    </row>
    <row r="8" spans="1:22" ht="15.6" customHeight="1" x14ac:dyDescent="0.25">
      <c r="A8" s="391"/>
      <c r="B8" s="392"/>
      <c r="C8" s="393"/>
      <c r="D8" s="393"/>
      <c r="E8" s="393"/>
      <c r="F8" s="394"/>
      <c r="G8" s="393"/>
      <c r="H8" s="395"/>
      <c r="I8" s="395"/>
      <c r="J8" s="395"/>
      <c r="K8" s="395"/>
      <c r="L8" s="395"/>
      <c r="M8" s="395"/>
      <c r="N8" s="395"/>
      <c r="O8" s="395"/>
      <c r="P8" s="395"/>
      <c r="Q8" s="395"/>
      <c r="R8" s="396"/>
      <c r="S8" s="396"/>
      <c r="T8" s="396"/>
      <c r="U8" s="396"/>
      <c r="V8" s="397"/>
    </row>
    <row r="9" spans="1:22" ht="15.75" x14ac:dyDescent="0.25">
      <c r="A9" s="969" t="s">
        <v>1416</v>
      </c>
      <c r="B9" s="891" t="s">
        <v>1417</v>
      </c>
      <c r="C9" s="292"/>
      <c r="D9" s="292"/>
      <c r="E9" s="292"/>
      <c r="F9" s="292"/>
      <c r="G9" s="292"/>
      <c r="H9" s="311"/>
      <c r="I9" s="314"/>
      <c r="J9" s="311"/>
      <c r="K9" s="314"/>
      <c r="L9" s="311"/>
      <c r="M9" s="314"/>
      <c r="N9" s="311"/>
      <c r="O9" s="314"/>
      <c r="P9" s="354">
        <f t="shared" ref="P9:Q20" si="0">H9+J9+L9+N9</f>
        <v>0</v>
      </c>
      <c r="Q9" s="352">
        <f t="shared" si="0"/>
        <v>0</v>
      </c>
      <c r="R9" s="292"/>
      <c r="S9" s="292"/>
      <c r="T9" s="292"/>
      <c r="U9" s="292"/>
      <c r="V9" s="292"/>
    </row>
    <row r="10" spans="1:22" ht="15.75" x14ac:dyDescent="0.25">
      <c r="A10" s="970"/>
      <c r="B10" s="892"/>
      <c r="C10" s="292"/>
      <c r="D10" s="292"/>
      <c r="E10" s="292"/>
      <c r="F10" s="292"/>
      <c r="G10" s="292"/>
      <c r="H10" s="311"/>
      <c r="I10" s="314"/>
      <c r="J10" s="311"/>
      <c r="K10" s="314"/>
      <c r="L10" s="311"/>
      <c r="M10" s="314"/>
      <c r="N10" s="311"/>
      <c r="O10" s="314"/>
      <c r="P10" s="354">
        <f t="shared" si="0"/>
        <v>0</v>
      </c>
      <c r="Q10" s="352">
        <f t="shared" si="0"/>
        <v>0</v>
      </c>
      <c r="R10" s="292"/>
      <c r="S10" s="292"/>
      <c r="T10" s="292"/>
      <c r="U10" s="292"/>
      <c r="V10" s="292"/>
    </row>
    <row r="11" spans="1:22" ht="15.75" x14ac:dyDescent="0.25">
      <c r="A11" s="970"/>
      <c r="B11" s="892"/>
      <c r="C11" s="292"/>
      <c r="D11" s="292"/>
      <c r="E11" s="292"/>
      <c r="F11" s="292"/>
      <c r="G11" s="292"/>
      <c r="H11" s="311"/>
      <c r="I11" s="314"/>
      <c r="J11" s="311"/>
      <c r="K11" s="314"/>
      <c r="L11" s="311"/>
      <c r="M11" s="314"/>
      <c r="N11" s="311"/>
      <c r="O11" s="314"/>
      <c r="P11" s="354">
        <f t="shared" si="0"/>
        <v>0</v>
      </c>
      <c r="Q11" s="352">
        <f t="shared" si="0"/>
        <v>0</v>
      </c>
      <c r="R11" s="292"/>
      <c r="S11" s="292"/>
      <c r="T11" s="292"/>
      <c r="U11" s="292"/>
      <c r="V11" s="292"/>
    </row>
    <row r="12" spans="1:22" ht="15.75" x14ac:dyDescent="0.25">
      <c r="A12" s="970"/>
      <c r="B12" s="892"/>
      <c r="C12" s="292"/>
      <c r="D12" s="292"/>
      <c r="E12" s="292"/>
      <c r="F12" s="292"/>
      <c r="G12" s="292"/>
      <c r="H12" s="311"/>
      <c r="I12" s="314"/>
      <c r="J12" s="311"/>
      <c r="K12" s="314"/>
      <c r="L12" s="311"/>
      <c r="M12" s="314"/>
      <c r="N12" s="311"/>
      <c r="O12" s="314"/>
      <c r="P12" s="354">
        <f t="shared" si="0"/>
        <v>0</v>
      </c>
      <c r="Q12" s="352">
        <f t="shared" si="0"/>
        <v>0</v>
      </c>
      <c r="R12" s="292"/>
      <c r="S12" s="292"/>
      <c r="T12" s="292"/>
      <c r="U12" s="292"/>
      <c r="V12" s="72"/>
    </row>
    <row r="13" spans="1:22" ht="15.75" x14ac:dyDescent="0.25">
      <c r="A13" s="970"/>
      <c r="B13" s="892"/>
      <c r="C13" s="292"/>
      <c r="D13" s="292"/>
      <c r="E13" s="292"/>
      <c r="F13" s="292"/>
      <c r="G13" s="256"/>
      <c r="H13" s="317"/>
      <c r="I13" s="314"/>
      <c r="J13" s="317"/>
      <c r="K13" s="314"/>
      <c r="L13" s="317"/>
      <c r="M13" s="314"/>
      <c r="N13" s="317"/>
      <c r="O13" s="314"/>
      <c r="P13" s="354">
        <f t="shared" si="0"/>
        <v>0</v>
      </c>
      <c r="Q13" s="352">
        <f t="shared" si="0"/>
        <v>0</v>
      </c>
      <c r="R13" s="292"/>
      <c r="S13" s="292"/>
      <c r="T13" s="292"/>
      <c r="U13" s="292"/>
      <c r="V13" s="256"/>
    </row>
    <row r="14" spans="1:22" ht="15.75" x14ac:dyDescent="0.25">
      <c r="A14" s="970"/>
      <c r="B14" s="892"/>
      <c r="C14" s="292"/>
      <c r="D14" s="292"/>
      <c r="E14" s="292"/>
      <c r="F14" s="292"/>
      <c r="G14" s="292"/>
      <c r="H14" s="311"/>
      <c r="I14" s="314"/>
      <c r="J14" s="311"/>
      <c r="K14" s="314"/>
      <c r="L14" s="311"/>
      <c r="M14" s="314"/>
      <c r="N14" s="311"/>
      <c r="O14" s="314"/>
      <c r="P14" s="354">
        <f t="shared" si="0"/>
        <v>0</v>
      </c>
      <c r="Q14" s="352">
        <f t="shared" si="0"/>
        <v>0</v>
      </c>
      <c r="R14" s="292"/>
      <c r="S14" s="292"/>
      <c r="T14" s="292"/>
      <c r="U14" s="292"/>
      <c r="V14" s="292"/>
    </row>
    <row r="15" spans="1:22" ht="15.75" x14ac:dyDescent="0.25">
      <c r="A15" s="970"/>
      <c r="B15" s="892"/>
      <c r="C15" s="292"/>
      <c r="D15" s="292"/>
      <c r="E15" s="292"/>
      <c r="F15" s="292"/>
      <c r="G15" s="73"/>
      <c r="H15" s="311"/>
      <c r="I15" s="314"/>
      <c r="J15" s="311"/>
      <c r="K15" s="314"/>
      <c r="L15" s="311"/>
      <c r="M15" s="314"/>
      <c r="N15" s="311"/>
      <c r="O15" s="314"/>
      <c r="P15" s="354">
        <f t="shared" si="0"/>
        <v>0</v>
      </c>
      <c r="Q15" s="352">
        <f t="shared" si="0"/>
        <v>0</v>
      </c>
      <c r="R15" s="292"/>
      <c r="S15" s="292"/>
      <c r="T15" s="292"/>
      <c r="U15" s="292"/>
      <c r="V15" s="292"/>
    </row>
    <row r="16" spans="1:22" ht="15.75" x14ac:dyDescent="0.25">
      <c r="A16" s="970"/>
      <c r="B16" s="892"/>
      <c r="C16" s="292"/>
      <c r="D16" s="292"/>
      <c r="E16" s="292"/>
      <c r="F16" s="292"/>
      <c r="G16" s="292"/>
      <c r="H16" s="311"/>
      <c r="I16" s="314"/>
      <c r="J16" s="311"/>
      <c r="K16" s="314"/>
      <c r="L16" s="311"/>
      <c r="M16" s="314"/>
      <c r="N16" s="311"/>
      <c r="O16" s="314"/>
      <c r="P16" s="354">
        <f t="shared" si="0"/>
        <v>0</v>
      </c>
      <c r="Q16" s="352">
        <f t="shared" si="0"/>
        <v>0</v>
      </c>
      <c r="R16" s="292"/>
      <c r="S16" s="292"/>
      <c r="T16" s="292"/>
      <c r="U16" s="292"/>
      <c r="V16" s="292"/>
    </row>
    <row r="17" spans="1:22" ht="15.75" x14ac:dyDescent="0.25">
      <c r="A17" s="970"/>
      <c r="B17" s="892"/>
      <c r="C17" s="292"/>
      <c r="D17" s="292"/>
      <c r="E17" s="292"/>
      <c r="F17" s="292"/>
      <c r="G17" s="292"/>
      <c r="H17" s="317"/>
      <c r="I17" s="314"/>
      <c r="J17" s="317"/>
      <c r="K17" s="314"/>
      <c r="L17" s="317"/>
      <c r="M17" s="314"/>
      <c r="N17" s="317"/>
      <c r="O17" s="314"/>
      <c r="P17" s="354">
        <f t="shared" si="0"/>
        <v>0</v>
      </c>
      <c r="Q17" s="352">
        <f t="shared" si="0"/>
        <v>0</v>
      </c>
      <c r="R17" s="311"/>
      <c r="S17" s="311"/>
      <c r="T17" s="311"/>
      <c r="U17" s="311"/>
      <c r="V17" s="292"/>
    </row>
    <row r="18" spans="1:22" ht="15.75" x14ac:dyDescent="0.25">
      <c r="A18" s="970"/>
      <c r="B18" s="892"/>
      <c r="C18" s="292"/>
      <c r="D18" s="292"/>
      <c r="E18" s="292"/>
      <c r="F18" s="292"/>
      <c r="G18" s="292"/>
      <c r="H18" s="311"/>
      <c r="I18" s="314"/>
      <c r="J18" s="311"/>
      <c r="K18" s="314"/>
      <c r="L18" s="311"/>
      <c r="M18" s="314"/>
      <c r="N18" s="311"/>
      <c r="O18" s="314"/>
      <c r="P18" s="355">
        <f t="shared" si="0"/>
        <v>0</v>
      </c>
      <c r="Q18" s="356">
        <f t="shared" si="0"/>
        <v>0</v>
      </c>
      <c r="R18" s="292"/>
      <c r="S18" s="292"/>
      <c r="T18" s="292"/>
      <c r="U18" s="292"/>
      <c r="V18" s="292"/>
    </row>
    <row r="19" spans="1:22" ht="15.75" x14ac:dyDescent="0.25">
      <c r="A19" s="970"/>
      <c r="B19" s="892"/>
      <c r="C19" s="292"/>
      <c r="D19" s="292"/>
      <c r="E19" s="292"/>
      <c r="F19" s="292"/>
      <c r="G19" s="292"/>
      <c r="H19" s="311"/>
      <c r="I19" s="314"/>
      <c r="J19" s="311"/>
      <c r="K19" s="314"/>
      <c r="L19" s="311"/>
      <c r="M19" s="314"/>
      <c r="N19" s="311"/>
      <c r="O19" s="314"/>
      <c r="P19" s="355">
        <f t="shared" si="0"/>
        <v>0</v>
      </c>
      <c r="Q19" s="356">
        <f t="shared" si="0"/>
        <v>0</v>
      </c>
      <c r="R19" s="292"/>
      <c r="S19" s="292"/>
      <c r="T19" s="292"/>
      <c r="U19" s="292"/>
      <c r="V19" s="323"/>
    </row>
    <row r="20" spans="1:22" ht="15.75" x14ac:dyDescent="0.25">
      <c r="A20" s="971"/>
      <c r="B20" s="893"/>
      <c r="C20" s="292"/>
      <c r="D20" s="292"/>
      <c r="E20" s="292"/>
      <c r="F20" s="292"/>
      <c r="G20" s="292"/>
      <c r="H20" s="311"/>
      <c r="I20" s="314"/>
      <c r="J20" s="311"/>
      <c r="K20" s="314"/>
      <c r="L20" s="311"/>
      <c r="M20" s="314"/>
      <c r="N20" s="311"/>
      <c r="O20" s="314"/>
      <c r="P20" s="354">
        <f t="shared" si="0"/>
        <v>0</v>
      </c>
      <c r="Q20" s="352">
        <f t="shared" si="0"/>
        <v>0</v>
      </c>
      <c r="R20" s="311"/>
      <c r="S20" s="311"/>
      <c r="T20" s="311"/>
      <c r="U20" s="311"/>
      <c r="V20" s="292"/>
    </row>
    <row r="21" spans="1:22" ht="15.6" customHeight="1" x14ac:dyDescent="0.25">
      <c r="A21" s="278"/>
      <c r="B21" s="227"/>
      <c r="C21" s="278" t="s">
        <v>111</v>
      </c>
      <c r="D21" s="278"/>
      <c r="E21" s="227"/>
      <c r="F21" s="227"/>
      <c r="G21" s="227"/>
      <c r="H21" s="80">
        <f t="shared" ref="H21:Q21" si="1">SUM(H9:H20)</f>
        <v>0</v>
      </c>
      <c r="I21" s="219">
        <f t="shared" si="1"/>
        <v>0</v>
      </c>
      <c r="J21" s="80">
        <f t="shared" si="1"/>
        <v>0</v>
      </c>
      <c r="K21" s="219">
        <f t="shared" si="1"/>
        <v>0</v>
      </c>
      <c r="L21" s="80">
        <f t="shared" si="1"/>
        <v>0</v>
      </c>
      <c r="M21" s="219">
        <f t="shared" si="1"/>
        <v>0</v>
      </c>
      <c r="N21" s="80">
        <f t="shared" si="1"/>
        <v>0</v>
      </c>
      <c r="O21" s="219">
        <f t="shared" si="1"/>
        <v>0</v>
      </c>
      <c r="P21" s="219">
        <f t="shared" si="1"/>
        <v>0</v>
      </c>
      <c r="Q21" s="219">
        <f t="shared" si="1"/>
        <v>0</v>
      </c>
      <c r="R21" s="68"/>
      <c r="S21" s="68"/>
      <c r="T21" s="68"/>
      <c r="U21" s="68"/>
      <c r="V21" s="68"/>
    </row>
    <row r="23" spans="1:22" x14ac:dyDescent="0.25">
      <c r="C23" s="414"/>
    </row>
    <row r="24" spans="1:22" x14ac:dyDescent="0.25">
      <c r="C24" s="414"/>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zoomScale="70" zoomScaleNormal="70" workbookViewId="0">
      <pane ySplit="6" topLeftCell="A10" activePane="bottomLeft" state="frozen"/>
      <selection activeCell="R7" sqref="R7"/>
      <selection pane="bottomLeft" activeCell="E8" sqref="E8:E13"/>
    </sheetView>
  </sheetViews>
  <sheetFormatPr baseColWidth="10" defaultColWidth="10.85546875" defaultRowHeight="12.75" x14ac:dyDescent="0.2"/>
  <cols>
    <col min="1" max="1" width="34" style="593" customWidth="1"/>
    <col min="2" max="2" width="35.7109375" style="593" customWidth="1"/>
    <col min="3" max="5" width="27.42578125" style="593" customWidth="1"/>
    <col min="6" max="6" width="15.7109375" style="616" customWidth="1"/>
    <col min="7" max="7" width="27.42578125" style="593" customWidth="1"/>
    <col min="8" max="8" width="15.28515625" style="601" customWidth="1"/>
    <col min="9" max="9" width="15.5703125" style="593" customWidth="1"/>
    <col min="10" max="10" width="15.28515625" style="601" customWidth="1"/>
    <col min="11" max="11" width="15.85546875" style="593" customWidth="1"/>
    <col min="12" max="12" width="15.28515625" style="601" customWidth="1"/>
    <col min="13" max="13" width="15" style="593" customWidth="1"/>
    <col min="14" max="14" width="15.28515625" style="601" customWidth="1"/>
    <col min="15" max="15" width="14.85546875" style="593" customWidth="1"/>
    <col min="16" max="16" width="15.28515625" style="601" customWidth="1"/>
    <col min="17" max="17" width="19.85546875" style="593" customWidth="1"/>
    <col min="18" max="20" width="14.28515625" style="593" customWidth="1"/>
    <col min="21" max="21" width="15.7109375" style="593" customWidth="1"/>
    <col min="22" max="16384" width="10.85546875" style="593"/>
  </cols>
  <sheetData>
    <row r="1" spans="1:28" x14ac:dyDescent="0.2">
      <c r="A1" s="975" t="s">
        <v>1339</v>
      </c>
      <c r="B1" s="975"/>
      <c r="C1" s="975"/>
      <c r="D1" s="975"/>
      <c r="E1" s="975"/>
      <c r="F1" s="975"/>
      <c r="G1" s="975"/>
      <c r="H1" s="975"/>
      <c r="I1" s="975"/>
      <c r="J1" s="975"/>
      <c r="K1" s="975"/>
      <c r="L1" s="975"/>
      <c r="M1" s="975"/>
      <c r="N1" s="975"/>
      <c r="O1" s="975"/>
      <c r="P1" s="975"/>
      <c r="Q1" s="975"/>
      <c r="R1" s="975"/>
      <c r="S1" s="975"/>
      <c r="T1" s="975"/>
      <c r="U1" s="975"/>
      <c r="V1" s="582" t="s">
        <v>1682</v>
      </c>
      <c r="W1" s="582" t="s">
        <v>1683</v>
      </c>
      <c r="X1" s="582" t="s">
        <v>1684</v>
      </c>
      <c r="Y1" s="582" t="s">
        <v>1685</v>
      </c>
      <c r="Z1" s="582" t="s">
        <v>1686</v>
      </c>
      <c r="AA1" s="582" t="s">
        <v>1687</v>
      </c>
      <c r="AB1" s="582" t="s">
        <v>1688</v>
      </c>
    </row>
    <row r="2" spans="1:28" x14ac:dyDescent="0.2">
      <c r="A2" s="976" t="s">
        <v>1418</v>
      </c>
      <c r="B2" s="976"/>
      <c r="C2" s="976"/>
      <c r="D2" s="976"/>
      <c r="E2" s="976"/>
      <c r="F2" s="976"/>
      <c r="G2" s="976"/>
      <c r="H2" s="976"/>
      <c r="I2" s="976"/>
      <c r="J2" s="976"/>
      <c r="K2" s="976"/>
      <c r="L2" s="976"/>
      <c r="M2" s="976"/>
      <c r="N2" s="976"/>
      <c r="O2" s="976"/>
      <c r="P2" s="976"/>
      <c r="Q2" s="976"/>
      <c r="R2" s="976"/>
      <c r="S2" s="976"/>
      <c r="T2" s="976"/>
      <c r="U2" s="976"/>
    </row>
    <row r="3" spans="1:28" ht="13.5" customHeight="1" x14ac:dyDescent="0.2">
      <c r="A3" s="604" t="s">
        <v>1419</v>
      </c>
      <c r="B3" s="605"/>
      <c r="C3" s="605"/>
      <c r="D3" s="605"/>
      <c r="E3" s="605"/>
      <c r="F3" s="605"/>
      <c r="G3" s="605"/>
      <c r="H3" s="731"/>
      <c r="I3" s="605"/>
      <c r="J3" s="731"/>
      <c r="K3" s="605"/>
      <c r="L3" s="731"/>
      <c r="M3" s="606" t="s">
        <v>1639</v>
      </c>
      <c r="N3" s="733" t="s">
        <v>1640</v>
      </c>
      <c r="O3" s="606" t="s">
        <v>1641</v>
      </c>
      <c r="P3" s="733" t="s">
        <v>1642</v>
      </c>
      <c r="Q3" s="605"/>
      <c r="R3" s="605"/>
      <c r="S3" s="605"/>
      <c r="T3" s="605"/>
      <c r="U3" s="605"/>
    </row>
    <row r="4" spans="1:28" ht="15" customHeight="1" x14ac:dyDescent="0.2">
      <c r="A4" s="920" t="s">
        <v>92</v>
      </c>
      <c r="B4" s="919" t="s">
        <v>106</v>
      </c>
      <c r="C4" s="912" t="s">
        <v>1529</v>
      </c>
      <c r="D4" s="912" t="s">
        <v>1530</v>
      </c>
      <c r="E4" s="912" t="s">
        <v>82</v>
      </c>
      <c r="F4" s="912" t="s">
        <v>387</v>
      </c>
      <c r="G4" s="912" t="s">
        <v>83</v>
      </c>
      <c r="H4" s="906" t="s">
        <v>95</v>
      </c>
      <c r="I4" s="922"/>
      <c r="J4" s="922"/>
      <c r="K4" s="922"/>
      <c r="L4" s="922"/>
      <c r="M4" s="922"/>
      <c r="N4" s="922"/>
      <c r="O4" s="907"/>
      <c r="P4" s="915" t="s">
        <v>96</v>
      </c>
      <c r="Q4" s="916"/>
      <c r="R4" s="919" t="s">
        <v>98</v>
      </c>
      <c r="S4" s="919" t="s">
        <v>105</v>
      </c>
      <c r="T4" s="919" t="s">
        <v>104</v>
      </c>
      <c r="U4" s="912" t="s">
        <v>84</v>
      </c>
    </row>
    <row r="5" spans="1:28" ht="15" customHeight="1" x14ac:dyDescent="0.2">
      <c r="A5" s="920"/>
      <c r="B5" s="920"/>
      <c r="C5" s="913"/>
      <c r="D5" s="913"/>
      <c r="E5" s="913"/>
      <c r="F5" s="913"/>
      <c r="G5" s="913"/>
      <c r="H5" s="906" t="s">
        <v>99</v>
      </c>
      <c r="I5" s="907"/>
      <c r="J5" s="906" t="s">
        <v>100</v>
      </c>
      <c r="K5" s="907"/>
      <c r="L5" s="906" t="s">
        <v>101</v>
      </c>
      <c r="M5" s="907"/>
      <c r="N5" s="906" t="s">
        <v>102</v>
      </c>
      <c r="O5" s="907"/>
      <c r="P5" s="917"/>
      <c r="Q5" s="918"/>
      <c r="R5" s="920"/>
      <c r="S5" s="920"/>
      <c r="T5" s="920"/>
      <c r="U5" s="913"/>
    </row>
    <row r="6" spans="1:28" ht="25.5" x14ac:dyDescent="0.2">
      <c r="A6" s="921"/>
      <c r="B6" s="921"/>
      <c r="C6" s="914"/>
      <c r="D6" s="914"/>
      <c r="E6" s="914"/>
      <c r="F6" s="914"/>
      <c r="G6" s="914"/>
      <c r="H6" s="574" t="s">
        <v>103</v>
      </c>
      <c r="I6" s="542" t="s">
        <v>12</v>
      </c>
      <c r="J6" s="574" t="s">
        <v>103</v>
      </c>
      <c r="K6" s="542" t="s">
        <v>12</v>
      </c>
      <c r="L6" s="574" t="s">
        <v>103</v>
      </c>
      <c r="M6" s="542" t="s">
        <v>12</v>
      </c>
      <c r="N6" s="574" t="s">
        <v>103</v>
      </c>
      <c r="O6" s="542" t="s">
        <v>12</v>
      </c>
      <c r="P6" s="574" t="s">
        <v>103</v>
      </c>
      <c r="Q6" s="542" t="s">
        <v>12</v>
      </c>
      <c r="R6" s="921"/>
      <c r="S6" s="921"/>
      <c r="T6" s="921"/>
      <c r="U6" s="914"/>
    </row>
    <row r="7" spans="1:28" x14ac:dyDescent="0.2">
      <c r="A7" s="586"/>
      <c r="B7" s="587"/>
      <c r="C7" s="544"/>
      <c r="D7" s="544"/>
      <c r="E7" s="544"/>
      <c r="F7" s="548"/>
      <c r="G7" s="544"/>
      <c r="H7" s="575"/>
      <c r="I7" s="543"/>
      <c r="J7" s="575"/>
      <c r="K7" s="543"/>
      <c r="L7" s="575"/>
      <c r="M7" s="543"/>
      <c r="N7" s="575"/>
      <c r="O7" s="543"/>
      <c r="P7" s="575"/>
      <c r="Q7" s="543"/>
      <c r="R7" s="549"/>
      <c r="S7" s="549"/>
      <c r="T7" s="549"/>
      <c r="U7" s="544"/>
    </row>
    <row r="8" spans="1:28" s="609" customFormat="1" ht="120" customHeight="1" x14ac:dyDescent="0.2">
      <c r="A8" s="955" t="s">
        <v>1510</v>
      </c>
      <c r="B8" s="977" t="s">
        <v>1511</v>
      </c>
      <c r="C8" s="979" t="s">
        <v>1642</v>
      </c>
      <c r="D8" s="981" t="s">
        <v>1781</v>
      </c>
      <c r="E8" s="834" t="s">
        <v>2170</v>
      </c>
      <c r="F8" s="832" t="s">
        <v>1858</v>
      </c>
      <c r="G8" s="832" t="s">
        <v>2031</v>
      </c>
      <c r="H8" s="591">
        <v>0.15</v>
      </c>
      <c r="I8" s="590"/>
      <c r="J8" s="591">
        <v>0.25</v>
      </c>
      <c r="K8" s="590"/>
      <c r="L8" s="591">
        <v>0.4</v>
      </c>
      <c r="M8" s="590"/>
      <c r="N8" s="591">
        <v>0.2</v>
      </c>
      <c r="O8" s="590"/>
      <c r="P8" s="591">
        <f t="shared" ref="P8:P15" si="0">H8+J8+L8+N8</f>
        <v>1</v>
      </c>
      <c r="Q8" s="612"/>
      <c r="R8" s="607" t="s">
        <v>2029</v>
      </c>
      <c r="S8" s="611" t="s">
        <v>2030</v>
      </c>
      <c r="T8" s="560" t="s">
        <v>1730</v>
      </c>
      <c r="U8" s="608" t="s">
        <v>1698</v>
      </c>
    </row>
    <row r="9" spans="1:28" ht="114.75" x14ac:dyDescent="0.2">
      <c r="A9" s="956"/>
      <c r="B9" s="978"/>
      <c r="C9" s="980"/>
      <c r="D9" s="982"/>
      <c r="E9" s="835" t="s">
        <v>1683</v>
      </c>
      <c r="F9" s="832" t="s">
        <v>1859</v>
      </c>
      <c r="G9" s="833" t="s">
        <v>2032</v>
      </c>
      <c r="H9" s="591">
        <v>0.3</v>
      </c>
      <c r="I9" s="590"/>
      <c r="J9" s="591">
        <v>0.3</v>
      </c>
      <c r="K9" s="590"/>
      <c r="L9" s="591">
        <v>0.2</v>
      </c>
      <c r="M9" s="590"/>
      <c r="N9" s="591">
        <v>0.2</v>
      </c>
      <c r="O9" s="590"/>
      <c r="P9" s="591">
        <f t="shared" si="0"/>
        <v>1</v>
      </c>
      <c r="Q9" s="612">
        <f>I9+K9+M9+O9</f>
        <v>0</v>
      </c>
      <c r="R9" s="576" t="s">
        <v>1825</v>
      </c>
      <c r="S9" s="576" t="s">
        <v>2168</v>
      </c>
      <c r="T9" s="576" t="s">
        <v>1826</v>
      </c>
      <c r="U9" s="576" t="s">
        <v>1827</v>
      </c>
    </row>
    <row r="10" spans="1:28" ht="95.25" customHeight="1" x14ac:dyDescent="0.2">
      <c r="A10" s="956"/>
      <c r="B10" s="978"/>
      <c r="C10" s="980"/>
      <c r="D10" s="982"/>
      <c r="E10" s="835" t="s">
        <v>1685</v>
      </c>
      <c r="F10" s="832" t="s">
        <v>1860</v>
      </c>
      <c r="G10" s="833" t="s">
        <v>1870</v>
      </c>
      <c r="H10" s="591">
        <v>0.25</v>
      </c>
      <c r="I10" s="590"/>
      <c r="J10" s="591">
        <v>0.25</v>
      </c>
      <c r="K10" s="590"/>
      <c r="L10" s="591">
        <v>0.25</v>
      </c>
      <c r="M10" s="590"/>
      <c r="N10" s="591">
        <v>0.25</v>
      </c>
      <c r="O10" s="590"/>
      <c r="P10" s="591">
        <f t="shared" si="0"/>
        <v>1</v>
      </c>
      <c r="Q10" s="612">
        <f>I10+K10+M10+O10</f>
        <v>0</v>
      </c>
      <c r="R10" s="576" t="s">
        <v>1825</v>
      </c>
      <c r="S10" s="576" t="s">
        <v>2169</v>
      </c>
      <c r="T10" s="576" t="s">
        <v>1759</v>
      </c>
      <c r="U10" s="576" t="s">
        <v>1827</v>
      </c>
    </row>
    <row r="11" spans="1:28" ht="114.75" x14ac:dyDescent="0.2">
      <c r="A11" s="956"/>
      <c r="B11" s="978"/>
      <c r="C11" s="980"/>
      <c r="D11" s="982"/>
      <c r="E11" s="835" t="s">
        <v>1685</v>
      </c>
      <c r="F11" s="832" t="s">
        <v>1861</v>
      </c>
      <c r="G11" s="833" t="s">
        <v>2011</v>
      </c>
      <c r="H11" s="591">
        <v>0.25</v>
      </c>
      <c r="I11" s="590"/>
      <c r="J11" s="591">
        <v>0.25</v>
      </c>
      <c r="K11" s="590"/>
      <c r="L11" s="591">
        <v>0.25</v>
      </c>
      <c r="M11" s="590"/>
      <c r="N11" s="591">
        <v>0.25</v>
      </c>
      <c r="O11" s="590"/>
      <c r="P11" s="591">
        <f t="shared" si="0"/>
        <v>1</v>
      </c>
      <c r="Q11" s="612">
        <f>I11+K11+M11+O11</f>
        <v>0</v>
      </c>
      <c r="R11" s="576" t="s">
        <v>1825</v>
      </c>
      <c r="S11" s="576" t="s">
        <v>2012</v>
      </c>
      <c r="T11" s="576" t="s">
        <v>1777</v>
      </c>
      <c r="U11" s="576" t="s">
        <v>1827</v>
      </c>
    </row>
    <row r="12" spans="1:28" ht="114.75" x14ac:dyDescent="0.2">
      <c r="A12" s="956"/>
      <c r="B12" s="978"/>
      <c r="C12" s="980"/>
      <c r="D12" s="982"/>
      <c r="E12" s="835" t="s">
        <v>1682</v>
      </c>
      <c r="F12" s="832" t="s">
        <v>1862</v>
      </c>
      <c r="G12" s="833" t="s">
        <v>2171</v>
      </c>
      <c r="H12" s="591"/>
      <c r="J12" s="591">
        <v>0.3</v>
      </c>
      <c r="K12" s="590">
        <v>44000</v>
      </c>
      <c r="L12" s="591">
        <v>0.3</v>
      </c>
      <c r="M12" s="590">
        <v>67595.7</v>
      </c>
      <c r="N12" s="591"/>
      <c r="O12" s="590"/>
      <c r="P12" s="591">
        <f t="shared" si="0"/>
        <v>0.6</v>
      </c>
      <c r="Q12" s="612">
        <f>K12+M12</f>
        <v>111595.7</v>
      </c>
      <c r="R12" s="576" t="s">
        <v>1825</v>
      </c>
      <c r="S12" s="576" t="s">
        <v>1925</v>
      </c>
      <c r="T12" s="576" t="s">
        <v>1777</v>
      </c>
      <c r="U12" s="576" t="s">
        <v>1779</v>
      </c>
    </row>
    <row r="13" spans="1:28" ht="114.75" x14ac:dyDescent="0.2">
      <c r="A13" s="956"/>
      <c r="B13" s="978"/>
      <c r="C13" s="980"/>
      <c r="D13" s="983"/>
      <c r="E13" s="835" t="s">
        <v>1684</v>
      </c>
      <c r="F13" s="832" t="s">
        <v>1863</v>
      </c>
      <c r="G13" s="833" t="s">
        <v>2033</v>
      </c>
      <c r="H13" s="591">
        <v>0.25</v>
      </c>
      <c r="I13" s="590"/>
      <c r="J13" s="591">
        <v>0.5</v>
      </c>
      <c r="K13" s="590">
        <v>64830</v>
      </c>
      <c r="L13" s="591">
        <v>0.25</v>
      </c>
      <c r="M13" s="590"/>
      <c r="N13" s="591"/>
      <c r="O13" s="590"/>
      <c r="P13" s="591">
        <f t="shared" si="0"/>
        <v>1</v>
      </c>
      <c r="Q13" s="612">
        <f>I13+K13+M13+O13</f>
        <v>64830</v>
      </c>
      <c r="R13" s="576" t="s">
        <v>1825</v>
      </c>
      <c r="S13" s="576" t="s">
        <v>2172</v>
      </c>
      <c r="T13" s="576" t="s">
        <v>1698</v>
      </c>
      <c r="U13" s="576" t="s">
        <v>1698</v>
      </c>
    </row>
    <row r="14" spans="1:28" ht="52.5" hidden="1" customHeight="1" x14ac:dyDescent="0.2">
      <c r="A14" s="956"/>
      <c r="B14" s="806" t="s">
        <v>1512</v>
      </c>
      <c r="C14" s="576"/>
      <c r="D14" s="576"/>
      <c r="E14" s="610"/>
      <c r="F14" s="615"/>
      <c r="G14" s="576"/>
      <c r="H14" s="591"/>
      <c r="I14" s="590"/>
      <c r="J14" s="591"/>
      <c r="K14" s="590"/>
      <c r="L14" s="591"/>
      <c r="M14" s="590"/>
      <c r="N14" s="591"/>
      <c r="O14" s="590"/>
      <c r="P14" s="591">
        <f t="shared" si="0"/>
        <v>0</v>
      </c>
      <c r="Q14" s="612">
        <f t="shared" ref="Q14:Q15" si="1">I14+K14+M14+O14</f>
        <v>0</v>
      </c>
      <c r="R14" s="576"/>
      <c r="S14" s="576"/>
      <c r="T14" s="576"/>
      <c r="U14" s="576"/>
    </row>
    <row r="15" spans="1:28" ht="39" hidden="1" customHeight="1" x14ac:dyDescent="0.2">
      <c r="A15" s="956"/>
      <c r="B15" s="806" t="s">
        <v>1513</v>
      </c>
      <c r="C15" s="576"/>
      <c r="D15" s="576"/>
      <c r="E15" s="610"/>
      <c r="F15" s="615"/>
      <c r="G15" s="576"/>
      <c r="H15" s="591"/>
      <c r="I15" s="590"/>
      <c r="J15" s="591"/>
      <c r="K15" s="590"/>
      <c r="L15" s="591"/>
      <c r="M15" s="590"/>
      <c r="N15" s="591"/>
      <c r="O15" s="590"/>
      <c r="P15" s="591">
        <f t="shared" si="0"/>
        <v>0</v>
      </c>
      <c r="Q15" s="612">
        <f t="shared" si="1"/>
        <v>0</v>
      </c>
      <c r="R15" s="576"/>
      <c r="S15" s="576"/>
      <c r="T15" s="576"/>
      <c r="U15" s="611"/>
    </row>
    <row r="16" spans="1:28" x14ac:dyDescent="0.2">
      <c r="A16" s="972" t="s">
        <v>1340</v>
      </c>
      <c r="B16" s="973"/>
      <c r="C16" s="973"/>
      <c r="D16" s="973"/>
      <c r="E16" s="973"/>
      <c r="F16" s="973"/>
      <c r="G16" s="974"/>
      <c r="H16" s="732">
        <f t="shared" ref="H16:Q16" si="2">SUM(H8:H15)</f>
        <v>1.2</v>
      </c>
      <c r="I16" s="613">
        <f t="shared" si="2"/>
        <v>0</v>
      </c>
      <c r="J16" s="732">
        <f t="shared" si="2"/>
        <v>1.85</v>
      </c>
      <c r="K16" s="613">
        <f t="shared" si="2"/>
        <v>108830</v>
      </c>
      <c r="L16" s="732">
        <f t="shared" si="2"/>
        <v>1.6500000000000001</v>
      </c>
      <c r="M16" s="613">
        <f t="shared" si="2"/>
        <v>67595.7</v>
      </c>
      <c r="N16" s="732">
        <f t="shared" si="2"/>
        <v>0.9</v>
      </c>
      <c r="O16" s="613">
        <f t="shared" si="2"/>
        <v>0</v>
      </c>
      <c r="P16" s="732">
        <f t="shared" si="2"/>
        <v>5.6</v>
      </c>
      <c r="Q16" s="613">
        <f t="shared" si="2"/>
        <v>176425.7</v>
      </c>
      <c r="R16" s="614"/>
      <c r="S16" s="614"/>
      <c r="T16" s="614"/>
      <c r="U16" s="614"/>
    </row>
  </sheetData>
  <mergeCells count="24">
    <mergeCell ref="C8:C13"/>
    <mergeCell ref="D8:D13"/>
    <mergeCell ref="G4:G6"/>
    <mergeCell ref="B4:B6"/>
    <mergeCell ref="C4:C6"/>
    <mergeCell ref="E4:E6"/>
    <mergeCell ref="F4:F6"/>
    <mergeCell ref="D4:D6"/>
    <mergeCell ref="A4:A6"/>
    <mergeCell ref="A8:A15"/>
    <mergeCell ref="A16:G16"/>
    <mergeCell ref="A1:U1"/>
    <mergeCell ref="A2:U2"/>
    <mergeCell ref="T4:T6"/>
    <mergeCell ref="U4:U6"/>
    <mergeCell ref="H5:I5"/>
    <mergeCell ref="J5:K5"/>
    <mergeCell ref="L5:M5"/>
    <mergeCell ref="N5:O5"/>
    <mergeCell ref="H4:O4"/>
    <mergeCell ref="P4:Q5"/>
    <mergeCell ref="S4:S6"/>
    <mergeCell ref="R4:R6"/>
    <mergeCell ref="B8:B13"/>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C14:C15">
      <formula1>$M$3:$P$3</formula1>
    </dataValidation>
    <dataValidation type="list" allowBlank="1" showInputMessage="1" showErrorMessage="1" sqref="E9:E1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14" customWidth="1"/>
    <col min="5" max="7" width="27.42578125" customWidth="1"/>
    <col min="8" max="8" width="15.28515625" customWidth="1"/>
    <col min="9" max="9" width="11.5703125" style="218"/>
    <col min="10" max="10" width="15.28515625" customWidth="1"/>
    <col min="11" max="11" width="18.85546875" style="218" customWidth="1"/>
    <col min="13" max="13" width="11.5703125" style="218"/>
    <col min="15" max="15" width="11.5703125" style="218"/>
    <col min="16" max="16" width="15.28515625" customWidth="1"/>
    <col min="17" max="17" width="18.28515625" style="218" customWidth="1"/>
    <col min="18" max="18" width="14.140625" hidden="1" customWidth="1"/>
    <col min="19" max="21" width="14.140625" customWidth="1"/>
    <col min="22" max="22" width="17" customWidth="1"/>
  </cols>
  <sheetData>
    <row r="1" spans="1:28" ht="24.75" customHeight="1" x14ac:dyDescent="0.25">
      <c r="B1" s="462" t="s">
        <v>1643</v>
      </c>
      <c r="C1" s="462" t="s">
        <v>1644</v>
      </c>
      <c r="D1" s="462" t="s">
        <v>1645</v>
      </c>
      <c r="E1" s="462" t="s">
        <v>1646</v>
      </c>
      <c r="F1" s="984" t="s">
        <v>1350</v>
      </c>
      <c r="G1" s="984"/>
      <c r="H1" s="984"/>
      <c r="I1" s="984"/>
      <c r="J1" s="984"/>
      <c r="K1" s="984"/>
      <c r="L1" s="984"/>
      <c r="M1" s="984"/>
      <c r="N1" s="267"/>
      <c r="O1" s="267"/>
      <c r="P1" s="267"/>
      <c r="Q1" s="267"/>
      <c r="R1" s="267"/>
      <c r="S1" s="267"/>
      <c r="T1" s="267"/>
      <c r="U1" s="267"/>
      <c r="V1" s="267"/>
      <c r="W1" s="267"/>
      <c r="X1" s="267"/>
      <c r="Y1" s="267"/>
      <c r="Z1" s="267"/>
      <c r="AA1" s="267"/>
      <c r="AB1" s="267"/>
    </row>
    <row r="2" spans="1:28" ht="18.75" x14ac:dyDescent="0.25">
      <c r="A2" s="289" t="s">
        <v>1349</v>
      </c>
      <c r="H2" s="267"/>
      <c r="J2" s="267"/>
      <c r="K2" s="267"/>
      <c r="L2" s="267"/>
      <c r="M2" s="267"/>
      <c r="N2" s="267"/>
      <c r="O2" s="267"/>
      <c r="P2" s="267"/>
      <c r="Q2" s="267"/>
      <c r="R2" s="267"/>
      <c r="S2" s="267"/>
      <c r="T2" s="267"/>
      <c r="U2" s="267"/>
      <c r="V2" s="267"/>
      <c r="W2" s="267"/>
      <c r="X2" s="267"/>
      <c r="Y2" s="267"/>
      <c r="Z2" s="267"/>
      <c r="AA2" s="267"/>
      <c r="AB2" s="267"/>
    </row>
    <row r="3" spans="1:28" s="322" customFormat="1" ht="18.75" x14ac:dyDescent="0.25">
      <c r="A3" s="289" t="s">
        <v>1420</v>
      </c>
      <c r="D3" s="414"/>
      <c r="H3" s="267"/>
      <c r="I3" s="218"/>
      <c r="J3" s="267"/>
      <c r="K3" s="267"/>
      <c r="L3" s="267"/>
      <c r="M3" s="267"/>
      <c r="N3" s="267"/>
      <c r="O3" s="267"/>
      <c r="P3" s="267"/>
      <c r="Q3" s="267"/>
      <c r="R3" s="267"/>
      <c r="S3" s="267"/>
      <c r="T3" s="267"/>
      <c r="U3" s="267"/>
      <c r="V3" s="267"/>
      <c r="W3" s="267"/>
      <c r="X3" s="267"/>
      <c r="Y3" s="267"/>
      <c r="Z3" s="267"/>
      <c r="AA3" s="267"/>
      <c r="AB3" s="267"/>
    </row>
    <row r="4" spans="1:28" s="322" customFormat="1" ht="18.75" x14ac:dyDescent="0.25">
      <c r="A4" s="289" t="s">
        <v>1421</v>
      </c>
      <c r="D4" s="414"/>
      <c r="H4" s="267"/>
      <c r="I4" s="218"/>
      <c r="J4" s="267"/>
      <c r="K4" s="267"/>
      <c r="L4" s="267"/>
      <c r="M4" s="267"/>
      <c r="N4" s="267"/>
      <c r="O4" s="267"/>
      <c r="P4" s="267"/>
      <c r="Q4" s="267"/>
      <c r="R4" s="267"/>
      <c r="S4" s="267"/>
      <c r="T4" s="267"/>
      <c r="U4" s="267"/>
      <c r="V4" s="267"/>
      <c r="W4" s="267"/>
      <c r="X4" s="267"/>
      <c r="Y4" s="267"/>
      <c r="Z4" s="267"/>
      <c r="AA4" s="267"/>
      <c r="AB4" s="267"/>
    </row>
    <row r="5" spans="1:28" ht="18.75" customHeight="1" x14ac:dyDescent="0.25">
      <c r="A5" s="968" t="s">
        <v>1422</v>
      </c>
      <c r="B5" s="985"/>
      <c r="C5" s="985"/>
      <c r="D5" s="985"/>
      <c r="E5" s="985"/>
      <c r="F5" s="985"/>
      <c r="G5" s="985"/>
      <c r="H5" s="985"/>
      <c r="I5" s="985"/>
      <c r="J5" s="985"/>
      <c r="K5" s="985"/>
      <c r="L5" s="985"/>
      <c r="M5" s="985"/>
      <c r="N5" s="985"/>
      <c r="O5" s="985"/>
      <c r="P5" s="985"/>
      <c r="Q5" s="985"/>
      <c r="R5" s="985"/>
      <c r="S5" s="985"/>
      <c r="T5" s="985"/>
      <c r="U5" s="985"/>
      <c r="V5" s="985"/>
    </row>
    <row r="6" spans="1:28" ht="15" customHeight="1" x14ac:dyDescent="0.25">
      <c r="A6" s="879" t="s">
        <v>92</v>
      </c>
      <c r="B6" s="878" t="s">
        <v>106</v>
      </c>
      <c r="C6" s="881" t="s">
        <v>1529</v>
      </c>
      <c r="D6" s="881" t="s">
        <v>1530</v>
      </c>
      <c r="E6" s="881" t="s">
        <v>82</v>
      </c>
      <c r="F6" s="881" t="s">
        <v>387</v>
      </c>
      <c r="G6" s="881" t="s">
        <v>83</v>
      </c>
      <c r="H6" s="884" t="s">
        <v>95</v>
      </c>
      <c r="I6" s="890"/>
      <c r="J6" s="890"/>
      <c r="K6" s="890"/>
      <c r="L6" s="890"/>
      <c r="M6" s="890"/>
      <c r="N6" s="890"/>
      <c r="O6" s="885"/>
      <c r="P6" s="886" t="s">
        <v>96</v>
      </c>
      <c r="Q6" s="887"/>
      <c r="R6" s="878" t="s">
        <v>97</v>
      </c>
      <c r="S6" s="878" t="s">
        <v>98</v>
      </c>
      <c r="T6" s="878" t="s">
        <v>105</v>
      </c>
      <c r="U6" s="878" t="s">
        <v>104</v>
      </c>
      <c r="V6" s="875" t="s">
        <v>84</v>
      </c>
    </row>
    <row r="7" spans="1:28" ht="15" customHeight="1" x14ac:dyDescent="0.25">
      <c r="A7" s="879"/>
      <c r="B7" s="879"/>
      <c r="C7" s="882"/>
      <c r="D7" s="882"/>
      <c r="E7" s="882"/>
      <c r="F7" s="882"/>
      <c r="G7" s="882"/>
      <c r="H7" s="884" t="s">
        <v>99</v>
      </c>
      <c r="I7" s="885"/>
      <c r="J7" s="884" t="s">
        <v>100</v>
      </c>
      <c r="K7" s="885"/>
      <c r="L7" s="884" t="s">
        <v>101</v>
      </c>
      <c r="M7" s="885"/>
      <c r="N7" s="884" t="s">
        <v>102</v>
      </c>
      <c r="O7" s="885"/>
      <c r="P7" s="888"/>
      <c r="Q7" s="889"/>
      <c r="R7" s="879"/>
      <c r="S7" s="879"/>
      <c r="T7" s="879"/>
      <c r="U7" s="879"/>
      <c r="V7" s="876"/>
    </row>
    <row r="8" spans="1:28" ht="25.5" x14ac:dyDescent="0.25">
      <c r="A8" s="880"/>
      <c r="B8" s="880"/>
      <c r="C8" s="883"/>
      <c r="D8" s="883"/>
      <c r="E8" s="883"/>
      <c r="F8" s="883"/>
      <c r="G8" s="883"/>
      <c r="H8" s="390" t="s">
        <v>103</v>
      </c>
      <c r="I8" s="390" t="s">
        <v>12</v>
      </c>
      <c r="J8" s="390" t="s">
        <v>103</v>
      </c>
      <c r="K8" s="390" t="s">
        <v>12</v>
      </c>
      <c r="L8" s="390" t="s">
        <v>103</v>
      </c>
      <c r="M8" s="390" t="s">
        <v>12</v>
      </c>
      <c r="N8" s="390" t="s">
        <v>103</v>
      </c>
      <c r="O8" s="390" t="s">
        <v>12</v>
      </c>
      <c r="P8" s="390" t="s">
        <v>103</v>
      </c>
      <c r="Q8" s="390" t="s">
        <v>12</v>
      </c>
      <c r="R8" s="880"/>
      <c r="S8" s="880"/>
      <c r="T8" s="880"/>
      <c r="U8" s="880"/>
      <c r="V8" s="877"/>
    </row>
    <row r="9" spans="1:28" s="322" customFormat="1" ht="15.75" x14ac:dyDescent="0.25">
      <c r="A9" s="391"/>
      <c r="B9" s="392"/>
      <c r="C9" s="393"/>
      <c r="D9" s="393"/>
      <c r="E9" s="393"/>
      <c r="F9" s="394"/>
      <c r="G9" s="393"/>
      <c r="H9" s="395"/>
      <c r="I9" s="395"/>
      <c r="J9" s="395"/>
      <c r="K9" s="395"/>
      <c r="L9" s="395"/>
      <c r="M9" s="395"/>
      <c r="N9" s="395"/>
      <c r="O9" s="395"/>
      <c r="P9" s="395"/>
      <c r="Q9" s="395"/>
      <c r="R9" s="396"/>
      <c r="S9" s="396"/>
      <c r="T9" s="396"/>
      <c r="U9" s="396"/>
      <c r="V9" s="397"/>
    </row>
    <row r="10" spans="1:28" ht="15.75" x14ac:dyDescent="0.25">
      <c r="A10" s="986" t="s">
        <v>1424</v>
      </c>
      <c r="B10" s="986" t="s">
        <v>1423</v>
      </c>
      <c r="C10" s="292"/>
      <c r="D10" s="292"/>
      <c r="E10" s="292"/>
      <c r="F10" s="292"/>
      <c r="G10" s="292"/>
      <c r="H10" s="315"/>
      <c r="I10" s="316"/>
      <c r="J10" s="315"/>
      <c r="K10" s="316"/>
      <c r="L10" s="315"/>
      <c r="M10" s="316"/>
      <c r="N10" s="315"/>
      <c r="O10" s="316"/>
      <c r="P10" s="354">
        <f>H10+J10+L10+N10</f>
        <v>0</v>
      </c>
      <c r="Q10" s="352">
        <f>I10+K10+M10+O10</f>
        <v>0</v>
      </c>
      <c r="R10" s="292"/>
      <c r="S10" s="292"/>
      <c r="T10" s="292"/>
      <c r="U10" s="292"/>
      <c r="V10" s="292"/>
    </row>
    <row r="11" spans="1:28" s="322" customFormat="1" ht="15.75" x14ac:dyDescent="0.25">
      <c r="A11" s="986"/>
      <c r="B11" s="986"/>
      <c r="C11" s="292"/>
      <c r="D11" s="292"/>
      <c r="E11" s="292"/>
      <c r="F11" s="292"/>
      <c r="G11" s="292"/>
      <c r="H11" s="315"/>
      <c r="I11" s="316"/>
      <c r="J11" s="315"/>
      <c r="K11" s="316"/>
      <c r="L11" s="315"/>
      <c r="M11" s="316"/>
      <c r="N11" s="315"/>
      <c r="O11" s="316"/>
      <c r="P11" s="354">
        <f t="shared" ref="P11:P28" si="0">H11+J11+L11+N11</f>
        <v>0</v>
      </c>
      <c r="Q11" s="352">
        <f t="shared" ref="Q11:Q28" si="1">I11+K11+M11+O11</f>
        <v>0</v>
      </c>
      <c r="R11" s="292"/>
      <c r="S11" s="292"/>
      <c r="T11" s="292"/>
      <c r="U11" s="292"/>
      <c r="V11" s="292"/>
    </row>
    <row r="12" spans="1:28" s="322" customFormat="1" ht="15.75" x14ac:dyDescent="0.25">
      <c r="A12" s="986"/>
      <c r="B12" s="986"/>
      <c r="C12" s="292"/>
      <c r="D12" s="292"/>
      <c r="E12" s="292"/>
      <c r="F12" s="292"/>
      <c r="G12" s="292"/>
      <c r="H12" s="315"/>
      <c r="I12" s="316"/>
      <c r="J12" s="315"/>
      <c r="K12" s="316"/>
      <c r="L12" s="315"/>
      <c r="M12" s="316"/>
      <c r="N12" s="315"/>
      <c r="O12" s="316"/>
      <c r="P12" s="354">
        <f t="shared" si="0"/>
        <v>0</v>
      </c>
      <c r="Q12" s="352">
        <f t="shared" si="1"/>
        <v>0</v>
      </c>
      <c r="R12" s="292"/>
      <c r="S12" s="292"/>
      <c r="T12" s="292"/>
      <c r="U12" s="292"/>
      <c r="V12" s="292"/>
    </row>
    <row r="13" spans="1:28" s="322" customFormat="1" ht="15.75" x14ac:dyDescent="0.25">
      <c r="A13" s="986"/>
      <c r="B13" s="986"/>
      <c r="C13" s="292"/>
      <c r="D13" s="292"/>
      <c r="E13" s="292"/>
      <c r="F13" s="292"/>
      <c r="G13" s="292"/>
      <c r="H13" s="315"/>
      <c r="I13" s="316"/>
      <c r="J13" s="315"/>
      <c r="K13" s="316"/>
      <c r="L13" s="315"/>
      <c r="M13" s="316"/>
      <c r="N13" s="315"/>
      <c r="O13" s="316"/>
      <c r="P13" s="354">
        <f t="shared" si="0"/>
        <v>0</v>
      </c>
      <c r="Q13" s="352">
        <f t="shared" si="1"/>
        <v>0</v>
      </c>
      <c r="R13" s="292"/>
      <c r="S13" s="292"/>
      <c r="T13" s="292"/>
      <c r="U13" s="292"/>
      <c r="V13" s="292"/>
    </row>
    <row r="14" spans="1:28" s="322" customFormat="1" ht="15.75" x14ac:dyDescent="0.25">
      <c r="A14" s="986"/>
      <c r="B14" s="986"/>
      <c r="C14" s="292"/>
      <c r="D14" s="292"/>
      <c r="E14" s="292"/>
      <c r="F14" s="292"/>
      <c r="G14" s="292"/>
      <c r="H14" s="315"/>
      <c r="I14" s="316"/>
      <c r="J14" s="315"/>
      <c r="K14" s="316"/>
      <c r="L14" s="315"/>
      <c r="M14" s="316"/>
      <c r="N14" s="315"/>
      <c r="O14" s="316"/>
      <c r="P14" s="354">
        <f t="shared" si="0"/>
        <v>0</v>
      </c>
      <c r="Q14" s="352">
        <f t="shared" si="1"/>
        <v>0</v>
      </c>
      <c r="R14" s="292"/>
      <c r="S14" s="292"/>
      <c r="T14" s="292"/>
      <c r="U14" s="292"/>
      <c r="V14" s="292"/>
    </row>
    <row r="15" spans="1:28" s="322" customFormat="1" ht="15.75" x14ac:dyDescent="0.25">
      <c r="A15" s="986"/>
      <c r="B15" s="986"/>
      <c r="C15" s="292"/>
      <c r="D15" s="292"/>
      <c r="E15" s="292"/>
      <c r="F15" s="292"/>
      <c r="G15" s="292"/>
      <c r="H15" s="315"/>
      <c r="I15" s="316"/>
      <c r="J15" s="315"/>
      <c r="K15" s="316"/>
      <c r="L15" s="315"/>
      <c r="M15" s="316"/>
      <c r="N15" s="315"/>
      <c r="O15" s="316"/>
      <c r="P15" s="354">
        <f t="shared" si="0"/>
        <v>0</v>
      </c>
      <c r="Q15" s="352">
        <f t="shared" si="1"/>
        <v>0</v>
      </c>
      <c r="R15" s="292"/>
      <c r="S15" s="292"/>
      <c r="T15" s="292"/>
      <c r="U15" s="292"/>
      <c r="V15" s="292"/>
    </row>
    <row r="16" spans="1:28" ht="15.75" x14ac:dyDescent="0.25">
      <c r="A16" s="986"/>
      <c r="B16" s="986"/>
      <c r="C16" s="292"/>
      <c r="D16" s="292"/>
      <c r="E16" s="292"/>
      <c r="F16" s="292"/>
      <c r="G16" s="292"/>
      <c r="H16" s="315"/>
      <c r="I16" s="316"/>
      <c r="J16" s="315"/>
      <c r="K16" s="316"/>
      <c r="L16" s="315"/>
      <c r="M16" s="316"/>
      <c r="N16" s="315"/>
      <c r="O16" s="316"/>
      <c r="P16" s="354">
        <f t="shared" si="0"/>
        <v>0</v>
      </c>
      <c r="Q16" s="352">
        <f t="shared" si="1"/>
        <v>0</v>
      </c>
      <c r="R16" s="292"/>
      <c r="S16" s="292"/>
      <c r="T16" s="292"/>
      <c r="U16" s="292"/>
      <c r="V16" s="292"/>
    </row>
    <row r="17" spans="1:22" s="322" customFormat="1" ht="15.75" x14ac:dyDescent="0.25">
      <c r="A17" s="891" t="s">
        <v>1426</v>
      </c>
      <c r="B17" s="891" t="s">
        <v>112</v>
      </c>
      <c r="C17" s="292"/>
      <c r="D17" s="292"/>
      <c r="E17" s="292"/>
      <c r="F17" s="292"/>
      <c r="G17" s="292"/>
      <c r="H17" s="315"/>
      <c r="I17" s="316"/>
      <c r="J17" s="315"/>
      <c r="K17" s="316"/>
      <c r="L17" s="315"/>
      <c r="M17" s="316"/>
      <c r="N17" s="315"/>
      <c r="O17" s="316"/>
      <c r="P17" s="354">
        <f t="shared" si="0"/>
        <v>0</v>
      </c>
      <c r="Q17" s="352">
        <f t="shared" si="1"/>
        <v>0</v>
      </c>
      <c r="R17" s="292"/>
      <c r="S17" s="292"/>
      <c r="T17" s="292"/>
      <c r="U17" s="292"/>
      <c r="V17" s="292"/>
    </row>
    <row r="18" spans="1:22" s="322" customFormat="1" ht="15.75" x14ac:dyDescent="0.25">
      <c r="A18" s="892"/>
      <c r="B18" s="892"/>
      <c r="C18" s="292"/>
      <c r="D18" s="292"/>
      <c r="E18" s="292"/>
      <c r="F18" s="292"/>
      <c r="G18" s="292"/>
      <c r="H18" s="315"/>
      <c r="I18" s="316"/>
      <c r="J18" s="315"/>
      <c r="K18" s="316"/>
      <c r="L18" s="315"/>
      <c r="M18" s="316"/>
      <c r="N18" s="315"/>
      <c r="O18" s="316"/>
      <c r="P18" s="354">
        <f t="shared" si="0"/>
        <v>0</v>
      </c>
      <c r="Q18" s="352">
        <f t="shared" si="1"/>
        <v>0</v>
      </c>
      <c r="R18" s="292"/>
      <c r="S18" s="292"/>
      <c r="T18" s="292"/>
      <c r="U18" s="292"/>
      <c r="V18" s="292"/>
    </row>
    <row r="19" spans="1:22" s="322" customFormat="1" ht="15.75" x14ac:dyDescent="0.25">
      <c r="A19" s="892"/>
      <c r="B19" s="892"/>
      <c r="C19" s="292"/>
      <c r="D19" s="292"/>
      <c r="E19" s="292"/>
      <c r="F19" s="292"/>
      <c r="G19" s="292"/>
      <c r="H19" s="315"/>
      <c r="I19" s="316"/>
      <c r="J19" s="315"/>
      <c r="K19" s="316"/>
      <c r="L19" s="315"/>
      <c r="M19" s="316"/>
      <c r="N19" s="315"/>
      <c r="O19" s="316"/>
      <c r="P19" s="354">
        <f t="shared" si="0"/>
        <v>0</v>
      </c>
      <c r="Q19" s="352">
        <f t="shared" si="1"/>
        <v>0</v>
      </c>
      <c r="R19" s="292"/>
      <c r="S19" s="292"/>
      <c r="T19" s="292"/>
      <c r="U19" s="292"/>
      <c r="V19" s="292"/>
    </row>
    <row r="20" spans="1:22" s="322" customFormat="1" ht="15.75" x14ac:dyDescent="0.25">
      <c r="A20" s="892"/>
      <c r="B20" s="892"/>
      <c r="C20" s="292"/>
      <c r="D20" s="292"/>
      <c r="E20" s="292"/>
      <c r="F20" s="292"/>
      <c r="G20" s="292"/>
      <c r="H20" s="315"/>
      <c r="I20" s="316"/>
      <c r="J20" s="315"/>
      <c r="K20" s="316"/>
      <c r="L20" s="315"/>
      <c r="M20" s="316"/>
      <c r="N20" s="315"/>
      <c r="O20" s="316"/>
      <c r="P20" s="354">
        <f t="shared" si="0"/>
        <v>0</v>
      </c>
      <c r="Q20" s="352">
        <f t="shared" si="1"/>
        <v>0</v>
      </c>
      <c r="R20" s="292"/>
      <c r="S20" s="292"/>
      <c r="T20" s="292"/>
      <c r="U20" s="292"/>
      <c r="V20" s="292"/>
    </row>
    <row r="21" spans="1:22" s="322" customFormat="1" ht="15.75" x14ac:dyDescent="0.25">
      <c r="A21" s="892"/>
      <c r="B21" s="892"/>
      <c r="C21" s="292"/>
      <c r="D21" s="292"/>
      <c r="E21" s="292"/>
      <c r="F21" s="292"/>
      <c r="G21" s="292"/>
      <c r="H21" s="315"/>
      <c r="I21" s="316"/>
      <c r="J21" s="315"/>
      <c r="K21" s="316"/>
      <c r="L21" s="315"/>
      <c r="M21" s="316"/>
      <c r="N21" s="315"/>
      <c r="O21" s="316"/>
      <c r="P21" s="354">
        <f t="shared" si="0"/>
        <v>0</v>
      </c>
      <c r="Q21" s="352">
        <f t="shared" si="1"/>
        <v>0</v>
      </c>
      <c r="R21" s="292"/>
      <c r="S21" s="292"/>
      <c r="T21" s="292"/>
      <c r="U21" s="292"/>
      <c r="V21" s="292"/>
    </row>
    <row r="22" spans="1:22" s="322" customFormat="1" ht="15.75" x14ac:dyDescent="0.25">
      <c r="A22" s="893"/>
      <c r="B22" s="893"/>
      <c r="C22" s="292"/>
      <c r="D22" s="292"/>
      <c r="E22" s="292"/>
      <c r="F22" s="292"/>
      <c r="G22" s="292"/>
      <c r="H22" s="315"/>
      <c r="I22" s="316"/>
      <c r="J22" s="315"/>
      <c r="K22" s="316"/>
      <c r="L22" s="315"/>
      <c r="M22" s="316"/>
      <c r="N22" s="315"/>
      <c r="O22" s="316"/>
      <c r="P22" s="354">
        <f t="shared" si="0"/>
        <v>0</v>
      </c>
      <c r="Q22" s="352">
        <f t="shared" si="1"/>
        <v>0</v>
      </c>
      <c r="R22" s="292"/>
      <c r="S22" s="292"/>
      <c r="T22" s="292"/>
      <c r="U22" s="292"/>
      <c r="V22" s="292"/>
    </row>
    <row r="23" spans="1:22" s="322" customFormat="1" ht="15.75" x14ac:dyDescent="0.25">
      <c r="A23" s="986" t="s">
        <v>1427</v>
      </c>
      <c r="B23" s="891"/>
      <c r="C23" s="292"/>
      <c r="D23" s="292"/>
      <c r="E23" s="292"/>
      <c r="F23" s="292"/>
      <c r="G23" s="292"/>
      <c r="H23" s="315"/>
      <c r="I23" s="316"/>
      <c r="J23" s="315"/>
      <c r="K23" s="316"/>
      <c r="L23" s="315"/>
      <c r="M23" s="316"/>
      <c r="N23" s="315"/>
      <c r="O23" s="316"/>
      <c r="P23" s="354">
        <f t="shared" si="0"/>
        <v>0</v>
      </c>
      <c r="Q23" s="352">
        <f t="shared" si="1"/>
        <v>0</v>
      </c>
      <c r="R23" s="292"/>
      <c r="S23" s="292"/>
      <c r="T23" s="292"/>
      <c r="U23" s="292"/>
      <c r="V23" s="292"/>
    </row>
    <row r="24" spans="1:22" s="322" customFormat="1" ht="15.75" x14ac:dyDescent="0.25">
      <c r="A24" s="986"/>
      <c r="B24" s="892"/>
      <c r="C24" s="292"/>
      <c r="D24" s="292"/>
      <c r="E24" s="292"/>
      <c r="F24" s="292"/>
      <c r="G24" s="292"/>
      <c r="H24" s="315"/>
      <c r="I24" s="316"/>
      <c r="J24" s="315"/>
      <c r="K24" s="316"/>
      <c r="L24" s="315"/>
      <c r="M24" s="316"/>
      <c r="N24" s="315"/>
      <c r="O24" s="316"/>
      <c r="P24" s="354">
        <f t="shared" si="0"/>
        <v>0</v>
      </c>
      <c r="Q24" s="352">
        <f t="shared" si="1"/>
        <v>0</v>
      </c>
      <c r="R24" s="292"/>
      <c r="S24" s="292"/>
      <c r="T24" s="292"/>
      <c r="U24" s="292"/>
      <c r="V24" s="292"/>
    </row>
    <row r="25" spans="1:22" s="322" customFormat="1" ht="15.75" x14ac:dyDescent="0.25">
      <c r="A25" s="986"/>
      <c r="B25" s="892"/>
      <c r="C25" s="292"/>
      <c r="D25" s="292"/>
      <c r="E25" s="292"/>
      <c r="F25" s="292"/>
      <c r="G25" s="292"/>
      <c r="H25" s="315"/>
      <c r="I25" s="316"/>
      <c r="J25" s="315"/>
      <c r="K25" s="316"/>
      <c r="L25" s="315"/>
      <c r="M25" s="316"/>
      <c r="N25" s="315"/>
      <c r="O25" s="316"/>
      <c r="P25" s="354">
        <f t="shared" si="0"/>
        <v>0</v>
      </c>
      <c r="Q25" s="352">
        <f t="shared" si="1"/>
        <v>0</v>
      </c>
      <c r="R25" s="292"/>
      <c r="S25" s="292"/>
      <c r="T25" s="292"/>
      <c r="U25" s="292"/>
      <c r="V25" s="292"/>
    </row>
    <row r="26" spans="1:22" s="322" customFormat="1" ht="15.75" x14ac:dyDescent="0.25">
      <c r="A26" s="986"/>
      <c r="B26" s="892"/>
      <c r="C26" s="292"/>
      <c r="D26" s="292"/>
      <c r="E26" s="292"/>
      <c r="F26" s="292"/>
      <c r="G26" s="292"/>
      <c r="H26" s="315"/>
      <c r="I26" s="316"/>
      <c r="J26" s="315"/>
      <c r="K26" s="316"/>
      <c r="L26" s="315"/>
      <c r="M26" s="316"/>
      <c r="N26" s="315"/>
      <c r="O26" s="316"/>
      <c r="P26" s="354">
        <f t="shared" si="0"/>
        <v>0</v>
      </c>
      <c r="Q26" s="352">
        <f t="shared" si="1"/>
        <v>0</v>
      </c>
      <c r="R26" s="292"/>
      <c r="S26" s="292"/>
      <c r="T26" s="292"/>
      <c r="U26" s="292"/>
      <c r="V26" s="292"/>
    </row>
    <row r="27" spans="1:22" s="322" customFormat="1" ht="15.75" x14ac:dyDescent="0.25">
      <c r="A27" s="986"/>
      <c r="B27" s="892"/>
      <c r="C27" s="292"/>
      <c r="D27" s="292"/>
      <c r="E27" s="292"/>
      <c r="F27" s="292"/>
      <c r="G27" s="292"/>
      <c r="H27" s="315"/>
      <c r="I27" s="316"/>
      <c r="J27" s="315"/>
      <c r="K27" s="316"/>
      <c r="L27" s="315"/>
      <c r="M27" s="316"/>
      <c r="N27" s="315"/>
      <c r="O27" s="316"/>
      <c r="P27" s="354">
        <f t="shared" si="0"/>
        <v>0</v>
      </c>
      <c r="Q27" s="352">
        <f t="shared" si="1"/>
        <v>0</v>
      </c>
      <c r="R27" s="292"/>
      <c r="S27" s="292"/>
      <c r="T27" s="292"/>
      <c r="U27" s="292"/>
      <c r="V27" s="292"/>
    </row>
    <row r="28" spans="1:22" ht="15.75" x14ac:dyDescent="0.25">
      <c r="A28" s="986"/>
      <c r="B28" s="893"/>
      <c r="C28" s="292"/>
      <c r="D28" s="292"/>
      <c r="E28" s="292"/>
      <c r="F28" s="292"/>
      <c r="G28" s="292"/>
      <c r="H28" s="292"/>
      <c r="I28" s="316"/>
      <c r="J28" s="292"/>
      <c r="K28" s="316"/>
      <c r="L28" s="292"/>
      <c r="M28" s="316"/>
      <c r="N28" s="292"/>
      <c r="O28" s="316"/>
      <c r="P28" s="354">
        <f t="shared" si="0"/>
        <v>0</v>
      </c>
      <c r="Q28" s="352">
        <f t="shared" si="1"/>
        <v>0</v>
      </c>
      <c r="R28" s="292"/>
      <c r="S28" s="71"/>
      <c r="T28" s="292"/>
      <c r="U28" s="292"/>
      <c r="V28" s="292"/>
    </row>
    <row r="29" spans="1:22" ht="15.75" x14ac:dyDescent="0.25">
      <c r="A29" s="272"/>
      <c r="B29" s="273"/>
      <c r="C29" s="273"/>
      <c r="D29" s="273"/>
      <c r="E29" s="272" t="s">
        <v>1425</v>
      </c>
      <c r="F29" s="273"/>
      <c r="G29" s="274"/>
      <c r="H29" s="75">
        <f t="shared" ref="H29:Q29" si="2">SUM(H10:H28)</f>
        <v>0</v>
      </c>
      <c r="I29" s="220">
        <f t="shared" si="2"/>
        <v>0</v>
      </c>
      <c r="J29" s="75">
        <f t="shared" si="2"/>
        <v>0</v>
      </c>
      <c r="K29" s="220">
        <f t="shared" si="2"/>
        <v>0</v>
      </c>
      <c r="L29" s="75">
        <f t="shared" si="2"/>
        <v>0</v>
      </c>
      <c r="M29" s="220">
        <f t="shared" si="2"/>
        <v>0</v>
      </c>
      <c r="N29" s="75">
        <f t="shared" si="2"/>
        <v>0</v>
      </c>
      <c r="O29" s="220">
        <f t="shared" si="2"/>
        <v>0</v>
      </c>
      <c r="P29" s="220">
        <f t="shared" si="2"/>
        <v>0</v>
      </c>
      <c r="Q29" s="220">
        <f t="shared" si="2"/>
        <v>0</v>
      </c>
      <c r="R29" s="68"/>
      <c r="S29" s="68"/>
      <c r="T29" s="68"/>
      <c r="U29" s="68"/>
      <c r="V29" s="68"/>
    </row>
    <row r="32" spans="1:22" x14ac:dyDescent="0.25">
      <c r="C32" s="414"/>
    </row>
    <row r="33" spans="3:3" x14ac:dyDescent="0.25">
      <c r="C33" s="414"/>
    </row>
    <row r="34" spans="3:3" x14ac:dyDescent="0.25">
      <c r="C34" s="414"/>
    </row>
    <row r="35" spans="3:3" x14ac:dyDescent="0.25">
      <c r="C35" s="414"/>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63" activePane="bottomLeft" state="frozen"/>
      <selection activeCell="K7" sqref="K7"/>
      <selection pane="bottomLeft" activeCell="C32" sqref="C32"/>
    </sheetView>
  </sheetViews>
  <sheetFormatPr baseColWidth="10" defaultColWidth="11.42578125" defaultRowHeight="15" x14ac:dyDescent="0.25"/>
  <cols>
    <col min="1" max="1" width="35.7109375" style="322" customWidth="1"/>
    <col min="2" max="2" width="35.85546875" style="322" customWidth="1"/>
    <col min="3" max="3" width="27.42578125" style="322" customWidth="1"/>
    <col min="4" max="4" width="27.42578125" style="414" customWidth="1"/>
    <col min="5" max="7" width="27.42578125" style="322" customWidth="1"/>
    <col min="8" max="8" width="15.28515625" style="322" customWidth="1"/>
    <col min="9" max="9" width="11.42578125" style="218"/>
    <col min="10" max="10" width="15.28515625" style="322" customWidth="1"/>
    <col min="11" max="11" width="18.85546875" style="218" customWidth="1"/>
    <col min="12" max="12" width="11.42578125" style="322"/>
    <col min="13" max="13" width="11.42578125" style="218"/>
    <col min="14" max="14" width="11.42578125" style="322"/>
    <col min="15" max="15" width="11.42578125" style="218"/>
    <col min="16" max="16" width="15.28515625" style="322" customWidth="1"/>
    <col min="17" max="17" width="18.28515625" style="218" customWidth="1"/>
    <col min="18" max="20" width="14.140625" style="322" customWidth="1"/>
    <col min="21" max="21" width="17" style="322" customWidth="1"/>
    <col min="22" max="16384" width="11.42578125" style="322"/>
  </cols>
  <sheetData>
    <row r="1" spans="1:42" ht="24.75" customHeight="1" x14ac:dyDescent="0.25">
      <c r="A1" s="359"/>
      <c r="B1" s="359"/>
      <c r="C1" s="359"/>
      <c r="D1" s="359"/>
      <c r="E1" s="359"/>
      <c r="F1" s="987" t="s">
        <v>1472</v>
      </c>
      <c r="G1" s="987"/>
      <c r="H1" s="987"/>
      <c r="I1" s="987"/>
      <c r="J1" s="987"/>
      <c r="K1" s="987"/>
      <c r="L1" s="987"/>
      <c r="M1" s="987"/>
      <c r="N1" s="360"/>
      <c r="O1" s="414" t="s">
        <v>1647</v>
      </c>
      <c r="P1" s="414" t="s">
        <v>1648</v>
      </c>
      <c r="Q1" s="414" t="s">
        <v>1649</v>
      </c>
      <c r="R1" s="414" t="s">
        <v>1650</v>
      </c>
      <c r="S1" s="414" t="s">
        <v>1651</v>
      </c>
      <c r="T1" s="414" t="s">
        <v>1652</v>
      </c>
      <c r="U1" s="414" t="s">
        <v>1653</v>
      </c>
      <c r="V1" s="414" t="s">
        <v>1654</v>
      </c>
      <c r="W1" s="414" t="s">
        <v>1655</v>
      </c>
      <c r="X1" s="414" t="s">
        <v>1656</v>
      </c>
      <c r="Y1" s="414" t="s">
        <v>1657</v>
      </c>
      <c r="Z1" s="414" t="s">
        <v>1658</v>
      </c>
      <c r="AA1" s="414" t="s">
        <v>1659</v>
      </c>
      <c r="AB1" s="414" t="s">
        <v>1660</v>
      </c>
      <c r="AC1" s="414" t="s">
        <v>1661</v>
      </c>
      <c r="AD1" s="414" t="s">
        <v>1662</v>
      </c>
      <c r="AE1" s="414" t="s">
        <v>1663</v>
      </c>
      <c r="AF1" s="359"/>
      <c r="AG1" s="359"/>
      <c r="AH1" s="359"/>
      <c r="AI1" s="359"/>
      <c r="AJ1" s="359"/>
      <c r="AK1" s="359"/>
      <c r="AL1" s="359"/>
      <c r="AM1" s="359"/>
      <c r="AN1" s="359"/>
      <c r="AO1" s="359"/>
      <c r="AP1" s="359"/>
    </row>
    <row r="2" spans="1:42" ht="18.75" x14ac:dyDescent="0.25">
      <c r="A2" s="358" t="s">
        <v>1349</v>
      </c>
      <c r="B2" s="359"/>
      <c r="C2" s="359"/>
      <c r="D2" s="359"/>
      <c r="E2" s="359"/>
      <c r="F2" s="359"/>
      <c r="G2" s="359"/>
      <c r="H2" s="360"/>
      <c r="I2" s="361"/>
      <c r="J2" s="360"/>
      <c r="K2" s="360"/>
      <c r="L2" s="360"/>
      <c r="M2" s="360"/>
      <c r="N2" s="360"/>
      <c r="O2" s="360"/>
      <c r="P2" s="360"/>
      <c r="Q2" s="360"/>
      <c r="R2" s="360"/>
      <c r="S2" s="360"/>
      <c r="T2" s="360"/>
      <c r="U2" s="360"/>
      <c r="V2" s="360"/>
      <c r="W2" s="360"/>
      <c r="X2" s="360"/>
      <c r="Y2" s="360"/>
      <c r="Z2" s="360"/>
      <c r="AA2" s="360"/>
      <c r="AB2" s="359"/>
      <c r="AC2" s="359"/>
      <c r="AD2" s="359"/>
      <c r="AE2" s="359"/>
      <c r="AF2" s="359"/>
      <c r="AG2" s="359"/>
      <c r="AH2" s="359"/>
      <c r="AI2" s="359"/>
      <c r="AJ2" s="359"/>
      <c r="AK2" s="359"/>
      <c r="AL2" s="359"/>
      <c r="AM2" s="359"/>
      <c r="AN2" s="359"/>
      <c r="AO2" s="359"/>
      <c r="AP2" s="359"/>
    </row>
    <row r="3" spans="1:42" ht="18.75" x14ac:dyDescent="0.25">
      <c r="A3" s="358" t="s">
        <v>1478</v>
      </c>
      <c r="B3" s="359"/>
      <c r="C3" s="359"/>
      <c r="D3" s="359"/>
      <c r="E3" s="359"/>
      <c r="F3" s="359"/>
      <c r="G3" s="359"/>
      <c r="H3" s="360"/>
      <c r="I3" s="361"/>
      <c r="J3" s="360"/>
      <c r="K3" s="360"/>
      <c r="L3" s="360"/>
      <c r="M3" s="360"/>
      <c r="N3" s="360"/>
      <c r="O3" s="360"/>
      <c r="P3" s="360"/>
      <c r="Q3" s="360"/>
      <c r="R3" s="360"/>
      <c r="S3" s="360"/>
      <c r="T3" s="360"/>
      <c r="U3" s="360"/>
      <c r="V3" s="360"/>
      <c r="W3" s="360"/>
      <c r="X3" s="360"/>
      <c r="Y3" s="360"/>
      <c r="Z3" s="360"/>
      <c r="AA3" s="360"/>
      <c r="AB3" s="359"/>
      <c r="AC3" s="359"/>
      <c r="AD3" s="359"/>
      <c r="AE3" s="359"/>
      <c r="AF3" s="359"/>
      <c r="AG3" s="359"/>
      <c r="AH3" s="359"/>
      <c r="AI3" s="359"/>
      <c r="AJ3" s="359"/>
      <c r="AK3" s="359"/>
      <c r="AL3" s="359"/>
      <c r="AM3" s="359"/>
      <c r="AN3" s="359"/>
      <c r="AO3" s="359"/>
      <c r="AP3" s="359"/>
    </row>
    <row r="4" spans="1:42" s="359" customFormat="1" ht="18.75" x14ac:dyDescent="0.25">
      <c r="A4" s="358" t="s">
        <v>1489</v>
      </c>
      <c r="H4" s="360"/>
      <c r="I4" s="361"/>
      <c r="J4" s="360"/>
      <c r="K4" s="360"/>
      <c r="L4" s="360"/>
      <c r="M4" s="360"/>
      <c r="N4" s="360"/>
      <c r="O4" s="360"/>
      <c r="P4" s="360"/>
      <c r="Q4" s="360"/>
      <c r="R4" s="360"/>
      <c r="S4" s="360"/>
      <c r="T4" s="360"/>
      <c r="U4" s="360"/>
      <c r="V4" s="360"/>
      <c r="W4" s="360"/>
      <c r="X4" s="360"/>
      <c r="Y4" s="360"/>
      <c r="Z4" s="360"/>
      <c r="AA4" s="360"/>
    </row>
    <row r="5" spans="1:42" s="359" customFormat="1" ht="18.75" customHeight="1" x14ac:dyDescent="0.25">
      <c r="A5" s="362" t="s">
        <v>1479</v>
      </c>
      <c r="B5" s="363"/>
      <c r="C5" s="363"/>
      <c r="D5" s="363"/>
      <c r="E5" s="363"/>
      <c r="F5" s="363"/>
      <c r="G5" s="363"/>
      <c r="H5" s="363"/>
      <c r="I5" s="363"/>
      <c r="J5" s="363"/>
      <c r="K5" s="363"/>
      <c r="L5" s="363"/>
      <c r="M5" s="363"/>
      <c r="N5" s="363"/>
      <c r="O5" s="363"/>
      <c r="P5" s="363"/>
      <c r="Q5" s="363"/>
      <c r="R5" s="363"/>
      <c r="S5" s="363"/>
      <c r="T5" s="363"/>
      <c r="U5" s="363"/>
    </row>
    <row r="6" spans="1:42" ht="15" customHeight="1" x14ac:dyDescent="0.25">
      <c r="A6" s="879" t="s">
        <v>92</v>
      </c>
      <c r="B6" s="878" t="s">
        <v>106</v>
      </c>
      <c r="C6" s="881" t="s">
        <v>1529</v>
      </c>
      <c r="D6" s="881" t="s">
        <v>1530</v>
      </c>
      <c r="E6" s="881" t="s">
        <v>82</v>
      </c>
      <c r="F6" s="881" t="s">
        <v>387</v>
      </c>
      <c r="G6" s="881" t="s">
        <v>83</v>
      </c>
      <c r="H6" s="884" t="s">
        <v>95</v>
      </c>
      <c r="I6" s="890"/>
      <c r="J6" s="890"/>
      <c r="K6" s="890"/>
      <c r="L6" s="890"/>
      <c r="M6" s="890"/>
      <c r="N6" s="890"/>
      <c r="O6" s="885"/>
      <c r="P6" s="886" t="s">
        <v>96</v>
      </c>
      <c r="Q6" s="887"/>
      <c r="R6" s="878" t="s">
        <v>98</v>
      </c>
      <c r="S6" s="878" t="s">
        <v>105</v>
      </c>
      <c r="T6" s="878" t="s">
        <v>104</v>
      </c>
      <c r="U6" s="875" t="s">
        <v>84</v>
      </c>
    </row>
    <row r="7" spans="1:42" ht="15" customHeight="1" x14ac:dyDescent="0.25">
      <c r="A7" s="879"/>
      <c r="B7" s="879"/>
      <c r="C7" s="882"/>
      <c r="D7" s="882"/>
      <c r="E7" s="882"/>
      <c r="F7" s="882"/>
      <c r="G7" s="882"/>
      <c r="H7" s="884" t="s">
        <v>99</v>
      </c>
      <c r="I7" s="885"/>
      <c r="J7" s="884" t="s">
        <v>100</v>
      </c>
      <c r="K7" s="885"/>
      <c r="L7" s="884" t="s">
        <v>101</v>
      </c>
      <c r="M7" s="885"/>
      <c r="N7" s="884" t="s">
        <v>102</v>
      </c>
      <c r="O7" s="885"/>
      <c r="P7" s="888"/>
      <c r="Q7" s="889"/>
      <c r="R7" s="879"/>
      <c r="S7" s="879"/>
      <c r="T7" s="879"/>
      <c r="U7" s="876"/>
    </row>
    <row r="8" spans="1:42" ht="25.5" x14ac:dyDescent="0.25">
      <c r="A8" s="880"/>
      <c r="B8" s="880"/>
      <c r="C8" s="883"/>
      <c r="D8" s="883"/>
      <c r="E8" s="883"/>
      <c r="F8" s="883"/>
      <c r="G8" s="883"/>
      <c r="H8" s="390" t="s">
        <v>103</v>
      </c>
      <c r="I8" s="390" t="s">
        <v>12</v>
      </c>
      <c r="J8" s="390" t="s">
        <v>103</v>
      </c>
      <c r="K8" s="390" t="s">
        <v>12</v>
      </c>
      <c r="L8" s="390" t="s">
        <v>103</v>
      </c>
      <c r="M8" s="390" t="s">
        <v>12</v>
      </c>
      <c r="N8" s="390" t="s">
        <v>103</v>
      </c>
      <c r="O8" s="390" t="s">
        <v>12</v>
      </c>
      <c r="P8" s="390" t="s">
        <v>103</v>
      </c>
      <c r="Q8" s="390" t="s">
        <v>12</v>
      </c>
      <c r="R8" s="880"/>
      <c r="S8" s="880"/>
      <c r="T8" s="880"/>
      <c r="U8" s="877"/>
    </row>
    <row r="9" spans="1:42" ht="15.75" x14ac:dyDescent="0.25">
      <c r="A9" s="391"/>
      <c r="B9" s="392"/>
      <c r="C9" s="393"/>
      <c r="D9" s="393"/>
      <c r="E9" s="393"/>
      <c r="F9" s="394"/>
      <c r="G9" s="393"/>
      <c r="H9" s="395"/>
      <c r="I9" s="395"/>
      <c r="J9" s="395"/>
      <c r="K9" s="395"/>
      <c r="L9" s="395"/>
      <c r="M9" s="395"/>
      <c r="N9" s="395"/>
      <c r="O9" s="395"/>
      <c r="P9" s="395"/>
      <c r="Q9" s="395"/>
      <c r="R9" s="396"/>
      <c r="S9" s="396"/>
      <c r="T9" s="396"/>
      <c r="U9" s="397"/>
    </row>
    <row r="10" spans="1:42" ht="15.75" customHeight="1" x14ac:dyDescent="0.25">
      <c r="A10" s="891" t="s">
        <v>1480</v>
      </c>
      <c r="B10" s="891" t="s">
        <v>1481</v>
      </c>
      <c r="C10" s="292"/>
      <c r="D10" s="292"/>
      <c r="E10" s="292"/>
      <c r="F10" s="292"/>
      <c r="G10" s="292"/>
      <c r="H10" s="315"/>
      <c r="I10" s="316"/>
      <c r="J10" s="315"/>
      <c r="K10" s="316"/>
      <c r="L10" s="315"/>
      <c r="M10" s="316"/>
      <c r="N10" s="315"/>
      <c r="O10" s="316"/>
      <c r="P10" s="354">
        <f t="shared" ref="P10:Q12" si="0">H10+J10+L10+N10</f>
        <v>0</v>
      </c>
      <c r="Q10" s="352">
        <f t="shared" si="0"/>
        <v>0</v>
      </c>
      <c r="R10" s="292"/>
      <c r="S10" s="292"/>
      <c r="T10" s="292"/>
      <c r="U10" s="292"/>
    </row>
    <row r="11" spans="1:42" ht="15.75" x14ac:dyDescent="0.25">
      <c r="A11" s="892"/>
      <c r="B11" s="892"/>
      <c r="C11" s="292"/>
      <c r="D11" s="292"/>
      <c r="E11" s="292"/>
      <c r="F11" s="292"/>
      <c r="G11" s="292"/>
      <c r="H11" s="315"/>
      <c r="I11" s="316"/>
      <c r="J11" s="315"/>
      <c r="K11" s="316"/>
      <c r="L11" s="315"/>
      <c r="M11" s="316"/>
      <c r="N11" s="315"/>
      <c r="O11" s="316"/>
      <c r="P11" s="354">
        <f t="shared" si="0"/>
        <v>0</v>
      </c>
      <c r="Q11" s="352">
        <f t="shared" si="0"/>
        <v>0</v>
      </c>
      <c r="R11" s="292"/>
      <c r="S11" s="292"/>
      <c r="T11" s="292"/>
      <c r="U11" s="292"/>
    </row>
    <row r="12" spans="1:42" ht="15.75" x14ac:dyDescent="0.25">
      <c r="A12" s="892"/>
      <c r="B12" s="892"/>
      <c r="C12" s="292"/>
      <c r="D12" s="292"/>
      <c r="E12" s="292"/>
      <c r="F12" s="292"/>
      <c r="G12" s="292"/>
      <c r="H12" s="315"/>
      <c r="I12" s="316"/>
      <c r="J12" s="315"/>
      <c r="K12" s="316"/>
      <c r="L12" s="315"/>
      <c r="M12" s="316"/>
      <c r="N12" s="315"/>
      <c r="O12" s="316"/>
      <c r="P12" s="354">
        <f t="shared" si="0"/>
        <v>0</v>
      </c>
      <c r="Q12" s="352">
        <f t="shared" si="0"/>
        <v>0</v>
      </c>
      <c r="R12" s="292"/>
      <c r="S12" s="292"/>
      <c r="T12" s="292"/>
      <c r="U12" s="292"/>
    </row>
    <row r="13" spans="1:42" ht="15.75" x14ac:dyDescent="0.25">
      <c r="A13" s="892"/>
      <c r="B13" s="892"/>
      <c r="C13" s="292"/>
      <c r="D13" s="292"/>
      <c r="E13" s="292"/>
      <c r="F13" s="292"/>
      <c r="G13" s="292"/>
      <c r="H13" s="315"/>
      <c r="I13" s="316"/>
      <c r="J13" s="315"/>
      <c r="K13" s="316"/>
      <c r="L13" s="315"/>
      <c r="M13" s="316"/>
      <c r="N13" s="315"/>
      <c r="O13" s="316"/>
      <c r="P13" s="354">
        <f t="shared" ref="P13:P25" si="1">H13+J13+L13+N13</f>
        <v>0</v>
      </c>
      <c r="Q13" s="352">
        <f t="shared" ref="Q13:Q25" si="2">I13+K13+M13+O13</f>
        <v>0</v>
      </c>
      <c r="R13" s="292"/>
      <c r="S13" s="292"/>
      <c r="T13" s="292"/>
      <c r="U13" s="292"/>
    </row>
    <row r="14" spans="1:42" ht="15.75" x14ac:dyDescent="0.25">
      <c r="A14" s="892"/>
      <c r="B14" s="892"/>
      <c r="C14" s="292"/>
      <c r="D14" s="292"/>
      <c r="E14" s="292"/>
      <c r="F14" s="292"/>
      <c r="G14" s="292"/>
      <c r="H14" s="315"/>
      <c r="I14" s="316"/>
      <c r="J14" s="315"/>
      <c r="K14" s="316"/>
      <c r="L14" s="315"/>
      <c r="M14" s="316"/>
      <c r="N14" s="315"/>
      <c r="O14" s="316"/>
      <c r="P14" s="354">
        <f t="shared" si="1"/>
        <v>0</v>
      </c>
      <c r="Q14" s="352">
        <f t="shared" si="2"/>
        <v>0</v>
      </c>
      <c r="R14" s="292"/>
      <c r="S14" s="292"/>
      <c r="T14" s="292"/>
      <c r="U14" s="292"/>
    </row>
    <row r="15" spans="1:42" ht="15.75" x14ac:dyDescent="0.25">
      <c r="A15" s="892"/>
      <c r="B15" s="892"/>
      <c r="C15" s="292"/>
      <c r="D15" s="292"/>
      <c r="E15" s="292"/>
      <c r="F15" s="292"/>
      <c r="G15" s="292"/>
      <c r="H15" s="315"/>
      <c r="I15" s="316"/>
      <c r="J15" s="315"/>
      <c r="K15" s="316"/>
      <c r="L15" s="315"/>
      <c r="M15" s="316"/>
      <c r="N15" s="315"/>
      <c r="O15" s="316"/>
      <c r="P15" s="354">
        <f t="shared" si="1"/>
        <v>0</v>
      </c>
      <c r="Q15" s="352">
        <f t="shared" si="2"/>
        <v>0</v>
      </c>
      <c r="R15" s="292"/>
      <c r="S15" s="292"/>
      <c r="T15" s="292"/>
      <c r="U15" s="292"/>
    </row>
    <row r="16" spans="1:42" ht="15.75" x14ac:dyDescent="0.25">
      <c r="A16" s="892"/>
      <c r="B16" s="892"/>
      <c r="C16" s="292"/>
      <c r="D16" s="292"/>
      <c r="E16" s="292"/>
      <c r="F16" s="292"/>
      <c r="G16" s="292"/>
      <c r="H16" s="315"/>
      <c r="I16" s="316"/>
      <c r="J16" s="315"/>
      <c r="K16" s="316"/>
      <c r="L16" s="315"/>
      <c r="M16" s="316"/>
      <c r="N16" s="315"/>
      <c r="O16" s="316"/>
      <c r="P16" s="354">
        <f t="shared" si="1"/>
        <v>0</v>
      </c>
      <c r="Q16" s="352">
        <f t="shared" si="2"/>
        <v>0</v>
      </c>
      <c r="R16" s="292"/>
      <c r="S16" s="292"/>
      <c r="T16" s="292"/>
      <c r="U16" s="292"/>
    </row>
    <row r="17" spans="1:21" ht="15.75" x14ac:dyDescent="0.25">
      <c r="A17" s="892"/>
      <c r="B17" s="893"/>
      <c r="C17" s="292"/>
      <c r="D17" s="292"/>
      <c r="E17" s="292"/>
      <c r="F17" s="292"/>
      <c r="G17" s="292"/>
      <c r="H17" s="315"/>
      <c r="I17" s="316"/>
      <c r="J17" s="315"/>
      <c r="K17" s="316"/>
      <c r="L17" s="315"/>
      <c r="M17" s="316"/>
      <c r="N17" s="315"/>
      <c r="O17" s="316"/>
      <c r="P17" s="354">
        <f t="shared" si="1"/>
        <v>0</v>
      </c>
      <c r="Q17" s="352">
        <f t="shared" si="2"/>
        <v>0</v>
      </c>
      <c r="R17" s="292"/>
      <c r="S17" s="292"/>
      <c r="T17" s="292"/>
      <c r="U17" s="292"/>
    </row>
    <row r="18" spans="1:21" ht="15.75" x14ac:dyDescent="0.25">
      <c r="A18" s="892"/>
      <c r="B18" s="891" t="s">
        <v>1482</v>
      </c>
      <c r="C18" s="292"/>
      <c r="D18" s="292"/>
      <c r="E18" s="292"/>
      <c r="F18" s="292"/>
      <c r="G18" s="292"/>
      <c r="H18" s="315"/>
      <c r="I18" s="316"/>
      <c r="J18" s="315"/>
      <c r="K18" s="316"/>
      <c r="L18" s="315"/>
      <c r="M18" s="316"/>
      <c r="N18" s="315"/>
      <c r="O18" s="316"/>
      <c r="P18" s="354">
        <f t="shared" si="1"/>
        <v>0</v>
      </c>
      <c r="Q18" s="352">
        <f t="shared" si="2"/>
        <v>0</v>
      </c>
      <c r="R18" s="292"/>
      <c r="S18" s="292"/>
      <c r="T18" s="292"/>
      <c r="U18" s="292"/>
    </row>
    <row r="19" spans="1:21" ht="15.75" x14ac:dyDescent="0.25">
      <c r="A19" s="892"/>
      <c r="B19" s="892"/>
      <c r="C19" s="292"/>
      <c r="D19" s="292"/>
      <c r="E19" s="292"/>
      <c r="F19" s="292"/>
      <c r="G19" s="292"/>
      <c r="H19" s="315"/>
      <c r="I19" s="316"/>
      <c r="J19" s="315"/>
      <c r="K19" s="316"/>
      <c r="L19" s="315"/>
      <c r="M19" s="316"/>
      <c r="N19" s="315"/>
      <c r="O19" s="316"/>
      <c r="P19" s="354"/>
      <c r="Q19" s="352"/>
      <c r="R19" s="292"/>
      <c r="S19" s="292"/>
      <c r="T19" s="292"/>
      <c r="U19" s="292"/>
    </row>
    <row r="20" spans="1:21" ht="15.75" x14ac:dyDescent="0.25">
      <c r="A20" s="892"/>
      <c r="B20" s="892"/>
      <c r="C20" s="292"/>
      <c r="D20" s="292"/>
      <c r="E20" s="292"/>
      <c r="F20" s="292"/>
      <c r="G20" s="292"/>
      <c r="H20" s="315"/>
      <c r="I20" s="316"/>
      <c r="J20" s="315"/>
      <c r="K20" s="316"/>
      <c r="L20" s="315"/>
      <c r="M20" s="316"/>
      <c r="N20" s="315"/>
      <c r="O20" s="316"/>
      <c r="P20" s="354"/>
      <c r="Q20" s="352"/>
      <c r="R20" s="292"/>
      <c r="S20" s="292"/>
      <c r="T20" s="292"/>
      <c r="U20" s="292"/>
    </row>
    <row r="21" spans="1:21" ht="15.75" x14ac:dyDescent="0.25">
      <c r="A21" s="892"/>
      <c r="B21" s="892"/>
      <c r="C21" s="292"/>
      <c r="D21" s="292"/>
      <c r="E21" s="292"/>
      <c r="F21" s="292"/>
      <c r="G21" s="292"/>
      <c r="H21" s="315"/>
      <c r="I21" s="316"/>
      <c r="J21" s="315"/>
      <c r="K21" s="316"/>
      <c r="L21" s="315"/>
      <c r="M21" s="316"/>
      <c r="N21" s="315"/>
      <c r="O21" s="316"/>
      <c r="P21" s="354"/>
      <c r="Q21" s="352"/>
      <c r="R21" s="292"/>
      <c r="S21" s="292"/>
      <c r="T21" s="292"/>
      <c r="U21" s="292"/>
    </row>
    <row r="22" spans="1:21" ht="15.75" x14ac:dyDescent="0.25">
      <c r="A22" s="892"/>
      <c r="B22" s="892"/>
      <c r="C22" s="292"/>
      <c r="D22" s="292"/>
      <c r="E22" s="292"/>
      <c r="F22" s="292"/>
      <c r="G22" s="292"/>
      <c r="H22" s="315"/>
      <c r="I22" s="316"/>
      <c r="J22" s="315"/>
      <c r="K22" s="316"/>
      <c r="L22" s="315"/>
      <c r="M22" s="316"/>
      <c r="N22" s="315"/>
      <c r="O22" s="316"/>
      <c r="P22" s="354"/>
      <c r="Q22" s="352"/>
      <c r="R22" s="292"/>
      <c r="S22" s="292"/>
      <c r="T22" s="292"/>
      <c r="U22" s="292"/>
    </row>
    <row r="23" spans="1:21" ht="15.75" x14ac:dyDescent="0.25">
      <c r="A23" s="892"/>
      <c r="B23" s="892"/>
      <c r="C23" s="292"/>
      <c r="D23" s="292"/>
      <c r="E23" s="292"/>
      <c r="F23" s="292"/>
      <c r="G23" s="292"/>
      <c r="H23" s="315"/>
      <c r="I23" s="316"/>
      <c r="J23" s="315"/>
      <c r="K23" s="316"/>
      <c r="L23" s="315"/>
      <c r="M23" s="316"/>
      <c r="N23" s="315"/>
      <c r="O23" s="316"/>
      <c r="P23" s="354">
        <f t="shared" si="1"/>
        <v>0</v>
      </c>
      <c r="Q23" s="352">
        <f t="shared" si="2"/>
        <v>0</v>
      </c>
      <c r="R23" s="292"/>
      <c r="S23" s="292"/>
      <c r="T23" s="292"/>
      <c r="U23" s="292"/>
    </row>
    <row r="24" spans="1:21" ht="15.75" x14ac:dyDescent="0.25">
      <c r="A24" s="892"/>
      <c r="B24" s="893"/>
      <c r="C24" s="292"/>
      <c r="D24" s="292"/>
      <c r="E24" s="292"/>
      <c r="F24" s="292"/>
      <c r="G24" s="292"/>
      <c r="H24" s="315"/>
      <c r="I24" s="316"/>
      <c r="J24" s="315"/>
      <c r="K24" s="316"/>
      <c r="L24" s="315"/>
      <c r="M24" s="316"/>
      <c r="N24" s="315"/>
      <c r="O24" s="316"/>
      <c r="P24" s="354">
        <f t="shared" si="1"/>
        <v>0</v>
      </c>
      <c r="Q24" s="352">
        <f t="shared" si="2"/>
        <v>0</v>
      </c>
      <c r="R24" s="292"/>
      <c r="S24" s="292"/>
      <c r="T24" s="292"/>
      <c r="U24" s="292"/>
    </row>
    <row r="25" spans="1:21" ht="15.75" x14ac:dyDescent="0.25">
      <c r="A25" s="892"/>
      <c r="B25" s="891" t="s">
        <v>1483</v>
      </c>
      <c r="C25" s="292"/>
      <c r="D25" s="292"/>
      <c r="E25" s="292"/>
      <c r="F25" s="292"/>
      <c r="G25" s="292"/>
      <c r="H25" s="315"/>
      <c r="I25" s="316"/>
      <c r="J25" s="315"/>
      <c r="K25" s="316"/>
      <c r="L25" s="315"/>
      <c r="M25" s="316"/>
      <c r="N25" s="315"/>
      <c r="O25" s="316"/>
      <c r="P25" s="354">
        <f t="shared" si="1"/>
        <v>0</v>
      </c>
      <c r="Q25" s="352">
        <f t="shared" si="2"/>
        <v>0</v>
      </c>
      <c r="R25" s="292"/>
      <c r="S25" s="292"/>
      <c r="T25" s="292"/>
      <c r="U25" s="292"/>
    </row>
    <row r="26" spans="1:21" ht="15.75" x14ac:dyDescent="0.25">
      <c r="A26" s="892"/>
      <c r="B26" s="892"/>
      <c r="C26" s="292"/>
      <c r="D26" s="292"/>
      <c r="E26" s="292"/>
      <c r="F26" s="292"/>
      <c r="G26" s="292"/>
      <c r="H26" s="315"/>
      <c r="I26" s="316"/>
      <c r="J26" s="315"/>
      <c r="K26" s="316"/>
      <c r="L26" s="315"/>
      <c r="M26" s="316"/>
      <c r="N26" s="315"/>
      <c r="O26" s="316"/>
      <c r="P26" s="354">
        <f t="shared" ref="P26:Q30" si="3">H26+J26+L26+N26</f>
        <v>0</v>
      </c>
      <c r="Q26" s="352">
        <f t="shared" si="3"/>
        <v>0</v>
      </c>
      <c r="R26" s="292"/>
      <c r="S26" s="292"/>
      <c r="T26" s="292"/>
      <c r="U26" s="292"/>
    </row>
    <row r="27" spans="1:21" ht="15.75" x14ac:dyDescent="0.25">
      <c r="A27" s="892"/>
      <c r="B27" s="892"/>
      <c r="C27" s="292"/>
      <c r="D27" s="292"/>
      <c r="E27" s="292"/>
      <c r="F27" s="292"/>
      <c r="G27" s="292"/>
      <c r="H27" s="315"/>
      <c r="I27" s="316"/>
      <c r="J27" s="315"/>
      <c r="K27" s="316"/>
      <c r="L27" s="315"/>
      <c r="M27" s="316"/>
      <c r="N27" s="315"/>
      <c r="O27" s="316"/>
      <c r="P27" s="354">
        <f t="shared" si="3"/>
        <v>0</v>
      </c>
      <c r="Q27" s="352">
        <f t="shared" si="3"/>
        <v>0</v>
      </c>
      <c r="R27" s="292"/>
      <c r="S27" s="292"/>
      <c r="T27" s="292"/>
      <c r="U27" s="292"/>
    </row>
    <row r="28" spans="1:21" ht="15.75" x14ac:dyDescent="0.25">
      <c r="A28" s="892"/>
      <c r="B28" s="893"/>
      <c r="C28" s="292"/>
      <c r="D28" s="292"/>
      <c r="E28" s="292"/>
      <c r="F28" s="292"/>
      <c r="G28" s="292"/>
      <c r="H28" s="315"/>
      <c r="I28" s="316"/>
      <c r="J28" s="315"/>
      <c r="K28" s="316"/>
      <c r="L28" s="315"/>
      <c r="M28" s="316"/>
      <c r="N28" s="315"/>
      <c r="O28" s="316"/>
      <c r="P28" s="354">
        <f t="shared" si="3"/>
        <v>0</v>
      </c>
      <c r="Q28" s="352">
        <f t="shared" si="3"/>
        <v>0</v>
      </c>
      <c r="R28" s="292"/>
      <c r="S28" s="292"/>
      <c r="T28" s="292"/>
      <c r="U28" s="292"/>
    </row>
    <row r="29" spans="1:21" ht="15.75" x14ac:dyDescent="0.25">
      <c r="A29" s="892"/>
      <c r="B29" s="891" t="s">
        <v>1484</v>
      </c>
      <c r="C29" s="292"/>
      <c r="D29" s="292"/>
      <c r="E29" s="292"/>
      <c r="F29" s="292"/>
      <c r="G29" s="292"/>
      <c r="H29" s="315"/>
      <c r="I29" s="316"/>
      <c r="J29" s="315"/>
      <c r="K29" s="316"/>
      <c r="L29" s="315"/>
      <c r="M29" s="316"/>
      <c r="N29" s="315"/>
      <c r="O29" s="316"/>
      <c r="P29" s="354">
        <f t="shared" si="3"/>
        <v>0</v>
      </c>
      <c r="Q29" s="352">
        <f t="shared" si="3"/>
        <v>0</v>
      </c>
      <c r="R29" s="292"/>
      <c r="S29" s="292"/>
      <c r="T29" s="292"/>
      <c r="U29" s="292"/>
    </row>
    <row r="30" spans="1:21" ht="15.75" x14ac:dyDescent="0.25">
      <c r="A30" s="892"/>
      <c r="B30" s="892"/>
      <c r="C30" s="292"/>
      <c r="D30" s="292"/>
      <c r="E30" s="292"/>
      <c r="F30" s="292"/>
      <c r="G30" s="292"/>
      <c r="H30" s="315"/>
      <c r="I30" s="316"/>
      <c r="J30" s="315"/>
      <c r="K30" s="316"/>
      <c r="L30" s="315"/>
      <c r="M30" s="316"/>
      <c r="N30" s="315"/>
      <c r="O30" s="316"/>
      <c r="P30" s="354">
        <f t="shared" si="3"/>
        <v>0</v>
      </c>
      <c r="Q30" s="352">
        <f t="shared" si="3"/>
        <v>0</v>
      </c>
      <c r="R30" s="292"/>
      <c r="S30" s="292"/>
      <c r="T30" s="292"/>
      <c r="U30" s="292"/>
    </row>
    <row r="31" spans="1:21" ht="15.75" x14ac:dyDescent="0.25">
      <c r="A31" s="892"/>
      <c r="B31" s="892"/>
      <c r="C31" s="292"/>
      <c r="D31" s="292"/>
      <c r="E31" s="292"/>
      <c r="F31" s="292"/>
      <c r="G31" s="292"/>
      <c r="H31" s="315"/>
      <c r="I31" s="316"/>
      <c r="J31" s="315"/>
      <c r="K31" s="316"/>
      <c r="L31" s="315"/>
      <c r="M31" s="316"/>
      <c r="N31" s="315"/>
      <c r="O31" s="316"/>
      <c r="P31" s="354"/>
      <c r="Q31" s="352"/>
      <c r="R31" s="292"/>
      <c r="S31" s="292"/>
      <c r="T31" s="292"/>
      <c r="U31" s="292"/>
    </row>
    <row r="32" spans="1:21" ht="15.75" x14ac:dyDescent="0.25">
      <c r="A32" s="892"/>
      <c r="B32" s="892"/>
      <c r="C32" s="292"/>
      <c r="D32" s="292"/>
      <c r="E32" s="292"/>
      <c r="F32" s="292"/>
      <c r="G32" s="292"/>
      <c r="H32" s="315"/>
      <c r="I32" s="316"/>
      <c r="J32" s="315"/>
      <c r="K32" s="316"/>
      <c r="L32" s="315"/>
      <c r="M32" s="316"/>
      <c r="N32" s="315"/>
      <c r="O32" s="316"/>
      <c r="P32" s="354"/>
      <c r="Q32" s="352"/>
      <c r="R32" s="292"/>
      <c r="S32" s="292"/>
      <c r="T32" s="292"/>
      <c r="U32" s="292"/>
    </row>
    <row r="33" spans="1:21" ht="15.75" x14ac:dyDescent="0.25">
      <c r="A33" s="892"/>
      <c r="B33" s="892"/>
      <c r="C33" s="292"/>
      <c r="D33" s="292"/>
      <c r="E33" s="292"/>
      <c r="F33" s="292"/>
      <c r="G33" s="292"/>
      <c r="H33" s="315"/>
      <c r="I33" s="316"/>
      <c r="J33" s="315"/>
      <c r="K33" s="316"/>
      <c r="L33" s="315"/>
      <c r="M33" s="316"/>
      <c r="N33" s="315"/>
      <c r="O33" s="316"/>
      <c r="P33" s="354"/>
      <c r="Q33" s="352"/>
      <c r="R33" s="292"/>
      <c r="S33" s="292"/>
      <c r="T33" s="292"/>
      <c r="U33" s="292"/>
    </row>
    <row r="34" spans="1:21" ht="15.75" x14ac:dyDescent="0.25">
      <c r="A34" s="892"/>
      <c r="B34" s="892"/>
      <c r="C34" s="292"/>
      <c r="D34" s="292"/>
      <c r="E34" s="292"/>
      <c r="F34" s="292"/>
      <c r="G34" s="292"/>
      <c r="H34" s="315"/>
      <c r="I34" s="316"/>
      <c r="J34" s="315"/>
      <c r="K34" s="316"/>
      <c r="L34" s="315"/>
      <c r="M34" s="316"/>
      <c r="N34" s="315"/>
      <c r="O34" s="316"/>
      <c r="P34" s="354"/>
      <c r="Q34" s="352"/>
      <c r="R34" s="292"/>
      <c r="S34" s="292"/>
      <c r="T34" s="292"/>
      <c r="U34" s="292"/>
    </row>
    <row r="35" spans="1:21" ht="15.75" x14ac:dyDescent="0.25">
      <c r="A35" s="892"/>
      <c r="B35" s="892"/>
      <c r="C35" s="292"/>
      <c r="D35" s="292"/>
      <c r="E35" s="292"/>
      <c r="F35" s="292"/>
      <c r="G35" s="292"/>
      <c r="H35" s="315"/>
      <c r="I35" s="316"/>
      <c r="J35" s="315"/>
      <c r="K35" s="316"/>
      <c r="L35" s="315"/>
      <c r="M35" s="316"/>
      <c r="N35" s="315"/>
      <c r="O35" s="316"/>
      <c r="P35" s="354">
        <f>H35+J35+L35+N35</f>
        <v>0</v>
      </c>
      <c r="Q35" s="352">
        <f>I35+K35+M35+O35</f>
        <v>0</v>
      </c>
      <c r="R35" s="292"/>
      <c r="S35" s="292"/>
      <c r="T35" s="292"/>
      <c r="U35" s="292"/>
    </row>
    <row r="36" spans="1:21" ht="15.75" x14ac:dyDescent="0.25">
      <c r="A36" s="892"/>
      <c r="B36" s="892"/>
      <c r="C36" s="292"/>
      <c r="D36" s="292"/>
      <c r="E36" s="292"/>
      <c r="F36" s="292"/>
      <c r="G36" s="292"/>
      <c r="H36" s="315"/>
      <c r="I36" s="316"/>
      <c r="J36" s="315"/>
      <c r="K36" s="316"/>
      <c r="L36" s="315"/>
      <c r="M36" s="316"/>
      <c r="N36" s="315"/>
      <c r="O36" s="316"/>
      <c r="P36" s="354"/>
      <c r="Q36" s="352"/>
      <c r="R36" s="292"/>
      <c r="S36" s="292"/>
      <c r="T36" s="292"/>
      <c r="U36" s="292"/>
    </row>
    <row r="37" spans="1:21" ht="15.75" x14ac:dyDescent="0.25">
      <c r="A37" s="892"/>
      <c r="B37" s="892"/>
      <c r="C37" s="292"/>
      <c r="D37" s="292"/>
      <c r="E37" s="292"/>
      <c r="F37" s="292"/>
      <c r="G37" s="292"/>
      <c r="H37" s="315"/>
      <c r="I37" s="316"/>
      <c r="J37" s="315"/>
      <c r="K37" s="316"/>
      <c r="L37" s="315"/>
      <c r="M37" s="316"/>
      <c r="N37" s="315"/>
      <c r="O37" s="316"/>
      <c r="P37" s="354"/>
      <c r="Q37" s="352"/>
      <c r="R37" s="292"/>
      <c r="S37" s="292"/>
      <c r="T37" s="292"/>
      <c r="U37" s="292"/>
    </row>
    <row r="38" spans="1:21" ht="15.75" x14ac:dyDescent="0.25">
      <c r="A38" s="892"/>
      <c r="B38" s="892"/>
      <c r="C38" s="292"/>
      <c r="D38" s="292"/>
      <c r="E38" s="292"/>
      <c r="F38" s="292"/>
      <c r="G38" s="292"/>
      <c r="H38" s="315"/>
      <c r="I38" s="316"/>
      <c r="J38" s="315"/>
      <c r="K38" s="316"/>
      <c r="L38" s="315"/>
      <c r="M38" s="316"/>
      <c r="N38" s="315"/>
      <c r="O38" s="316"/>
      <c r="P38" s="354"/>
      <c r="Q38" s="352"/>
      <c r="R38" s="292"/>
      <c r="S38" s="292"/>
      <c r="T38" s="292"/>
      <c r="U38" s="292"/>
    </row>
    <row r="39" spans="1:21" ht="15.75" x14ac:dyDescent="0.25">
      <c r="A39" s="892"/>
      <c r="B39" s="892"/>
      <c r="C39" s="292"/>
      <c r="D39" s="292"/>
      <c r="E39" s="292"/>
      <c r="F39" s="292"/>
      <c r="G39" s="292"/>
      <c r="H39" s="315"/>
      <c r="I39" s="316"/>
      <c r="J39" s="315"/>
      <c r="K39" s="316"/>
      <c r="L39" s="315"/>
      <c r="M39" s="316"/>
      <c r="N39" s="315"/>
      <c r="O39" s="316"/>
      <c r="P39" s="354"/>
      <c r="Q39" s="352"/>
      <c r="R39" s="292"/>
      <c r="S39" s="292"/>
      <c r="T39" s="292"/>
      <c r="U39" s="292"/>
    </row>
    <row r="40" spans="1:21" ht="15.75" x14ac:dyDescent="0.25">
      <c r="A40" s="893"/>
      <c r="B40" s="893"/>
      <c r="C40" s="292"/>
      <c r="D40" s="292"/>
      <c r="E40" s="292"/>
      <c r="F40" s="292"/>
      <c r="G40" s="292"/>
      <c r="H40" s="315"/>
      <c r="I40" s="316"/>
      <c r="J40" s="315"/>
      <c r="K40" s="316"/>
      <c r="L40" s="315"/>
      <c r="M40" s="316"/>
      <c r="N40" s="315"/>
      <c r="O40" s="316"/>
      <c r="P40" s="354"/>
      <c r="Q40" s="352"/>
      <c r="R40" s="292"/>
      <c r="S40" s="292"/>
      <c r="T40" s="292"/>
      <c r="U40" s="292"/>
    </row>
    <row r="41" spans="1:21" ht="15.75" x14ac:dyDescent="0.25">
      <c r="A41" s="891" t="s">
        <v>1485</v>
      </c>
      <c r="B41" s="891" t="s">
        <v>1486</v>
      </c>
      <c r="C41" s="292"/>
      <c r="D41" s="292"/>
      <c r="E41" s="292"/>
      <c r="F41" s="292"/>
      <c r="G41" s="292"/>
      <c r="H41" s="315"/>
      <c r="I41" s="316"/>
      <c r="J41" s="315"/>
      <c r="K41" s="316"/>
      <c r="L41" s="315"/>
      <c r="M41" s="316"/>
      <c r="N41" s="315"/>
      <c r="O41" s="316"/>
      <c r="P41" s="354"/>
      <c r="Q41" s="352"/>
      <c r="R41" s="292"/>
      <c r="S41" s="292"/>
      <c r="T41" s="292"/>
      <c r="U41" s="292"/>
    </row>
    <row r="42" spans="1:21" ht="15.75" x14ac:dyDescent="0.25">
      <c r="A42" s="892"/>
      <c r="B42" s="892"/>
      <c r="C42" s="292"/>
      <c r="D42" s="292"/>
      <c r="E42" s="292"/>
      <c r="F42" s="292"/>
      <c r="G42" s="292"/>
      <c r="H42" s="315"/>
      <c r="I42" s="316"/>
      <c r="J42" s="315"/>
      <c r="K42" s="316"/>
      <c r="L42" s="315"/>
      <c r="M42" s="316"/>
      <c r="N42" s="315"/>
      <c r="O42" s="316"/>
      <c r="P42" s="354"/>
      <c r="Q42" s="352"/>
      <c r="R42" s="292"/>
      <c r="S42" s="292"/>
      <c r="T42" s="292"/>
      <c r="U42" s="292"/>
    </row>
    <row r="43" spans="1:21" ht="15.75" x14ac:dyDescent="0.25">
      <c r="A43" s="892"/>
      <c r="B43" s="892"/>
      <c r="C43" s="292"/>
      <c r="D43" s="292"/>
      <c r="E43" s="292"/>
      <c r="F43" s="292"/>
      <c r="G43" s="292"/>
      <c r="H43" s="315"/>
      <c r="I43" s="316"/>
      <c r="J43" s="315"/>
      <c r="K43" s="316"/>
      <c r="L43" s="315"/>
      <c r="M43" s="316"/>
      <c r="N43" s="315"/>
      <c r="O43" s="316"/>
      <c r="P43" s="354"/>
      <c r="Q43" s="352"/>
      <c r="R43" s="292"/>
      <c r="S43" s="292"/>
      <c r="T43" s="292"/>
      <c r="U43" s="292"/>
    </row>
    <row r="44" spans="1:21" ht="15.75" x14ac:dyDescent="0.25">
      <c r="A44" s="892"/>
      <c r="B44" s="892"/>
      <c r="C44" s="292"/>
      <c r="D44" s="292"/>
      <c r="E44" s="292"/>
      <c r="F44" s="292"/>
      <c r="G44" s="292"/>
      <c r="H44" s="315"/>
      <c r="I44" s="316"/>
      <c r="J44" s="315"/>
      <c r="K44" s="316"/>
      <c r="L44" s="315"/>
      <c r="M44" s="316"/>
      <c r="N44" s="315"/>
      <c r="O44" s="316"/>
      <c r="P44" s="354"/>
      <c r="Q44" s="352"/>
      <c r="R44" s="292"/>
      <c r="S44" s="292"/>
      <c r="T44" s="292"/>
      <c r="U44" s="292"/>
    </row>
    <row r="45" spans="1:21" ht="15.75" x14ac:dyDescent="0.25">
      <c r="A45" s="892"/>
      <c r="B45" s="892"/>
      <c r="C45" s="292"/>
      <c r="D45" s="292"/>
      <c r="E45" s="292"/>
      <c r="F45" s="292"/>
      <c r="G45" s="292"/>
      <c r="H45" s="315"/>
      <c r="I45" s="316"/>
      <c r="J45" s="315"/>
      <c r="K45" s="316"/>
      <c r="L45" s="315"/>
      <c r="M45" s="316"/>
      <c r="N45" s="315"/>
      <c r="O45" s="316"/>
      <c r="P45" s="354"/>
      <c r="Q45" s="352"/>
      <c r="R45" s="292"/>
      <c r="S45" s="292"/>
      <c r="T45" s="292"/>
      <c r="U45" s="292"/>
    </row>
    <row r="46" spans="1:21" ht="15.75" x14ac:dyDescent="0.25">
      <c r="A46" s="892"/>
      <c r="B46" s="892"/>
      <c r="C46" s="292"/>
      <c r="D46" s="292"/>
      <c r="E46" s="292"/>
      <c r="F46" s="292"/>
      <c r="G46" s="292"/>
      <c r="H46" s="315"/>
      <c r="I46" s="316"/>
      <c r="J46" s="315"/>
      <c r="K46" s="316"/>
      <c r="L46" s="315"/>
      <c r="M46" s="316"/>
      <c r="N46" s="315"/>
      <c r="O46" s="316"/>
      <c r="P46" s="354"/>
      <c r="Q46" s="352"/>
      <c r="R46" s="292"/>
      <c r="S46" s="292"/>
      <c r="T46" s="292"/>
      <c r="U46" s="292"/>
    </row>
    <row r="47" spans="1:21" ht="15.75" x14ac:dyDescent="0.25">
      <c r="A47" s="892"/>
      <c r="B47" s="892"/>
      <c r="C47" s="292"/>
      <c r="D47" s="292"/>
      <c r="E47" s="292"/>
      <c r="F47" s="292"/>
      <c r="G47" s="292"/>
      <c r="H47" s="315"/>
      <c r="I47" s="316"/>
      <c r="J47" s="315"/>
      <c r="K47" s="316"/>
      <c r="L47" s="315"/>
      <c r="M47" s="316"/>
      <c r="N47" s="315"/>
      <c r="O47" s="316"/>
      <c r="P47" s="354">
        <f t="shared" ref="P47:Q50" si="4">H47+J47+L47+N47</f>
        <v>0</v>
      </c>
      <c r="Q47" s="352">
        <f t="shared" si="4"/>
        <v>0</v>
      </c>
      <c r="R47" s="292"/>
      <c r="S47" s="292"/>
      <c r="T47" s="292"/>
      <c r="U47" s="292"/>
    </row>
    <row r="48" spans="1:21" ht="15.75" x14ac:dyDescent="0.25">
      <c r="A48" s="892"/>
      <c r="B48" s="892"/>
      <c r="C48" s="292"/>
      <c r="D48" s="292"/>
      <c r="E48" s="292"/>
      <c r="F48" s="292"/>
      <c r="G48" s="292"/>
      <c r="H48" s="315"/>
      <c r="I48" s="316"/>
      <c r="J48" s="315"/>
      <c r="K48" s="316"/>
      <c r="L48" s="315"/>
      <c r="M48" s="316"/>
      <c r="N48" s="315"/>
      <c r="O48" s="316"/>
      <c r="P48" s="354">
        <f t="shared" si="4"/>
        <v>0</v>
      </c>
      <c r="Q48" s="352">
        <f t="shared" si="4"/>
        <v>0</v>
      </c>
      <c r="R48" s="292"/>
      <c r="S48" s="292"/>
      <c r="T48" s="292"/>
      <c r="U48" s="292"/>
    </row>
    <row r="49" spans="1:21" ht="15.75" x14ac:dyDescent="0.25">
      <c r="A49" s="892"/>
      <c r="B49" s="893"/>
      <c r="C49" s="292"/>
      <c r="D49" s="292"/>
      <c r="E49" s="292"/>
      <c r="F49" s="292"/>
      <c r="G49" s="292"/>
      <c r="H49" s="315"/>
      <c r="I49" s="316"/>
      <c r="J49" s="315"/>
      <c r="K49" s="316"/>
      <c r="L49" s="315"/>
      <c r="M49" s="316"/>
      <c r="N49" s="315"/>
      <c r="O49" s="316"/>
      <c r="P49" s="354">
        <f t="shared" si="4"/>
        <v>0</v>
      </c>
      <c r="Q49" s="352">
        <f t="shared" si="4"/>
        <v>0</v>
      </c>
      <c r="R49" s="292"/>
      <c r="S49" s="292"/>
      <c r="T49" s="292"/>
      <c r="U49" s="292"/>
    </row>
    <row r="50" spans="1:21" ht="15.75" x14ac:dyDescent="0.25">
      <c r="A50" s="892"/>
      <c r="B50" s="891" t="s">
        <v>1487</v>
      </c>
      <c r="C50" s="292"/>
      <c r="D50" s="292"/>
      <c r="E50" s="292"/>
      <c r="F50" s="292"/>
      <c r="G50" s="292"/>
      <c r="H50" s="315"/>
      <c r="I50" s="316"/>
      <c r="J50" s="315"/>
      <c r="K50" s="316"/>
      <c r="L50" s="315"/>
      <c r="M50" s="316"/>
      <c r="N50" s="315"/>
      <c r="O50" s="316"/>
      <c r="P50" s="354">
        <f t="shared" si="4"/>
        <v>0</v>
      </c>
      <c r="Q50" s="352">
        <f t="shared" si="4"/>
        <v>0</v>
      </c>
      <c r="R50" s="292"/>
      <c r="S50" s="292"/>
      <c r="T50" s="292"/>
      <c r="U50" s="292"/>
    </row>
    <row r="51" spans="1:21" ht="15.75" x14ac:dyDescent="0.25">
      <c r="A51" s="892"/>
      <c r="B51" s="892"/>
      <c r="C51" s="292"/>
      <c r="D51" s="292"/>
      <c r="E51" s="292"/>
      <c r="F51" s="292"/>
      <c r="G51" s="292"/>
      <c r="H51" s="315"/>
      <c r="I51" s="316"/>
      <c r="J51" s="315"/>
      <c r="K51" s="316"/>
      <c r="L51" s="315"/>
      <c r="M51" s="316"/>
      <c r="N51" s="315"/>
      <c r="O51" s="316"/>
      <c r="P51" s="354"/>
      <c r="Q51" s="352"/>
      <c r="R51" s="292"/>
      <c r="S51" s="292"/>
      <c r="T51" s="292"/>
      <c r="U51" s="292"/>
    </row>
    <row r="52" spans="1:21" ht="15.75" x14ac:dyDescent="0.25">
      <c r="A52" s="892"/>
      <c r="B52" s="892"/>
      <c r="C52" s="292"/>
      <c r="D52" s="292"/>
      <c r="E52" s="292"/>
      <c r="F52" s="292"/>
      <c r="G52" s="292"/>
      <c r="H52" s="315"/>
      <c r="I52" s="316"/>
      <c r="J52" s="315"/>
      <c r="K52" s="316"/>
      <c r="L52" s="315"/>
      <c r="M52" s="316"/>
      <c r="N52" s="315"/>
      <c r="O52" s="316"/>
      <c r="P52" s="354"/>
      <c r="Q52" s="352"/>
      <c r="R52" s="292"/>
      <c r="S52" s="292"/>
      <c r="T52" s="292"/>
      <c r="U52" s="292"/>
    </row>
    <row r="53" spans="1:21" ht="15.75" x14ac:dyDescent="0.25">
      <c r="A53" s="892"/>
      <c r="B53" s="892"/>
      <c r="C53" s="292"/>
      <c r="D53" s="292"/>
      <c r="E53" s="292"/>
      <c r="F53" s="292"/>
      <c r="G53" s="292"/>
      <c r="H53" s="315"/>
      <c r="I53" s="316"/>
      <c r="J53" s="315"/>
      <c r="K53" s="316"/>
      <c r="L53" s="315"/>
      <c r="M53" s="316"/>
      <c r="N53" s="315"/>
      <c r="O53" s="316"/>
      <c r="P53" s="354"/>
      <c r="Q53" s="352"/>
      <c r="R53" s="292"/>
      <c r="S53" s="292"/>
      <c r="T53" s="292"/>
      <c r="U53" s="292"/>
    </row>
    <row r="54" spans="1:21" ht="15.75" x14ac:dyDescent="0.25">
      <c r="A54" s="892"/>
      <c r="B54" s="892"/>
      <c r="C54" s="292"/>
      <c r="D54" s="292"/>
      <c r="E54" s="292"/>
      <c r="F54" s="292"/>
      <c r="G54" s="292"/>
      <c r="H54" s="315"/>
      <c r="I54" s="316"/>
      <c r="J54" s="315"/>
      <c r="K54" s="316"/>
      <c r="L54" s="315"/>
      <c r="M54" s="316"/>
      <c r="N54" s="315"/>
      <c r="O54" s="316"/>
      <c r="P54" s="354"/>
      <c r="Q54" s="352"/>
      <c r="R54" s="292"/>
      <c r="S54" s="292"/>
      <c r="T54" s="292"/>
      <c r="U54" s="292"/>
    </row>
    <row r="55" spans="1:21" ht="15.75" x14ac:dyDescent="0.25">
      <c r="A55" s="892"/>
      <c r="B55" s="892"/>
      <c r="C55" s="292"/>
      <c r="D55" s="292"/>
      <c r="E55" s="292"/>
      <c r="F55" s="292"/>
      <c r="G55" s="292"/>
      <c r="H55" s="315"/>
      <c r="I55" s="316"/>
      <c r="J55" s="315"/>
      <c r="K55" s="316"/>
      <c r="L55" s="315"/>
      <c r="M55" s="316"/>
      <c r="N55" s="315"/>
      <c r="O55" s="316"/>
      <c r="P55" s="354"/>
      <c r="Q55" s="352"/>
      <c r="R55" s="292"/>
      <c r="S55" s="292"/>
      <c r="T55" s="292"/>
      <c r="U55" s="292"/>
    </row>
    <row r="56" spans="1:21" ht="15.75" x14ac:dyDescent="0.25">
      <c r="A56" s="892"/>
      <c r="B56" s="892"/>
      <c r="C56" s="292"/>
      <c r="D56" s="292"/>
      <c r="E56" s="292"/>
      <c r="F56" s="292"/>
      <c r="G56" s="292"/>
      <c r="H56" s="315"/>
      <c r="I56" s="316"/>
      <c r="J56" s="315"/>
      <c r="K56" s="316"/>
      <c r="L56" s="315"/>
      <c r="M56" s="316"/>
      <c r="N56" s="315"/>
      <c r="O56" s="316"/>
      <c r="P56" s="354"/>
      <c r="Q56" s="352"/>
      <c r="R56" s="292"/>
      <c r="S56" s="292"/>
      <c r="T56" s="292"/>
      <c r="U56" s="292"/>
    </row>
    <row r="57" spans="1:21" ht="15.75" x14ac:dyDescent="0.25">
      <c r="A57" s="892"/>
      <c r="B57" s="892"/>
      <c r="C57" s="292"/>
      <c r="D57" s="292"/>
      <c r="E57" s="292"/>
      <c r="F57" s="292"/>
      <c r="G57" s="292"/>
      <c r="H57" s="315"/>
      <c r="I57" s="316"/>
      <c r="J57" s="315"/>
      <c r="K57" s="316"/>
      <c r="L57" s="315"/>
      <c r="M57" s="316"/>
      <c r="N57" s="315"/>
      <c r="O57" s="316"/>
      <c r="P57" s="354"/>
      <c r="Q57" s="352"/>
      <c r="R57" s="292"/>
      <c r="S57" s="292"/>
      <c r="T57" s="292"/>
      <c r="U57" s="292"/>
    </row>
    <row r="58" spans="1:21" ht="15.75" x14ac:dyDescent="0.25">
      <c r="A58" s="892"/>
      <c r="B58" s="892"/>
      <c r="C58" s="292"/>
      <c r="D58" s="292"/>
      <c r="E58" s="292"/>
      <c r="F58" s="292"/>
      <c r="G58" s="292"/>
      <c r="H58" s="315"/>
      <c r="I58" s="316"/>
      <c r="J58" s="315"/>
      <c r="K58" s="316"/>
      <c r="L58" s="315"/>
      <c r="M58" s="316"/>
      <c r="N58" s="315"/>
      <c r="O58" s="316"/>
      <c r="P58" s="354"/>
      <c r="Q58" s="352"/>
      <c r="R58" s="292"/>
      <c r="S58" s="292"/>
      <c r="T58" s="292"/>
      <c r="U58" s="292"/>
    </row>
    <row r="59" spans="1:21" ht="15.75" x14ac:dyDescent="0.25">
      <c r="A59" s="892"/>
      <c r="B59" s="892"/>
      <c r="C59" s="292"/>
      <c r="D59" s="292"/>
      <c r="E59" s="292"/>
      <c r="F59" s="292"/>
      <c r="G59" s="292"/>
      <c r="H59" s="315"/>
      <c r="I59" s="316"/>
      <c r="J59" s="315"/>
      <c r="K59" s="316"/>
      <c r="L59" s="315"/>
      <c r="M59" s="316"/>
      <c r="N59" s="315"/>
      <c r="O59" s="316"/>
      <c r="P59" s="354"/>
      <c r="Q59" s="352"/>
      <c r="R59" s="292"/>
      <c r="S59" s="292"/>
      <c r="T59" s="292"/>
      <c r="U59" s="292"/>
    </row>
    <row r="60" spans="1:21" ht="15.75" x14ac:dyDescent="0.25">
      <c r="A60" s="892"/>
      <c r="B60" s="892"/>
      <c r="C60" s="292"/>
      <c r="D60" s="292"/>
      <c r="E60" s="292"/>
      <c r="F60" s="292"/>
      <c r="G60" s="292"/>
      <c r="H60" s="315"/>
      <c r="I60" s="316"/>
      <c r="J60" s="315"/>
      <c r="K60" s="316"/>
      <c r="L60" s="315"/>
      <c r="M60" s="316"/>
      <c r="N60" s="315"/>
      <c r="O60" s="316"/>
      <c r="P60" s="354"/>
      <c r="Q60" s="352"/>
      <c r="R60" s="292"/>
      <c r="S60" s="292"/>
      <c r="T60" s="292"/>
      <c r="U60" s="292"/>
    </row>
    <row r="61" spans="1:21" ht="15.75" x14ac:dyDescent="0.25">
      <c r="A61" s="892"/>
      <c r="B61" s="892"/>
      <c r="C61" s="292"/>
      <c r="D61" s="292"/>
      <c r="E61" s="292"/>
      <c r="F61" s="292"/>
      <c r="G61" s="292"/>
      <c r="H61" s="315"/>
      <c r="I61" s="316"/>
      <c r="J61" s="315"/>
      <c r="K61" s="316"/>
      <c r="L61" s="315"/>
      <c r="M61" s="316"/>
      <c r="N61" s="315"/>
      <c r="O61" s="316"/>
      <c r="P61" s="354"/>
      <c r="Q61" s="352"/>
      <c r="R61" s="292"/>
      <c r="S61" s="292"/>
      <c r="T61" s="292"/>
      <c r="U61" s="292"/>
    </row>
    <row r="62" spans="1:21" ht="15.75" x14ac:dyDescent="0.25">
      <c r="A62" s="893"/>
      <c r="B62" s="893"/>
      <c r="C62" s="292"/>
      <c r="D62" s="292"/>
      <c r="E62" s="292"/>
      <c r="F62" s="292"/>
      <c r="G62" s="292"/>
      <c r="H62" s="315"/>
      <c r="I62" s="316"/>
      <c r="J62" s="315"/>
      <c r="K62" s="316"/>
      <c r="L62" s="315"/>
      <c r="M62" s="316"/>
      <c r="N62" s="315"/>
      <c r="O62" s="316"/>
      <c r="P62" s="354">
        <f>H62+J62+L62+N62</f>
        <v>0</v>
      </c>
      <c r="Q62" s="352">
        <f>I62+K62+M62+O62</f>
        <v>0</v>
      </c>
      <c r="R62" s="292"/>
      <c r="S62" s="292"/>
      <c r="T62" s="292"/>
      <c r="U62" s="292"/>
    </row>
    <row r="63" spans="1:21" ht="15.75" x14ac:dyDescent="0.25">
      <c r="A63" s="891" t="s">
        <v>1488</v>
      </c>
      <c r="B63" s="364"/>
      <c r="C63" s="292"/>
      <c r="D63" s="292"/>
      <c r="E63" s="292"/>
      <c r="F63" s="292"/>
      <c r="G63" s="292"/>
      <c r="H63" s="315"/>
      <c r="I63" s="316"/>
      <c r="J63" s="315"/>
      <c r="K63" s="316"/>
      <c r="L63" s="315"/>
      <c r="M63" s="316"/>
      <c r="N63" s="315"/>
      <c r="O63" s="316"/>
      <c r="P63" s="354">
        <f>H63+J63+L63+N63</f>
        <v>0</v>
      </c>
      <c r="Q63" s="352">
        <f>I63+K63+M63+O63</f>
        <v>0</v>
      </c>
      <c r="R63" s="292"/>
      <c r="S63" s="292"/>
      <c r="T63" s="292"/>
      <c r="U63" s="292"/>
    </row>
    <row r="64" spans="1:21" ht="15.75" x14ac:dyDescent="0.25">
      <c r="A64" s="892"/>
      <c r="B64" s="364"/>
      <c r="C64" s="292"/>
      <c r="D64" s="292"/>
      <c r="E64" s="292"/>
      <c r="F64" s="292"/>
      <c r="G64" s="292"/>
      <c r="H64" s="315"/>
      <c r="I64" s="316"/>
      <c r="J64" s="315"/>
      <c r="K64" s="316"/>
      <c r="L64" s="315"/>
      <c r="M64" s="316"/>
      <c r="N64" s="315"/>
      <c r="O64" s="316"/>
      <c r="P64" s="354"/>
      <c r="Q64" s="352"/>
      <c r="R64" s="292"/>
      <c r="S64" s="292"/>
      <c r="T64" s="292"/>
      <c r="U64" s="292"/>
    </row>
    <row r="65" spans="1:21" ht="15.75" x14ac:dyDescent="0.25">
      <c r="A65" s="892"/>
      <c r="B65" s="364"/>
      <c r="C65" s="292"/>
      <c r="D65" s="292"/>
      <c r="E65" s="292"/>
      <c r="F65" s="292"/>
      <c r="G65" s="292"/>
      <c r="H65" s="315"/>
      <c r="I65" s="316"/>
      <c r="J65" s="315"/>
      <c r="K65" s="316"/>
      <c r="L65" s="315"/>
      <c r="M65" s="316"/>
      <c r="N65" s="315"/>
      <c r="O65" s="316"/>
      <c r="P65" s="354"/>
      <c r="Q65" s="352"/>
      <c r="R65" s="292"/>
      <c r="S65" s="292"/>
      <c r="T65" s="292"/>
      <c r="U65" s="292"/>
    </row>
    <row r="66" spans="1:21" ht="15.75" x14ac:dyDescent="0.25">
      <c r="A66" s="892"/>
      <c r="B66" s="364"/>
      <c r="C66" s="292"/>
      <c r="D66" s="292"/>
      <c r="E66" s="292"/>
      <c r="F66" s="292"/>
      <c r="G66" s="292"/>
      <c r="H66" s="315"/>
      <c r="I66" s="316"/>
      <c r="J66" s="315"/>
      <c r="K66" s="316"/>
      <c r="L66" s="315"/>
      <c r="M66" s="316"/>
      <c r="N66" s="315"/>
      <c r="O66" s="316"/>
      <c r="P66" s="354"/>
      <c r="Q66" s="352"/>
      <c r="R66" s="292"/>
      <c r="S66" s="292"/>
      <c r="T66" s="292"/>
      <c r="U66" s="292"/>
    </row>
    <row r="67" spans="1:21" ht="15.75" x14ac:dyDescent="0.25">
      <c r="A67" s="892"/>
      <c r="B67" s="364"/>
      <c r="C67" s="292"/>
      <c r="D67" s="292"/>
      <c r="E67" s="292"/>
      <c r="F67" s="292"/>
      <c r="G67" s="292"/>
      <c r="H67" s="315"/>
      <c r="I67" s="316"/>
      <c r="J67" s="315"/>
      <c r="K67" s="316"/>
      <c r="L67" s="315"/>
      <c r="M67" s="316"/>
      <c r="N67" s="315"/>
      <c r="O67" s="316"/>
      <c r="P67" s="354"/>
      <c r="Q67" s="352"/>
      <c r="R67" s="292"/>
      <c r="S67" s="292"/>
      <c r="T67" s="292"/>
      <c r="U67" s="292"/>
    </row>
    <row r="68" spans="1:21" ht="15.75" x14ac:dyDescent="0.25">
      <c r="A68" s="892"/>
      <c r="B68" s="364"/>
      <c r="C68" s="292"/>
      <c r="D68" s="292"/>
      <c r="E68" s="292"/>
      <c r="F68" s="292"/>
      <c r="G68" s="292"/>
      <c r="H68" s="315"/>
      <c r="I68" s="316"/>
      <c r="J68" s="315"/>
      <c r="K68" s="316"/>
      <c r="L68" s="315"/>
      <c r="M68" s="316"/>
      <c r="N68" s="315"/>
      <c r="O68" s="316"/>
      <c r="P68" s="354">
        <f>H68+J68+L68+N68</f>
        <v>0</v>
      </c>
      <c r="Q68" s="352">
        <f>I68+K68+M68+O68</f>
        <v>0</v>
      </c>
      <c r="R68" s="292"/>
      <c r="S68" s="292"/>
      <c r="T68" s="292"/>
      <c r="U68" s="292"/>
    </row>
    <row r="69" spans="1:21" ht="15.75" x14ac:dyDescent="0.25">
      <c r="A69" s="893"/>
      <c r="B69" s="364"/>
      <c r="C69" s="292"/>
      <c r="D69" s="292"/>
      <c r="E69" s="292"/>
      <c r="F69" s="292"/>
      <c r="G69" s="292"/>
      <c r="H69" s="292"/>
      <c r="I69" s="316"/>
      <c r="J69" s="292"/>
      <c r="K69" s="316"/>
      <c r="L69" s="292"/>
      <c r="M69" s="316"/>
      <c r="N69" s="292"/>
      <c r="O69" s="316"/>
      <c r="P69" s="354">
        <f>H69+J69+L69+N69</f>
        <v>0</v>
      </c>
      <c r="Q69" s="352">
        <f>I69+K69+M69+O69</f>
        <v>0</v>
      </c>
      <c r="R69" s="71"/>
      <c r="S69" s="292"/>
      <c r="T69" s="292"/>
      <c r="U69" s="292"/>
    </row>
    <row r="70" spans="1:21" ht="15.75" x14ac:dyDescent="0.25">
      <c r="A70" s="272"/>
      <c r="B70" s="273"/>
      <c r="C70" s="273"/>
      <c r="D70" s="273"/>
      <c r="E70" s="272" t="s">
        <v>1473</v>
      </c>
      <c r="F70" s="273"/>
      <c r="G70" s="274"/>
      <c r="H70" s="75">
        <f t="shared" ref="H70:Q70" si="5">SUM(H10:H69)</f>
        <v>0</v>
      </c>
      <c r="I70" s="220">
        <f t="shared" si="5"/>
        <v>0</v>
      </c>
      <c r="J70" s="75">
        <f t="shared" si="5"/>
        <v>0</v>
      </c>
      <c r="K70" s="220">
        <f t="shared" si="5"/>
        <v>0</v>
      </c>
      <c r="L70" s="75">
        <f t="shared" si="5"/>
        <v>0</v>
      </c>
      <c r="M70" s="220">
        <f t="shared" si="5"/>
        <v>0</v>
      </c>
      <c r="N70" s="75">
        <f t="shared" si="5"/>
        <v>0</v>
      </c>
      <c r="O70" s="220">
        <f t="shared" si="5"/>
        <v>0</v>
      </c>
      <c r="P70" s="220">
        <f t="shared" si="5"/>
        <v>0</v>
      </c>
      <c r="Q70" s="220">
        <f t="shared" si="5"/>
        <v>0</v>
      </c>
      <c r="R70" s="68"/>
      <c r="S70" s="68"/>
      <c r="T70" s="68"/>
      <c r="U70" s="68"/>
    </row>
    <row r="77" spans="1:21" x14ac:dyDescent="0.25">
      <c r="C77" s="414"/>
    </row>
    <row r="78" spans="1:21" x14ac:dyDescent="0.25">
      <c r="C78" s="414"/>
    </row>
    <row r="79" spans="1:21" x14ac:dyDescent="0.25">
      <c r="C79" s="414"/>
    </row>
    <row r="80" spans="1:21" x14ac:dyDescent="0.25">
      <c r="C80" s="414"/>
    </row>
    <row r="81" spans="3:3" x14ac:dyDescent="0.25">
      <c r="C81" s="414"/>
    </row>
    <row r="82" spans="3:3" x14ac:dyDescent="0.25">
      <c r="C82" s="414"/>
    </row>
    <row r="83" spans="3:3" x14ac:dyDescent="0.25">
      <c r="C83" s="414"/>
    </row>
    <row r="84" spans="3:3" x14ac:dyDescent="0.25">
      <c r="C84" s="414"/>
    </row>
    <row r="85" spans="3:3" x14ac:dyDescent="0.25">
      <c r="C85" s="414"/>
    </row>
    <row r="86" spans="3:3" x14ac:dyDescent="0.25">
      <c r="C86" s="414"/>
    </row>
    <row r="87" spans="3:3" x14ac:dyDescent="0.25">
      <c r="C87" s="414"/>
    </row>
    <row r="88" spans="3:3" x14ac:dyDescent="0.25">
      <c r="C88" s="414"/>
    </row>
    <row r="89" spans="3:3" x14ac:dyDescent="0.25">
      <c r="C89" s="414"/>
    </row>
    <row r="90" spans="3:3" x14ac:dyDescent="0.25">
      <c r="C90" s="414"/>
    </row>
    <row r="91" spans="3:3" x14ac:dyDescent="0.25">
      <c r="C91" s="414"/>
    </row>
    <row r="92" spans="3:3" x14ac:dyDescent="0.25">
      <c r="C92" s="414"/>
    </row>
    <row r="93" spans="3:3" x14ac:dyDescent="0.25">
      <c r="C93" s="414"/>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3"/>
  <sheetViews>
    <sheetView topLeftCell="D1" zoomScale="70" zoomScaleNormal="70" workbookViewId="0">
      <pane ySplit="9" topLeftCell="A10" activePane="bottomLeft" state="frozen"/>
      <selection activeCell="K7" sqref="K7"/>
      <selection pane="bottomLeft" activeCell="E15" sqref="E11:E15"/>
    </sheetView>
  </sheetViews>
  <sheetFormatPr baseColWidth="10" defaultColWidth="11.42578125" defaultRowHeight="15" x14ac:dyDescent="0.25"/>
  <cols>
    <col min="1" max="1" width="35.7109375" style="414" customWidth="1"/>
    <col min="2" max="2" width="35.85546875" style="414" customWidth="1"/>
    <col min="3" max="7" width="27.42578125" style="414" customWidth="1"/>
    <col min="8" max="8" width="15.28515625" style="414" customWidth="1"/>
    <col min="9" max="9" width="11.42578125" style="218" customWidth="1"/>
    <col min="10" max="10" width="15.28515625" style="414" customWidth="1"/>
    <col min="11" max="11" width="18.85546875" style="218" customWidth="1"/>
    <col min="12" max="12" width="11.42578125" style="414" customWidth="1"/>
    <col min="13" max="13" width="17.5703125" style="218" customWidth="1"/>
    <col min="14" max="14" width="11.42578125" style="414" customWidth="1"/>
    <col min="15" max="15" width="11.42578125" style="218" customWidth="1"/>
    <col min="16" max="16" width="15.28515625" style="414" customWidth="1"/>
    <col min="17" max="17" width="18.28515625" style="218" customWidth="1"/>
    <col min="18" max="20" width="14.140625" style="414" customWidth="1"/>
    <col min="21" max="21" width="17" style="414" customWidth="1"/>
    <col min="22" max="16384" width="11.42578125" style="414"/>
  </cols>
  <sheetData>
    <row r="1" spans="1:42" ht="21" x14ac:dyDescent="0.25">
      <c r="A1" s="359"/>
      <c r="B1" s="359"/>
      <c r="C1" s="359"/>
      <c r="D1" s="359"/>
      <c r="E1" s="359"/>
      <c r="F1" s="987" t="s">
        <v>1504</v>
      </c>
      <c r="G1" s="987"/>
      <c r="H1" s="987"/>
      <c r="I1" s="987"/>
      <c r="J1" s="987"/>
      <c r="K1" s="987"/>
      <c r="L1" s="987"/>
      <c r="M1" s="987"/>
      <c r="N1" s="360"/>
      <c r="O1" s="360"/>
      <c r="P1" s="462" t="s">
        <v>1664</v>
      </c>
      <c r="Q1" s="462" t="s">
        <v>1665</v>
      </c>
      <c r="R1" s="462" t="s">
        <v>1666</v>
      </c>
      <c r="S1" s="462" t="s">
        <v>1667</v>
      </c>
      <c r="T1" s="462" t="s">
        <v>1668</v>
      </c>
      <c r="U1" s="462" t="s">
        <v>1669</v>
      </c>
      <c r="V1" s="462" t="s">
        <v>1670</v>
      </c>
      <c r="W1" s="462" t="s">
        <v>1671</v>
      </c>
      <c r="X1" s="462" t="s">
        <v>1672</v>
      </c>
      <c r="Y1" s="462" t="s">
        <v>1673</v>
      </c>
      <c r="Z1" s="462" t="s">
        <v>1674</v>
      </c>
      <c r="AA1" s="462" t="s">
        <v>1675</v>
      </c>
      <c r="AB1" s="462" t="s">
        <v>1676</v>
      </c>
      <c r="AC1" s="462" t="s">
        <v>1677</v>
      </c>
      <c r="AD1" s="462" t="s">
        <v>1678</v>
      </c>
      <c r="AE1" s="465"/>
      <c r="AF1" s="465"/>
      <c r="AG1" s="465"/>
      <c r="AH1" s="465"/>
      <c r="AI1" s="465"/>
      <c r="AJ1" s="465"/>
      <c r="AK1" s="465"/>
      <c r="AL1" s="359"/>
      <c r="AM1" s="359"/>
      <c r="AN1" s="359"/>
      <c r="AO1" s="359"/>
      <c r="AP1" s="359"/>
    </row>
    <row r="2" spans="1:42" ht="5.25" customHeight="1" x14ac:dyDescent="0.25">
      <c r="A2" s="358" t="s">
        <v>1349</v>
      </c>
      <c r="B2" s="359"/>
      <c r="C2" s="359"/>
      <c r="D2" s="359"/>
      <c r="E2" s="359"/>
      <c r="F2" s="359"/>
      <c r="G2" s="359"/>
      <c r="H2" s="360"/>
      <c r="I2" s="361"/>
      <c r="J2" s="360"/>
      <c r="K2" s="360"/>
      <c r="L2" s="360"/>
      <c r="M2" s="360"/>
      <c r="N2" s="360"/>
      <c r="O2" s="360"/>
      <c r="P2" s="360"/>
      <c r="Q2" s="360"/>
      <c r="R2" s="360"/>
      <c r="S2" s="360"/>
      <c r="T2" s="360"/>
      <c r="U2" s="360"/>
      <c r="V2" s="360"/>
      <c r="W2" s="360"/>
      <c r="X2" s="360"/>
      <c r="Y2" s="360"/>
      <c r="Z2" s="360"/>
      <c r="AA2" s="360"/>
      <c r="AB2" s="359"/>
      <c r="AC2" s="359"/>
      <c r="AD2" s="359"/>
      <c r="AE2" s="359"/>
      <c r="AF2" s="359"/>
      <c r="AG2" s="359"/>
      <c r="AH2" s="359"/>
      <c r="AI2" s="359"/>
      <c r="AJ2" s="359"/>
      <c r="AK2" s="359"/>
      <c r="AL2" s="359"/>
      <c r="AM2" s="359"/>
      <c r="AN2" s="359"/>
      <c r="AO2" s="359"/>
      <c r="AP2" s="359"/>
    </row>
    <row r="3" spans="1:42" ht="18.75" hidden="1" x14ac:dyDescent="0.25">
      <c r="A3" s="358" t="s">
        <v>1500</v>
      </c>
      <c r="B3" s="359"/>
      <c r="C3" s="359"/>
      <c r="D3" s="359"/>
      <c r="E3" s="359"/>
      <c r="F3" s="359"/>
      <c r="G3" s="359"/>
      <c r="H3" s="360"/>
      <c r="I3" s="361"/>
      <c r="J3" s="360"/>
      <c r="K3" s="360"/>
      <c r="L3" s="360"/>
      <c r="M3" s="360"/>
      <c r="N3" s="360"/>
      <c r="O3" s="360"/>
      <c r="P3" s="360"/>
      <c r="Q3" s="360"/>
      <c r="R3" s="360"/>
      <c r="S3" s="360"/>
      <c r="T3" s="360"/>
      <c r="U3" s="360"/>
      <c r="V3" s="360"/>
      <c r="W3" s="360"/>
      <c r="X3" s="360"/>
      <c r="Y3" s="360"/>
      <c r="Z3" s="360"/>
      <c r="AA3" s="360"/>
      <c r="AB3" s="359"/>
      <c r="AC3" s="359"/>
      <c r="AD3" s="359"/>
      <c r="AE3" s="359"/>
      <c r="AF3" s="359"/>
      <c r="AG3" s="359"/>
      <c r="AH3" s="359"/>
      <c r="AI3" s="359"/>
      <c r="AJ3" s="359"/>
      <c r="AK3" s="359"/>
      <c r="AL3" s="359"/>
      <c r="AM3" s="359"/>
      <c r="AN3" s="359"/>
      <c r="AO3" s="359"/>
      <c r="AP3" s="359"/>
    </row>
    <row r="4" spans="1:42" s="359" customFormat="1" ht="18.75" hidden="1" x14ac:dyDescent="0.25">
      <c r="A4" s="358" t="s">
        <v>1501</v>
      </c>
      <c r="H4" s="360"/>
      <c r="I4" s="361"/>
      <c r="J4" s="360"/>
      <c r="K4" s="360"/>
      <c r="L4" s="360"/>
      <c r="M4" s="360"/>
      <c r="N4" s="360"/>
      <c r="O4" s="360"/>
      <c r="P4" s="360"/>
      <c r="Q4" s="360"/>
      <c r="R4" s="360"/>
      <c r="S4" s="360"/>
      <c r="T4" s="360"/>
      <c r="U4" s="360"/>
      <c r="V4" s="360"/>
      <c r="W4" s="360"/>
      <c r="X4" s="360"/>
      <c r="Y4" s="360"/>
      <c r="Z4" s="360"/>
      <c r="AA4" s="360"/>
    </row>
    <row r="5" spans="1:42" s="359" customFormat="1" ht="18.75" hidden="1" x14ac:dyDescent="0.25">
      <c r="A5" s="358" t="s">
        <v>1502</v>
      </c>
      <c r="H5" s="360"/>
      <c r="I5" s="361"/>
      <c r="J5" s="360"/>
      <c r="K5" s="360"/>
      <c r="L5" s="360"/>
      <c r="M5" s="360"/>
      <c r="N5" s="360"/>
      <c r="O5" s="360"/>
      <c r="P5" s="360"/>
      <c r="Q5" s="360"/>
      <c r="R5" s="360"/>
      <c r="S5" s="360"/>
      <c r="T5" s="360"/>
      <c r="U5" s="360"/>
      <c r="V5" s="360"/>
      <c r="W5" s="360"/>
      <c r="X5" s="360"/>
      <c r="Y5" s="360"/>
      <c r="Z5" s="360"/>
      <c r="AA5" s="360"/>
    </row>
    <row r="6" spans="1:42" s="359" customFormat="1" hidden="1" x14ac:dyDescent="0.25">
      <c r="A6" s="363" t="s">
        <v>1503</v>
      </c>
      <c r="B6" s="363"/>
      <c r="C6" s="363"/>
      <c r="D6" s="363"/>
      <c r="E6" s="363"/>
      <c r="F6" s="363"/>
      <c r="G6" s="363"/>
      <c r="H6" s="363"/>
      <c r="I6" s="363"/>
      <c r="J6" s="363"/>
      <c r="K6" s="363"/>
      <c r="L6" s="363"/>
      <c r="M6" s="363"/>
      <c r="N6" s="363"/>
      <c r="O6" s="363"/>
      <c r="P6" s="363"/>
      <c r="Q6" s="363"/>
      <c r="R6" s="363"/>
      <c r="S6" s="363"/>
      <c r="T6" s="363"/>
      <c r="U6" s="363"/>
    </row>
    <row r="7" spans="1:42" ht="15" customHeight="1" x14ac:dyDescent="0.25">
      <c r="A7" s="879" t="s">
        <v>92</v>
      </c>
      <c r="B7" s="878" t="s">
        <v>106</v>
      </c>
      <c r="C7" s="881" t="s">
        <v>1529</v>
      </c>
      <c r="D7" s="881" t="s">
        <v>1530</v>
      </c>
      <c r="E7" s="881" t="s">
        <v>82</v>
      </c>
      <c r="F7" s="881" t="s">
        <v>387</v>
      </c>
      <c r="G7" s="881" t="s">
        <v>83</v>
      </c>
      <c r="H7" s="884" t="s">
        <v>95</v>
      </c>
      <c r="I7" s="890"/>
      <c r="J7" s="890"/>
      <c r="K7" s="890"/>
      <c r="L7" s="890"/>
      <c r="M7" s="890"/>
      <c r="N7" s="890"/>
      <c r="O7" s="885"/>
      <c r="P7" s="886" t="s">
        <v>96</v>
      </c>
      <c r="Q7" s="887"/>
      <c r="R7" s="878" t="s">
        <v>98</v>
      </c>
      <c r="S7" s="878" t="s">
        <v>105</v>
      </c>
      <c r="T7" s="878" t="s">
        <v>104</v>
      </c>
      <c r="U7" s="875" t="s">
        <v>84</v>
      </c>
    </row>
    <row r="8" spans="1:42" ht="15" customHeight="1" x14ac:dyDescent="0.25">
      <c r="A8" s="879"/>
      <c r="B8" s="879"/>
      <c r="C8" s="882"/>
      <c r="D8" s="882"/>
      <c r="E8" s="882"/>
      <c r="F8" s="882"/>
      <c r="G8" s="882"/>
      <c r="H8" s="884" t="s">
        <v>99</v>
      </c>
      <c r="I8" s="885"/>
      <c r="J8" s="884" t="s">
        <v>100</v>
      </c>
      <c r="K8" s="885"/>
      <c r="L8" s="884" t="s">
        <v>101</v>
      </c>
      <c r="M8" s="885"/>
      <c r="N8" s="884" t="s">
        <v>102</v>
      </c>
      <c r="O8" s="885"/>
      <c r="P8" s="888"/>
      <c r="Q8" s="889"/>
      <c r="R8" s="879"/>
      <c r="S8" s="879"/>
      <c r="T8" s="879"/>
      <c r="U8" s="876"/>
    </row>
    <row r="9" spans="1:42" ht="25.5" x14ac:dyDescent="0.25">
      <c r="A9" s="880"/>
      <c r="B9" s="880"/>
      <c r="C9" s="883"/>
      <c r="D9" s="883"/>
      <c r="E9" s="883"/>
      <c r="F9" s="883"/>
      <c r="G9" s="883"/>
      <c r="H9" s="390" t="s">
        <v>103</v>
      </c>
      <c r="I9" s="390" t="s">
        <v>12</v>
      </c>
      <c r="J9" s="390" t="s">
        <v>103</v>
      </c>
      <c r="K9" s="390" t="s">
        <v>12</v>
      </c>
      <c r="L9" s="390" t="s">
        <v>103</v>
      </c>
      <c r="M9" s="390" t="s">
        <v>12</v>
      </c>
      <c r="N9" s="390" t="s">
        <v>103</v>
      </c>
      <c r="O9" s="390" t="s">
        <v>12</v>
      </c>
      <c r="P9" s="390" t="s">
        <v>103</v>
      </c>
      <c r="Q9" s="390" t="s">
        <v>12</v>
      </c>
      <c r="R9" s="880"/>
      <c r="S9" s="880"/>
      <c r="T9" s="880"/>
      <c r="U9" s="877"/>
    </row>
    <row r="10" spans="1:42" ht="15.75" x14ac:dyDescent="0.25">
      <c r="A10" s="452"/>
      <c r="B10" s="453"/>
      <c r="C10" s="393"/>
      <c r="D10" s="393"/>
      <c r="E10" s="393"/>
      <c r="F10" s="394"/>
      <c r="G10" s="393"/>
      <c r="H10" s="395"/>
      <c r="I10" s="395"/>
      <c r="J10" s="395"/>
      <c r="K10" s="395"/>
      <c r="L10" s="395"/>
      <c r="M10" s="395"/>
      <c r="N10" s="395"/>
      <c r="O10" s="395"/>
      <c r="P10" s="395"/>
      <c r="Q10" s="395"/>
      <c r="R10" s="396"/>
      <c r="S10" s="396"/>
      <c r="T10" s="396"/>
      <c r="U10" s="397"/>
    </row>
    <row r="11" spans="1:42" s="451" customFormat="1" ht="133.5" customHeight="1" x14ac:dyDescent="0.25">
      <c r="A11" s="988" t="s">
        <v>1500</v>
      </c>
      <c r="B11" s="990" t="s">
        <v>1527</v>
      </c>
      <c r="C11" s="993" t="s">
        <v>1674</v>
      </c>
      <c r="D11" s="996" t="s">
        <v>1782</v>
      </c>
      <c r="E11" s="836" t="s">
        <v>2020</v>
      </c>
      <c r="F11" s="523" t="s">
        <v>1795</v>
      </c>
      <c r="G11" s="478" t="s">
        <v>1692</v>
      </c>
      <c r="H11" s="478">
        <v>10</v>
      </c>
      <c r="I11" s="485"/>
      <c r="J11" s="478">
        <v>40</v>
      </c>
      <c r="K11" s="485">
        <v>50000</v>
      </c>
      <c r="L11" s="478">
        <v>40</v>
      </c>
      <c r="M11" s="485"/>
      <c r="N11" s="478">
        <v>10</v>
      </c>
      <c r="O11" s="318"/>
      <c r="P11" s="351">
        <f t="shared" ref="P11:Q15" si="0">H11+J11+L11+N11</f>
        <v>100</v>
      </c>
      <c r="Q11" s="352">
        <f t="shared" si="0"/>
        <v>50000</v>
      </c>
      <c r="R11" s="258" t="s">
        <v>2021</v>
      </c>
      <c r="S11" s="258" t="s">
        <v>1752</v>
      </c>
      <c r="T11" s="258" t="s">
        <v>1698</v>
      </c>
      <c r="U11" s="258" t="s">
        <v>1698</v>
      </c>
    </row>
    <row r="12" spans="1:42" s="451" customFormat="1" ht="83.45" customHeight="1" x14ac:dyDescent="0.25">
      <c r="A12" s="988"/>
      <c r="B12" s="991"/>
      <c r="C12" s="994"/>
      <c r="D12" s="997"/>
      <c r="E12" s="837" t="s">
        <v>1871</v>
      </c>
      <c r="F12" s="483" t="s">
        <v>1796</v>
      </c>
      <c r="G12" s="258" t="s">
        <v>2013</v>
      </c>
      <c r="H12" s="258">
        <v>25</v>
      </c>
      <c r="I12" s="318"/>
      <c r="J12" s="258">
        <v>25</v>
      </c>
      <c r="K12" s="318"/>
      <c r="L12" s="258">
        <v>25</v>
      </c>
      <c r="M12" s="318"/>
      <c r="N12" s="258">
        <v>25</v>
      </c>
      <c r="O12" s="318"/>
      <c r="P12" s="351">
        <f t="shared" si="0"/>
        <v>100</v>
      </c>
      <c r="Q12" s="352">
        <f t="shared" si="0"/>
        <v>0</v>
      </c>
      <c r="R12" s="258" t="s">
        <v>2014</v>
      </c>
      <c r="S12" s="258" t="s">
        <v>2015</v>
      </c>
      <c r="T12" s="258" t="s">
        <v>2016</v>
      </c>
      <c r="U12" s="258" t="s">
        <v>1745</v>
      </c>
    </row>
    <row r="13" spans="1:42" s="451" customFormat="1" ht="110.25" x14ac:dyDescent="0.25">
      <c r="A13" s="988"/>
      <c r="B13" s="991"/>
      <c r="C13" s="994"/>
      <c r="D13" s="997"/>
      <c r="E13" s="837" t="s">
        <v>1872</v>
      </c>
      <c r="F13" s="483" t="s">
        <v>1797</v>
      </c>
      <c r="G13" s="258" t="s">
        <v>1754</v>
      </c>
      <c r="H13" s="258">
        <v>25</v>
      </c>
      <c r="I13" s="318"/>
      <c r="J13" s="258">
        <v>25</v>
      </c>
      <c r="K13" s="318"/>
      <c r="L13" s="258">
        <v>25</v>
      </c>
      <c r="M13" s="318">
        <v>340000</v>
      </c>
      <c r="N13" s="258">
        <v>25</v>
      </c>
      <c r="O13" s="318"/>
      <c r="P13" s="351">
        <f t="shared" si="0"/>
        <v>100</v>
      </c>
      <c r="Q13" s="352">
        <f t="shared" si="0"/>
        <v>340000</v>
      </c>
      <c r="R13" s="258" t="s">
        <v>1746</v>
      </c>
      <c r="S13" s="258" t="s">
        <v>1747</v>
      </c>
      <c r="T13" s="258" t="s">
        <v>1723</v>
      </c>
      <c r="U13" s="258" t="s">
        <v>1698</v>
      </c>
    </row>
    <row r="14" spans="1:42" s="451" customFormat="1" ht="94.5" customHeight="1" x14ac:dyDescent="0.25">
      <c r="A14" s="988"/>
      <c r="B14" s="991"/>
      <c r="C14" s="994"/>
      <c r="D14" s="997"/>
      <c r="E14" s="837" t="s">
        <v>1873</v>
      </c>
      <c r="F14" s="483" t="s">
        <v>1798</v>
      </c>
      <c r="G14" s="258" t="s">
        <v>2017</v>
      </c>
      <c r="H14" s="258">
        <v>25</v>
      </c>
      <c r="I14" s="318"/>
      <c r="J14" s="258">
        <v>25</v>
      </c>
      <c r="K14" s="318"/>
      <c r="L14" s="258">
        <v>25</v>
      </c>
      <c r="M14" s="318"/>
      <c r="N14" s="258">
        <v>25</v>
      </c>
      <c r="O14" s="318"/>
      <c r="P14" s="351">
        <f t="shared" si="0"/>
        <v>100</v>
      </c>
      <c r="Q14" s="352">
        <f t="shared" si="0"/>
        <v>0</v>
      </c>
      <c r="R14" s="258" t="s">
        <v>2018</v>
      </c>
      <c r="S14" s="258" t="s">
        <v>1743</v>
      </c>
      <c r="T14" s="258" t="s">
        <v>1744</v>
      </c>
      <c r="U14" s="258" t="s">
        <v>1745</v>
      </c>
    </row>
    <row r="15" spans="1:42" s="451" customFormat="1" ht="110.25" x14ac:dyDescent="0.25">
      <c r="A15" s="988"/>
      <c r="B15" s="991"/>
      <c r="C15" s="995"/>
      <c r="D15" s="997"/>
      <c r="E15" s="837" t="s">
        <v>2039</v>
      </c>
      <c r="F15" s="483" t="s">
        <v>2040</v>
      </c>
      <c r="G15" s="258" t="s">
        <v>2038</v>
      </c>
      <c r="H15" s="258">
        <v>25</v>
      </c>
      <c r="I15" s="318"/>
      <c r="J15" s="258">
        <v>25</v>
      </c>
      <c r="K15" s="318"/>
      <c r="L15" s="258">
        <v>25</v>
      </c>
      <c r="M15" s="318">
        <v>82000</v>
      </c>
      <c r="N15" s="258">
        <v>25</v>
      </c>
      <c r="O15" s="318"/>
      <c r="P15" s="351">
        <f t="shared" si="0"/>
        <v>100</v>
      </c>
      <c r="Q15" s="352">
        <f t="shared" si="0"/>
        <v>82000</v>
      </c>
      <c r="R15" s="258" t="s">
        <v>1746</v>
      </c>
      <c r="S15" s="258" t="s">
        <v>1747</v>
      </c>
      <c r="T15" s="258" t="s">
        <v>1723</v>
      </c>
      <c r="U15" s="258" t="s">
        <v>1698</v>
      </c>
      <c r="V15" s="450"/>
    </row>
    <row r="16" spans="1:42" s="451" customFormat="1" ht="15.75" hidden="1" x14ac:dyDescent="0.25">
      <c r="A16" s="988"/>
      <c r="B16" s="992"/>
      <c r="C16" s="446"/>
      <c r="D16" s="446"/>
      <c r="E16" s="446"/>
      <c r="F16" s="447"/>
      <c r="G16" s="446"/>
      <c r="H16" s="448"/>
      <c r="I16" s="448"/>
      <c r="J16" s="448"/>
      <c r="K16" s="448"/>
      <c r="L16" s="448"/>
      <c r="M16" s="448"/>
      <c r="N16" s="448"/>
      <c r="O16" s="448"/>
      <c r="P16" s="448"/>
      <c r="Q16" s="448"/>
      <c r="R16" s="449"/>
      <c r="S16" s="449"/>
      <c r="T16" s="449"/>
      <c r="U16" s="450"/>
    </row>
    <row r="17" spans="1:21" ht="30" hidden="1" customHeight="1" x14ac:dyDescent="0.25">
      <c r="A17" s="988"/>
      <c r="B17" s="891" t="s">
        <v>1514</v>
      </c>
      <c r="C17" s="439"/>
      <c r="D17" s="439"/>
      <c r="E17" s="439"/>
      <c r="F17" s="439"/>
      <c r="G17" s="321"/>
      <c r="H17" s="440"/>
      <c r="I17" s="441"/>
      <c r="J17" s="440"/>
      <c r="K17" s="441"/>
      <c r="L17" s="440"/>
      <c r="M17" s="441"/>
      <c r="N17" s="440"/>
      <c r="O17" s="441"/>
      <c r="P17" s="354">
        <f t="shared" ref="P17:Q21" si="1">H17+J17+L17+N17</f>
        <v>0</v>
      </c>
      <c r="Q17" s="352">
        <f t="shared" si="1"/>
        <v>0</v>
      </c>
      <c r="R17" s="321"/>
      <c r="S17" s="321"/>
      <c r="T17" s="321"/>
      <c r="U17" s="321"/>
    </row>
    <row r="18" spans="1:21" ht="15.75" hidden="1" x14ac:dyDescent="0.25">
      <c r="A18" s="988"/>
      <c r="B18" s="892"/>
      <c r="C18" s="439"/>
      <c r="D18" s="439"/>
      <c r="E18" s="439"/>
      <c r="F18" s="439"/>
      <c r="G18" s="321"/>
      <c r="H18" s="440"/>
      <c r="I18" s="441"/>
      <c r="J18" s="440"/>
      <c r="K18" s="441"/>
      <c r="L18" s="440"/>
      <c r="M18" s="441"/>
      <c r="N18" s="440"/>
      <c r="O18" s="441"/>
      <c r="P18" s="354">
        <f t="shared" si="1"/>
        <v>0</v>
      </c>
      <c r="Q18" s="352">
        <f t="shared" si="1"/>
        <v>0</v>
      </c>
      <c r="R18" s="321"/>
      <c r="S18" s="321"/>
      <c r="T18" s="321"/>
      <c r="U18" s="321"/>
    </row>
    <row r="19" spans="1:21" ht="15.75" hidden="1" x14ac:dyDescent="0.25">
      <c r="A19" s="988"/>
      <c r="B19" s="892"/>
      <c r="C19" s="439"/>
      <c r="D19" s="439"/>
      <c r="E19" s="439"/>
      <c r="F19" s="439"/>
      <c r="G19" s="321"/>
      <c r="H19" s="440"/>
      <c r="I19" s="441"/>
      <c r="J19" s="440"/>
      <c r="K19" s="441"/>
      <c r="L19" s="440"/>
      <c r="M19" s="441"/>
      <c r="N19" s="440"/>
      <c r="O19" s="441"/>
      <c r="P19" s="354">
        <f t="shared" si="1"/>
        <v>0</v>
      </c>
      <c r="Q19" s="352">
        <f t="shared" si="1"/>
        <v>0</v>
      </c>
      <c r="R19" s="321"/>
      <c r="S19" s="321"/>
      <c r="T19" s="321"/>
      <c r="U19" s="321"/>
    </row>
    <row r="20" spans="1:21" ht="15.75" hidden="1" x14ac:dyDescent="0.25">
      <c r="A20" s="988"/>
      <c r="B20" s="892"/>
      <c r="C20" s="439"/>
      <c r="D20" s="439"/>
      <c r="E20" s="439"/>
      <c r="F20" s="439"/>
      <c r="G20" s="321"/>
      <c r="H20" s="440"/>
      <c r="I20" s="441"/>
      <c r="J20" s="440"/>
      <c r="K20" s="441"/>
      <c r="L20" s="440"/>
      <c r="M20" s="441"/>
      <c r="N20" s="440"/>
      <c r="O20" s="441"/>
      <c r="P20" s="354">
        <f t="shared" si="1"/>
        <v>0</v>
      </c>
      <c r="Q20" s="352">
        <f t="shared" si="1"/>
        <v>0</v>
      </c>
      <c r="R20" s="321"/>
      <c r="S20" s="321"/>
      <c r="T20" s="321"/>
      <c r="U20" s="321"/>
    </row>
    <row r="21" spans="1:21" ht="15.75" hidden="1" x14ac:dyDescent="0.25">
      <c r="A21" s="988"/>
      <c r="B21" s="891" t="s">
        <v>1515</v>
      </c>
      <c r="C21" s="439"/>
      <c r="D21" s="439"/>
      <c r="E21" s="439"/>
      <c r="F21" s="439"/>
      <c r="G21" s="321"/>
      <c r="H21" s="440"/>
      <c r="I21" s="441"/>
      <c r="J21" s="440"/>
      <c r="K21" s="441"/>
      <c r="L21" s="440"/>
      <c r="M21" s="441"/>
      <c r="N21" s="440"/>
      <c r="O21" s="441"/>
      <c r="P21" s="354">
        <f t="shared" si="1"/>
        <v>0</v>
      </c>
      <c r="Q21" s="352">
        <f t="shared" si="1"/>
        <v>0</v>
      </c>
      <c r="R21" s="321"/>
      <c r="S21" s="321"/>
      <c r="T21" s="321"/>
      <c r="U21" s="321"/>
    </row>
    <row r="22" spans="1:21" ht="15.75" hidden="1" x14ac:dyDescent="0.25">
      <c r="A22" s="988"/>
      <c r="B22" s="892"/>
      <c r="C22" s="439"/>
      <c r="D22" s="439"/>
      <c r="E22" s="439"/>
      <c r="F22" s="439"/>
      <c r="G22" s="321"/>
      <c r="H22" s="440"/>
      <c r="I22" s="441"/>
      <c r="J22" s="440"/>
      <c r="K22" s="441"/>
      <c r="L22" s="440"/>
      <c r="M22" s="441"/>
      <c r="N22" s="440"/>
      <c r="O22" s="441"/>
      <c r="P22" s="354">
        <f t="shared" ref="P22:P71" si="2">H22+J22+L22+N22</f>
        <v>0</v>
      </c>
      <c r="Q22" s="352">
        <f t="shared" ref="Q22:Q71" si="3">I22+K22+M22+O22</f>
        <v>0</v>
      </c>
      <c r="R22" s="321"/>
      <c r="S22" s="321"/>
      <c r="T22" s="321"/>
      <c r="U22" s="321"/>
    </row>
    <row r="23" spans="1:21" ht="15.75" hidden="1" x14ac:dyDescent="0.25">
      <c r="A23" s="988"/>
      <c r="B23" s="892"/>
      <c r="C23" s="439"/>
      <c r="D23" s="439"/>
      <c r="E23" s="439"/>
      <c r="F23" s="439"/>
      <c r="G23" s="321"/>
      <c r="H23" s="440"/>
      <c r="I23" s="441"/>
      <c r="J23" s="440"/>
      <c r="K23" s="441"/>
      <c r="L23" s="440"/>
      <c r="M23" s="441"/>
      <c r="N23" s="440"/>
      <c r="O23" s="441"/>
      <c r="P23" s="354">
        <f t="shared" si="2"/>
        <v>0</v>
      </c>
      <c r="Q23" s="352">
        <f t="shared" si="3"/>
        <v>0</v>
      </c>
      <c r="R23" s="321"/>
      <c r="S23" s="321"/>
      <c r="T23" s="321"/>
      <c r="U23" s="321"/>
    </row>
    <row r="24" spans="1:21" ht="15.75" hidden="1" x14ac:dyDescent="0.25">
      <c r="A24" s="988"/>
      <c r="B24" s="893"/>
      <c r="C24" s="439"/>
      <c r="D24" s="439"/>
      <c r="E24" s="439"/>
      <c r="F24" s="439"/>
      <c r="G24" s="321"/>
      <c r="H24" s="440"/>
      <c r="I24" s="441"/>
      <c r="J24" s="440"/>
      <c r="K24" s="441"/>
      <c r="L24" s="440"/>
      <c r="M24" s="441"/>
      <c r="N24" s="440"/>
      <c r="O24" s="441"/>
      <c r="P24" s="354">
        <f t="shared" si="2"/>
        <v>0</v>
      </c>
      <c r="Q24" s="352">
        <f t="shared" si="3"/>
        <v>0</v>
      </c>
      <c r="R24" s="321"/>
      <c r="S24" s="321"/>
      <c r="T24" s="321"/>
      <c r="U24" s="321"/>
    </row>
    <row r="25" spans="1:21" ht="15.75" hidden="1" x14ac:dyDescent="0.25">
      <c r="A25" s="988"/>
      <c r="B25" s="891" t="s">
        <v>1516</v>
      </c>
      <c r="C25" s="439"/>
      <c r="D25" s="439"/>
      <c r="E25" s="439"/>
      <c r="F25" s="439"/>
      <c r="G25" s="321"/>
      <c r="H25" s="440"/>
      <c r="I25" s="441"/>
      <c r="J25" s="440"/>
      <c r="K25" s="441"/>
      <c r="L25" s="440"/>
      <c r="M25" s="441"/>
      <c r="N25" s="440"/>
      <c r="O25" s="441"/>
      <c r="P25" s="354">
        <f t="shared" si="2"/>
        <v>0</v>
      </c>
      <c r="Q25" s="352">
        <f t="shared" si="3"/>
        <v>0</v>
      </c>
      <c r="R25" s="321"/>
      <c r="S25" s="321"/>
      <c r="T25" s="321"/>
      <c r="U25" s="321"/>
    </row>
    <row r="26" spans="1:21" ht="15.75" hidden="1" x14ac:dyDescent="0.25">
      <c r="A26" s="988"/>
      <c r="B26" s="892"/>
      <c r="C26" s="439"/>
      <c r="D26" s="439"/>
      <c r="E26" s="439"/>
      <c r="F26" s="439"/>
      <c r="G26" s="321"/>
      <c r="H26" s="440"/>
      <c r="I26" s="441"/>
      <c r="J26" s="440"/>
      <c r="K26" s="441"/>
      <c r="L26" s="440"/>
      <c r="M26" s="441"/>
      <c r="N26" s="440"/>
      <c r="O26" s="441"/>
      <c r="P26" s="354">
        <f t="shared" si="2"/>
        <v>0</v>
      </c>
      <c r="Q26" s="352">
        <f t="shared" si="3"/>
        <v>0</v>
      </c>
      <c r="R26" s="321"/>
      <c r="S26" s="321"/>
      <c r="T26" s="321"/>
      <c r="U26" s="321"/>
    </row>
    <row r="27" spans="1:21" ht="15.75" hidden="1" x14ac:dyDescent="0.25">
      <c r="A27" s="988"/>
      <c r="B27" s="892"/>
      <c r="C27" s="439"/>
      <c r="D27" s="439"/>
      <c r="E27" s="439"/>
      <c r="F27" s="439"/>
      <c r="G27" s="321"/>
      <c r="H27" s="440"/>
      <c r="I27" s="441"/>
      <c r="J27" s="440"/>
      <c r="K27" s="441"/>
      <c r="L27" s="440"/>
      <c r="M27" s="441"/>
      <c r="N27" s="440"/>
      <c r="O27" s="441"/>
      <c r="P27" s="354">
        <f t="shared" si="2"/>
        <v>0</v>
      </c>
      <c r="Q27" s="352">
        <f t="shared" si="3"/>
        <v>0</v>
      </c>
      <c r="R27" s="321"/>
      <c r="S27" s="321"/>
      <c r="T27" s="321"/>
      <c r="U27" s="321"/>
    </row>
    <row r="28" spans="1:21" ht="15.75" hidden="1" x14ac:dyDescent="0.25">
      <c r="A28" s="988"/>
      <c r="B28" s="893"/>
      <c r="C28" s="439"/>
      <c r="D28" s="439"/>
      <c r="E28" s="439"/>
      <c r="F28" s="439"/>
      <c r="G28" s="321"/>
      <c r="H28" s="440"/>
      <c r="I28" s="441"/>
      <c r="J28" s="440"/>
      <c r="K28" s="441"/>
      <c r="L28" s="440"/>
      <c r="M28" s="441"/>
      <c r="N28" s="440"/>
      <c r="O28" s="441"/>
      <c r="P28" s="354">
        <f t="shared" si="2"/>
        <v>0</v>
      </c>
      <c r="Q28" s="352">
        <f t="shared" si="3"/>
        <v>0</v>
      </c>
      <c r="R28" s="321"/>
      <c r="S28" s="321"/>
      <c r="T28" s="321"/>
      <c r="U28" s="321"/>
    </row>
    <row r="29" spans="1:21" ht="15.75" hidden="1" x14ac:dyDescent="0.25">
      <c r="A29" s="988"/>
      <c r="B29" s="986" t="s">
        <v>1517</v>
      </c>
      <c r="C29" s="439"/>
      <c r="D29" s="439"/>
      <c r="E29" s="439"/>
      <c r="F29" s="439"/>
      <c r="G29" s="321"/>
      <c r="H29" s="440"/>
      <c r="I29" s="441"/>
      <c r="J29" s="440"/>
      <c r="K29" s="441"/>
      <c r="L29" s="440"/>
      <c r="M29" s="441"/>
      <c r="N29" s="440"/>
      <c r="O29" s="441"/>
      <c r="P29" s="354">
        <f t="shared" si="2"/>
        <v>0</v>
      </c>
      <c r="Q29" s="352">
        <f t="shared" si="3"/>
        <v>0</v>
      </c>
      <c r="R29" s="321"/>
      <c r="S29" s="321"/>
      <c r="T29" s="321"/>
      <c r="U29" s="321"/>
    </row>
    <row r="30" spans="1:21" ht="15.75" hidden="1" x14ac:dyDescent="0.25">
      <c r="A30" s="988"/>
      <c r="B30" s="986"/>
      <c r="C30" s="439"/>
      <c r="D30" s="439"/>
      <c r="E30" s="439"/>
      <c r="F30" s="439"/>
      <c r="G30" s="321"/>
      <c r="H30" s="440"/>
      <c r="I30" s="441"/>
      <c r="J30" s="440"/>
      <c r="K30" s="441"/>
      <c r="L30" s="440"/>
      <c r="M30" s="441"/>
      <c r="N30" s="440"/>
      <c r="O30" s="441"/>
      <c r="P30" s="354">
        <f t="shared" si="2"/>
        <v>0</v>
      </c>
      <c r="Q30" s="352">
        <f t="shared" si="3"/>
        <v>0</v>
      </c>
      <c r="R30" s="321"/>
      <c r="S30" s="321"/>
      <c r="T30" s="321"/>
      <c r="U30" s="321"/>
    </row>
    <row r="31" spans="1:21" ht="15.75" hidden="1" x14ac:dyDescent="0.25">
      <c r="A31" s="988"/>
      <c r="B31" s="986"/>
      <c r="C31" s="439"/>
      <c r="D31" s="439"/>
      <c r="E31" s="439"/>
      <c r="F31" s="439"/>
      <c r="G31" s="321"/>
      <c r="H31" s="440"/>
      <c r="I31" s="441"/>
      <c r="J31" s="440"/>
      <c r="K31" s="441"/>
      <c r="L31" s="440"/>
      <c r="M31" s="441"/>
      <c r="N31" s="440"/>
      <c r="O31" s="441"/>
      <c r="P31" s="354">
        <f t="shared" si="2"/>
        <v>0</v>
      </c>
      <c r="Q31" s="352">
        <f t="shared" si="3"/>
        <v>0</v>
      </c>
      <c r="R31" s="321"/>
      <c r="S31" s="321"/>
      <c r="T31" s="321"/>
      <c r="U31" s="321"/>
    </row>
    <row r="32" spans="1:21" ht="15.75" hidden="1" x14ac:dyDescent="0.25">
      <c r="A32" s="988"/>
      <c r="B32" s="986"/>
      <c r="C32" s="439"/>
      <c r="D32" s="439"/>
      <c r="E32" s="439"/>
      <c r="F32" s="439"/>
      <c r="G32" s="321"/>
      <c r="H32" s="440"/>
      <c r="I32" s="441"/>
      <c r="J32" s="440"/>
      <c r="K32" s="441"/>
      <c r="L32" s="440"/>
      <c r="M32" s="441"/>
      <c r="N32" s="440"/>
      <c r="O32" s="441"/>
      <c r="P32" s="354">
        <f t="shared" si="2"/>
        <v>0</v>
      </c>
      <c r="Q32" s="352">
        <f t="shared" si="3"/>
        <v>0</v>
      </c>
      <c r="R32" s="321"/>
      <c r="S32" s="321"/>
      <c r="T32" s="321"/>
      <c r="U32" s="321"/>
    </row>
    <row r="33" spans="1:21" ht="15.75" hidden="1" x14ac:dyDescent="0.25">
      <c r="A33" s="988"/>
      <c r="B33" s="986" t="s">
        <v>1518</v>
      </c>
      <c r="C33" s="439"/>
      <c r="D33" s="439"/>
      <c r="E33" s="439"/>
      <c r="F33" s="439"/>
      <c r="G33" s="321"/>
      <c r="H33" s="440"/>
      <c r="I33" s="441"/>
      <c r="J33" s="440"/>
      <c r="K33" s="441"/>
      <c r="L33" s="440"/>
      <c r="M33" s="441"/>
      <c r="N33" s="440"/>
      <c r="O33" s="441"/>
      <c r="P33" s="354">
        <f t="shared" si="2"/>
        <v>0</v>
      </c>
      <c r="Q33" s="352">
        <f t="shared" si="3"/>
        <v>0</v>
      </c>
      <c r="R33" s="321"/>
      <c r="S33" s="321"/>
      <c r="T33" s="321"/>
      <c r="U33" s="321"/>
    </row>
    <row r="34" spans="1:21" ht="15.75" hidden="1" x14ac:dyDescent="0.25">
      <c r="A34" s="988"/>
      <c r="B34" s="986"/>
      <c r="C34" s="439"/>
      <c r="D34" s="439"/>
      <c r="E34" s="439"/>
      <c r="F34" s="439"/>
      <c r="G34" s="321"/>
      <c r="H34" s="440"/>
      <c r="I34" s="441"/>
      <c r="J34" s="440"/>
      <c r="K34" s="441"/>
      <c r="L34" s="440"/>
      <c r="M34" s="441"/>
      <c r="N34" s="440"/>
      <c r="O34" s="441"/>
      <c r="P34" s="354">
        <f t="shared" si="2"/>
        <v>0</v>
      </c>
      <c r="Q34" s="352">
        <f t="shared" si="3"/>
        <v>0</v>
      </c>
      <c r="R34" s="321"/>
      <c r="S34" s="321"/>
      <c r="T34" s="321"/>
      <c r="U34" s="321"/>
    </row>
    <row r="35" spans="1:21" ht="15.75" hidden="1" x14ac:dyDescent="0.25">
      <c r="A35" s="988"/>
      <c r="B35" s="986"/>
      <c r="C35" s="439"/>
      <c r="D35" s="439"/>
      <c r="E35" s="439"/>
      <c r="F35" s="439"/>
      <c r="G35" s="321"/>
      <c r="H35" s="440"/>
      <c r="I35" s="441"/>
      <c r="J35" s="440"/>
      <c r="K35" s="441"/>
      <c r="L35" s="440"/>
      <c r="M35" s="441"/>
      <c r="N35" s="440"/>
      <c r="O35" s="441"/>
      <c r="P35" s="354">
        <f t="shared" si="2"/>
        <v>0</v>
      </c>
      <c r="Q35" s="352">
        <f t="shared" si="3"/>
        <v>0</v>
      </c>
      <c r="R35" s="321"/>
      <c r="S35" s="321"/>
      <c r="T35" s="321"/>
      <c r="U35" s="321"/>
    </row>
    <row r="36" spans="1:21" ht="15.75" hidden="1" x14ac:dyDescent="0.25">
      <c r="A36" s="989"/>
      <c r="B36" s="986"/>
      <c r="C36" s="439"/>
      <c r="D36" s="439"/>
      <c r="E36" s="439"/>
      <c r="F36" s="439"/>
      <c r="G36" s="321"/>
      <c r="H36" s="440"/>
      <c r="I36" s="441"/>
      <c r="J36" s="440"/>
      <c r="K36" s="441"/>
      <c r="L36" s="440"/>
      <c r="M36" s="441"/>
      <c r="N36" s="440"/>
      <c r="O36" s="441"/>
      <c r="P36" s="354">
        <f t="shared" si="2"/>
        <v>0</v>
      </c>
      <c r="Q36" s="352">
        <f t="shared" si="3"/>
        <v>0</v>
      </c>
      <c r="R36" s="321"/>
      <c r="S36" s="321"/>
      <c r="T36" s="321"/>
      <c r="U36" s="321"/>
    </row>
    <row r="37" spans="1:21" ht="15.75" hidden="1" customHeight="1" x14ac:dyDescent="0.25">
      <c r="A37" s="986" t="s">
        <v>1501</v>
      </c>
      <c r="B37" s="891" t="s">
        <v>1519</v>
      </c>
      <c r="C37" s="439"/>
      <c r="D37" s="439"/>
      <c r="E37" s="439"/>
      <c r="F37" s="439"/>
      <c r="G37" s="321"/>
      <c r="H37" s="440"/>
      <c r="I37" s="441"/>
      <c r="J37" s="440"/>
      <c r="K37" s="441"/>
      <c r="L37" s="440"/>
      <c r="M37" s="441"/>
      <c r="N37" s="440"/>
      <c r="O37" s="441"/>
      <c r="P37" s="354">
        <f t="shared" si="2"/>
        <v>0</v>
      </c>
      <c r="Q37" s="352">
        <f t="shared" si="3"/>
        <v>0</v>
      </c>
      <c r="R37" s="321"/>
      <c r="S37" s="321"/>
      <c r="T37" s="321"/>
      <c r="U37" s="321"/>
    </row>
    <row r="38" spans="1:21" ht="15.75" hidden="1" x14ac:dyDescent="0.25">
      <c r="A38" s="986"/>
      <c r="B38" s="892"/>
      <c r="C38" s="439"/>
      <c r="D38" s="439"/>
      <c r="E38" s="439"/>
      <c r="F38" s="439"/>
      <c r="G38" s="321"/>
      <c r="H38" s="440"/>
      <c r="I38" s="441"/>
      <c r="J38" s="440"/>
      <c r="K38" s="441"/>
      <c r="L38" s="440"/>
      <c r="M38" s="441"/>
      <c r="N38" s="440"/>
      <c r="O38" s="441"/>
      <c r="P38" s="354">
        <f t="shared" si="2"/>
        <v>0</v>
      </c>
      <c r="Q38" s="352">
        <f t="shared" si="3"/>
        <v>0</v>
      </c>
      <c r="R38" s="321"/>
      <c r="S38" s="321"/>
      <c r="T38" s="321"/>
      <c r="U38" s="321"/>
    </row>
    <row r="39" spans="1:21" ht="15.75" hidden="1" x14ac:dyDescent="0.25">
      <c r="A39" s="986"/>
      <c r="B39" s="892"/>
      <c r="C39" s="439"/>
      <c r="D39" s="439"/>
      <c r="E39" s="439"/>
      <c r="F39" s="439"/>
      <c r="G39" s="321"/>
      <c r="H39" s="440"/>
      <c r="I39" s="441"/>
      <c r="J39" s="440"/>
      <c r="K39" s="441"/>
      <c r="L39" s="440"/>
      <c r="M39" s="441"/>
      <c r="N39" s="440"/>
      <c r="O39" s="441"/>
      <c r="P39" s="354">
        <f t="shared" si="2"/>
        <v>0</v>
      </c>
      <c r="Q39" s="352">
        <f t="shared" si="3"/>
        <v>0</v>
      </c>
      <c r="R39" s="321"/>
      <c r="S39" s="321"/>
      <c r="T39" s="321"/>
      <c r="U39" s="321"/>
    </row>
    <row r="40" spans="1:21" ht="15.75" hidden="1" x14ac:dyDescent="0.25">
      <c r="A40" s="986"/>
      <c r="B40" s="893"/>
      <c r="C40" s="439"/>
      <c r="D40" s="439"/>
      <c r="E40" s="439"/>
      <c r="F40" s="439"/>
      <c r="G40" s="321"/>
      <c r="H40" s="440"/>
      <c r="I40" s="441"/>
      <c r="J40" s="440"/>
      <c r="K40" s="441"/>
      <c r="L40" s="440"/>
      <c r="M40" s="441"/>
      <c r="N40" s="440"/>
      <c r="O40" s="441"/>
      <c r="P40" s="354">
        <f t="shared" si="2"/>
        <v>0</v>
      </c>
      <c r="Q40" s="352">
        <f t="shared" si="3"/>
        <v>0</v>
      </c>
      <c r="R40" s="321"/>
      <c r="S40" s="321"/>
      <c r="T40" s="321"/>
      <c r="U40" s="321"/>
    </row>
    <row r="41" spans="1:21" ht="15.75" hidden="1" x14ac:dyDescent="0.25">
      <c r="A41" s="986"/>
      <c r="B41" s="891" t="s">
        <v>1520</v>
      </c>
      <c r="C41" s="439"/>
      <c r="D41" s="439"/>
      <c r="E41" s="439"/>
      <c r="F41" s="439"/>
      <c r="G41" s="321"/>
      <c r="H41" s="440"/>
      <c r="I41" s="441"/>
      <c r="J41" s="440"/>
      <c r="K41" s="441"/>
      <c r="L41" s="440"/>
      <c r="M41" s="441"/>
      <c r="N41" s="440"/>
      <c r="O41" s="441"/>
      <c r="P41" s="354">
        <f t="shared" si="2"/>
        <v>0</v>
      </c>
      <c r="Q41" s="352">
        <f t="shared" si="3"/>
        <v>0</v>
      </c>
      <c r="R41" s="321"/>
      <c r="S41" s="321"/>
      <c r="T41" s="321"/>
      <c r="U41" s="321"/>
    </row>
    <row r="42" spans="1:21" ht="15.75" hidden="1" x14ac:dyDescent="0.25">
      <c r="A42" s="986"/>
      <c r="B42" s="892"/>
      <c r="C42" s="439"/>
      <c r="D42" s="439"/>
      <c r="E42" s="439"/>
      <c r="F42" s="439"/>
      <c r="G42" s="321"/>
      <c r="H42" s="440"/>
      <c r="I42" s="441"/>
      <c r="J42" s="440"/>
      <c r="K42" s="441"/>
      <c r="L42" s="440"/>
      <c r="M42" s="441"/>
      <c r="N42" s="440"/>
      <c r="O42" s="441"/>
      <c r="P42" s="354">
        <f t="shared" si="2"/>
        <v>0</v>
      </c>
      <c r="Q42" s="352">
        <f t="shared" si="3"/>
        <v>0</v>
      </c>
      <c r="R42" s="321"/>
      <c r="S42" s="321"/>
      <c r="T42" s="321"/>
      <c r="U42" s="321"/>
    </row>
    <row r="43" spans="1:21" ht="15.75" hidden="1" x14ac:dyDescent="0.25">
      <c r="A43" s="986"/>
      <c r="B43" s="892"/>
      <c r="C43" s="439"/>
      <c r="D43" s="439"/>
      <c r="E43" s="439"/>
      <c r="F43" s="439"/>
      <c r="G43" s="321"/>
      <c r="H43" s="440"/>
      <c r="I43" s="441"/>
      <c r="J43" s="440"/>
      <c r="K43" s="441"/>
      <c r="L43" s="440"/>
      <c r="M43" s="441"/>
      <c r="N43" s="440"/>
      <c r="O43" s="441"/>
      <c r="P43" s="354">
        <f t="shared" si="2"/>
        <v>0</v>
      </c>
      <c r="Q43" s="352">
        <f t="shared" si="3"/>
        <v>0</v>
      </c>
      <c r="R43" s="321"/>
      <c r="S43" s="321"/>
      <c r="T43" s="321"/>
      <c r="U43" s="321"/>
    </row>
    <row r="44" spans="1:21" ht="15.75" hidden="1" x14ac:dyDescent="0.25">
      <c r="A44" s="986"/>
      <c r="B44" s="893"/>
      <c r="C44" s="439"/>
      <c r="D44" s="439"/>
      <c r="E44" s="439"/>
      <c r="F44" s="439"/>
      <c r="G44" s="321"/>
      <c r="H44" s="440"/>
      <c r="I44" s="441"/>
      <c r="J44" s="440"/>
      <c r="K44" s="441"/>
      <c r="L44" s="440"/>
      <c r="M44" s="441"/>
      <c r="N44" s="440"/>
      <c r="O44" s="441"/>
      <c r="P44" s="354">
        <f t="shared" si="2"/>
        <v>0</v>
      </c>
      <c r="Q44" s="352">
        <f t="shared" si="3"/>
        <v>0</v>
      </c>
      <c r="R44" s="321"/>
      <c r="S44" s="321"/>
      <c r="T44" s="321"/>
      <c r="U44" s="321"/>
    </row>
    <row r="45" spans="1:21" ht="15.75" hidden="1" x14ac:dyDescent="0.25">
      <c r="A45" s="891" t="s">
        <v>1502</v>
      </c>
      <c r="B45" s="986" t="s">
        <v>1521</v>
      </c>
      <c r="C45" s="439"/>
      <c r="D45" s="439"/>
      <c r="E45" s="439"/>
      <c r="F45" s="439"/>
      <c r="G45" s="321"/>
      <c r="H45" s="440"/>
      <c r="I45" s="441"/>
      <c r="J45" s="440"/>
      <c r="K45" s="441"/>
      <c r="L45" s="440"/>
      <c r="M45" s="441"/>
      <c r="N45" s="440"/>
      <c r="O45" s="441"/>
      <c r="P45" s="354">
        <f t="shared" si="2"/>
        <v>0</v>
      </c>
      <c r="Q45" s="352">
        <f t="shared" si="3"/>
        <v>0</v>
      </c>
      <c r="R45" s="321"/>
      <c r="S45" s="321"/>
      <c r="T45" s="321"/>
      <c r="U45" s="321"/>
    </row>
    <row r="46" spans="1:21" ht="15.75" hidden="1" x14ac:dyDescent="0.25">
      <c r="A46" s="892"/>
      <c r="B46" s="986"/>
      <c r="C46" s="439"/>
      <c r="D46" s="439"/>
      <c r="E46" s="439"/>
      <c r="F46" s="439"/>
      <c r="G46" s="321"/>
      <c r="H46" s="440"/>
      <c r="I46" s="441"/>
      <c r="J46" s="440"/>
      <c r="K46" s="441"/>
      <c r="L46" s="440"/>
      <c r="M46" s="441"/>
      <c r="N46" s="440"/>
      <c r="O46" s="441"/>
      <c r="P46" s="354">
        <f t="shared" si="2"/>
        <v>0</v>
      </c>
      <c r="Q46" s="352">
        <f t="shared" si="3"/>
        <v>0</v>
      </c>
      <c r="R46" s="321"/>
      <c r="S46" s="321"/>
      <c r="T46" s="321"/>
      <c r="U46" s="321"/>
    </row>
    <row r="47" spans="1:21" ht="15.75" hidden="1" x14ac:dyDescent="0.25">
      <c r="A47" s="892"/>
      <c r="B47" s="986"/>
      <c r="C47" s="439"/>
      <c r="D47" s="439"/>
      <c r="E47" s="439"/>
      <c r="F47" s="439"/>
      <c r="G47" s="321"/>
      <c r="H47" s="440"/>
      <c r="I47" s="441"/>
      <c r="J47" s="440"/>
      <c r="K47" s="441"/>
      <c r="L47" s="440"/>
      <c r="M47" s="441"/>
      <c r="N47" s="440"/>
      <c r="O47" s="441"/>
      <c r="P47" s="354">
        <f t="shared" si="2"/>
        <v>0</v>
      </c>
      <c r="Q47" s="352">
        <f t="shared" si="3"/>
        <v>0</v>
      </c>
      <c r="R47" s="321"/>
      <c r="S47" s="321"/>
      <c r="T47" s="321"/>
      <c r="U47" s="321"/>
    </row>
    <row r="48" spans="1:21" ht="15.75" hidden="1" x14ac:dyDescent="0.25">
      <c r="A48" s="892"/>
      <c r="B48" s="986"/>
      <c r="C48" s="439"/>
      <c r="D48" s="439"/>
      <c r="E48" s="439"/>
      <c r="F48" s="439"/>
      <c r="G48" s="321"/>
      <c r="H48" s="440"/>
      <c r="I48" s="441"/>
      <c r="J48" s="440"/>
      <c r="K48" s="441"/>
      <c r="L48" s="440"/>
      <c r="M48" s="441"/>
      <c r="N48" s="440"/>
      <c r="O48" s="441"/>
      <c r="P48" s="354">
        <f t="shared" si="2"/>
        <v>0</v>
      </c>
      <c r="Q48" s="352">
        <f t="shared" si="3"/>
        <v>0</v>
      </c>
      <c r="R48" s="321"/>
      <c r="S48" s="321"/>
      <c r="T48" s="321"/>
      <c r="U48" s="321"/>
    </row>
    <row r="49" spans="1:21" ht="15.75" hidden="1" x14ac:dyDescent="0.25">
      <c r="A49" s="892"/>
      <c r="B49" s="986" t="s">
        <v>1522</v>
      </c>
      <c r="C49" s="439"/>
      <c r="D49" s="439"/>
      <c r="E49" s="439"/>
      <c r="F49" s="439"/>
      <c r="G49" s="321"/>
      <c r="H49" s="440"/>
      <c r="I49" s="441"/>
      <c r="J49" s="440"/>
      <c r="K49" s="441"/>
      <c r="L49" s="440"/>
      <c r="M49" s="441"/>
      <c r="N49" s="440"/>
      <c r="O49" s="441"/>
      <c r="P49" s="354">
        <f t="shared" si="2"/>
        <v>0</v>
      </c>
      <c r="Q49" s="352">
        <f t="shared" si="3"/>
        <v>0</v>
      </c>
      <c r="R49" s="321"/>
      <c r="S49" s="321"/>
      <c r="T49" s="321"/>
      <c r="U49" s="321"/>
    </row>
    <row r="50" spans="1:21" ht="15.75" hidden="1" x14ac:dyDescent="0.25">
      <c r="A50" s="892"/>
      <c r="B50" s="986"/>
      <c r="C50" s="439"/>
      <c r="D50" s="439"/>
      <c r="E50" s="439"/>
      <c r="F50" s="439"/>
      <c r="G50" s="321"/>
      <c r="H50" s="440"/>
      <c r="I50" s="441"/>
      <c r="J50" s="440"/>
      <c r="K50" s="441"/>
      <c r="L50" s="440"/>
      <c r="M50" s="441"/>
      <c r="N50" s="440"/>
      <c r="O50" s="441"/>
      <c r="P50" s="354">
        <f t="shared" si="2"/>
        <v>0</v>
      </c>
      <c r="Q50" s="352">
        <f t="shared" si="3"/>
        <v>0</v>
      </c>
      <c r="R50" s="321"/>
      <c r="S50" s="321"/>
      <c r="T50" s="321"/>
      <c r="U50" s="321"/>
    </row>
    <row r="51" spans="1:21" ht="15.75" hidden="1" x14ac:dyDescent="0.25">
      <c r="A51" s="892"/>
      <c r="B51" s="986"/>
      <c r="C51" s="439"/>
      <c r="D51" s="439"/>
      <c r="E51" s="439"/>
      <c r="F51" s="439"/>
      <c r="G51" s="321"/>
      <c r="H51" s="440"/>
      <c r="I51" s="441"/>
      <c r="J51" s="440"/>
      <c r="K51" s="441"/>
      <c r="L51" s="440"/>
      <c r="M51" s="441"/>
      <c r="N51" s="440"/>
      <c r="O51" s="441"/>
      <c r="P51" s="354">
        <f t="shared" si="2"/>
        <v>0</v>
      </c>
      <c r="Q51" s="352">
        <f t="shared" si="3"/>
        <v>0</v>
      </c>
      <c r="R51" s="321"/>
      <c r="S51" s="321"/>
      <c r="T51" s="321"/>
      <c r="U51" s="321"/>
    </row>
    <row r="52" spans="1:21" ht="15.75" hidden="1" x14ac:dyDescent="0.25">
      <c r="A52" s="892"/>
      <c r="B52" s="986"/>
      <c r="C52" s="439"/>
      <c r="D52" s="439"/>
      <c r="E52" s="439"/>
      <c r="F52" s="439"/>
      <c r="G52" s="321"/>
      <c r="H52" s="440"/>
      <c r="I52" s="441"/>
      <c r="J52" s="440"/>
      <c r="K52" s="441"/>
      <c r="L52" s="440"/>
      <c r="M52" s="441"/>
      <c r="N52" s="440"/>
      <c r="O52" s="441"/>
      <c r="P52" s="354">
        <f t="shared" si="2"/>
        <v>0</v>
      </c>
      <c r="Q52" s="352">
        <f t="shared" si="3"/>
        <v>0</v>
      </c>
      <c r="R52" s="321"/>
      <c r="S52" s="321"/>
      <c r="T52" s="321"/>
      <c r="U52" s="321"/>
    </row>
    <row r="53" spans="1:21" ht="15.75" hidden="1" x14ac:dyDescent="0.25">
      <c r="A53" s="892"/>
      <c r="B53" s="891" t="s">
        <v>1523</v>
      </c>
      <c r="C53" s="439"/>
      <c r="D53" s="439"/>
      <c r="E53" s="439"/>
      <c r="F53" s="439"/>
      <c r="G53" s="321"/>
      <c r="H53" s="440"/>
      <c r="I53" s="441"/>
      <c r="J53" s="440"/>
      <c r="K53" s="441"/>
      <c r="L53" s="440"/>
      <c r="M53" s="441"/>
      <c r="N53" s="440"/>
      <c r="O53" s="441"/>
      <c r="P53" s="354">
        <f t="shared" si="2"/>
        <v>0</v>
      </c>
      <c r="Q53" s="352">
        <f t="shared" si="3"/>
        <v>0</v>
      </c>
      <c r="R53" s="321"/>
      <c r="S53" s="321"/>
      <c r="T53" s="321"/>
      <c r="U53" s="321"/>
    </row>
    <row r="54" spans="1:21" ht="15.75" hidden="1" x14ac:dyDescent="0.25">
      <c r="A54" s="892"/>
      <c r="B54" s="892"/>
      <c r="C54" s="439"/>
      <c r="D54" s="439"/>
      <c r="E54" s="439"/>
      <c r="F54" s="439"/>
      <c r="G54" s="321"/>
      <c r="H54" s="440"/>
      <c r="I54" s="441"/>
      <c r="J54" s="440"/>
      <c r="K54" s="441"/>
      <c r="L54" s="440"/>
      <c r="M54" s="441"/>
      <c r="N54" s="440"/>
      <c r="O54" s="441"/>
      <c r="P54" s="354">
        <f t="shared" si="2"/>
        <v>0</v>
      </c>
      <c r="Q54" s="352">
        <f t="shared" si="3"/>
        <v>0</v>
      </c>
      <c r="R54" s="321"/>
      <c r="S54" s="321"/>
      <c r="T54" s="321"/>
      <c r="U54" s="321"/>
    </row>
    <row r="55" spans="1:21" ht="15.75" hidden="1" x14ac:dyDescent="0.25">
      <c r="A55" s="892"/>
      <c r="B55" s="892"/>
      <c r="C55" s="439"/>
      <c r="D55" s="439"/>
      <c r="E55" s="439"/>
      <c r="F55" s="439"/>
      <c r="G55" s="321"/>
      <c r="H55" s="440"/>
      <c r="I55" s="441"/>
      <c r="J55" s="440"/>
      <c r="K55" s="441"/>
      <c r="L55" s="440"/>
      <c r="M55" s="441"/>
      <c r="N55" s="440"/>
      <c r="O55" s="441"/>
      <c r="P55" s="354">
        <f t="shared" si="2"/>
        <v>0</v>
      </c>
      <c r="Q55" s="352">
        <f t="shared" si="3"/>
        <v>0</v>
      </c>
      <c r="R55" s="321"/>
      <c r="S55" s="321"/>
      <c r="T55" s="321"/>
      <c r="U55" s="321"/>
    </row>
    <row r="56" spans="1:21" ht="15.75" hidden="1" x14ac:dyDescent="0.25">
      <c r="A56" s="893"/>
      <c r="B56" s="893"/>
      <c r="C56" s="439"/>
      <c r="D56" s="439"/>
      <c r="E56" s="439"/>
      <c r="F56" s="439"/>
      <c r="G56" s="321"/>
      <c r="H56" s="440"/>
      <c r="I56" s="441"/>
      <c r="J56" s="440"/>
      <c r="K56" s="441"/>
      <c r="L56" s="440"/>
      <c r="M56" s="441"/>
      <c r="N56" s="440"/>
      <c r="O56" s="441"/>
      <c r="P56" s="354">
        <f t="shared" si="2"/>
        <v>0</v>
      </c>
      <c r="Q56" s="352">
        <f t="shared" si="3"/>
        <v>0</v>
      </c>
      <c r="R56" s="321"/>
      <c r="S56" s="321"/>
      <c r="T56" s="321"/>
      <c r="U56" s="321"/>
    </row>
    <row r="57" spans="1:21" ht="15.75" hidden="1" x14ac:dyDescent="0.25">
      <c r="A57" s="891" t="s">
        <v>1503</v>
      </c>
      <c r="B57" s="891" t="s">
        <v>1524</v>
      </c>
      <c r="C57" s="439"/>
      <c r="D57" s="439"/>
      <c r="E57" s="439"/>
      <c r="F57" s="439"/>
      <c r="G57" s="321"/>
      <c r="H57" s="440"/>
      <c r="I57" s="441"/>
      <c r="J57" s="440"/>
      <c r="K57" s="441"/>
      <c r="L57" s="440"/>
      <c r="M57" s="441"/>
      <c r="N57" s="440"/>
      <c r="O57" s="441"/>
      <c r="P57" s="354">
        <f t="shared" si="2"/>
        <v>0</v>
      </c>
      <c r="Q57" s="352">
        <f t="shared" si="3"/>
        <v>0</v>
      </c>
      <c r="R57" s="321"/>
      <c r="S57" s="321"/>
      <c r="T57" s="321"/>
      <c r="U57" s="321"/>
    </row>
    <row r="58" spans="1:21" ht="15.75" hidden="1" x14ac:dyDescent="0.25">
      <c r="A58" s="892"/>
      <c r="B58" s="892"/>
      <c r="C58" s="439"/>
      <c r="D58" s="439"/>
      <c r="E58" s="439"/>
      <c r="F58" s="439"/>
      <c r="G58" s="321"/>
      <c r="H58" s="440"/>
      <c r="I58" s="441"/>
      <c r="J58" s="440"/>
      <c r="K58" s="441"/>
      <c r="L58" s="440"/>
      <c r="M58" s="441"/>
      <c r="N58" s="440"/>
      <c r="O58" s="441"/>
      <c r="P58" s="354">
        <f t="shared" si="2"/>
        <v>0</v>
      </c>
      <c r="Q58" s="352">
        <f t="shared" si="3"/>
        <v>0</v>
      </c>
      <c r="R58" s="321"/>
      <c r="S58" s="321"/>
      <c r="T58" s="321"/>
      <c r="U58" s="321"/>
    </row>
    <row r="59" spans="1:21" ht="15.75" hidden="1" x14ac:dyDescent="0.25">
      <c r="A59" s="892"/>
      <c r="B59" s="892"/>
      <c r="C59" s="439"/>
      <c r="D59" s="439"/>
      <c r="E59" s="439"/>
      <c r="F59" s="439"/>
      <c r="G59" s="321"/>
      <c r="H59" s="440"/>
      <c r="I59" s="441"/>
      <c r="J59" s="440"/>
      <c r="K59" s="441"/>
      <c r="L59" s="440"/>
      <c r="M59" s="441"/>
      <c r="N59" s="440"/>
      <c r="O59" s="441"/>
      <c r="P59" s="354">
        <f t="shared" si="2"/>
        <v>0</v>
      </c>
      <c r="Q59" s="352">
        <f t="shared" si="3"/>
        <v>0</v>
      </c>
      <c r="R59" s="321"/>
      <c r="S59" s="321"/>
      <c r="T59" s="321"/>
      <c r="U59" s="321"/>
    </row>
    <row r="60" spans="1:21" ht="15.75" hidden="1" x14ac:dyDescent="0.25">
      <c r="A60" s="892"/>
      <c r="B60" s="893"/>
      <c r="C60" s="439"/>
      <c r="D60" s="439"/>
      <c r="E60" s="439"/>
      <c r="F60" s="439"/>
      <c r="G60" s="321"/>
      <c r="H60" s="440"/>
      <c r="I60" s="441"/>
      <c r="J60" s="440"/>
      <c r="K60" s="441"/>
      <c r="L60" s="440"/>
      <c r="M60" s="441"/>
      <c r="N60" s="440"/>
      <c r="O60" s="441"/>
      <c r="P60" s="354">
        <f t="shared" si="2"/>
        <v>0</v>
      </c>
      <c r="Q60" s="352">
        <f t="shared" si="3"/>
        <v>0</v>
      </c>
      <c r="R60" s="321"/>
      <c r="S60" s="321"/>
      <c r="T60" s="321"/>
      <c r="U60" s="321"/>
    </row>
    <row r="61" spans="1:21" ht="15.75" hidden="1" x14ac:dyDescent="0.25">
      <c r="A61" s="892"/>
      <c r="B61" s="891" t="s">
        <v>2019</v>
      </c>
      <c r="C61" s="439"/>
      <c r="D61" s="439"/>
      <c r="E61" s="439"/>
      <c r="F61" s="439"/>
      <c r="G61" s="321"/>
      <c r="H61" s="440"/>
      <c r="I61" s="441"/>
      <c r="J61" s="440"/>
      <c r="K61" s="441"/>
      <c r="L61" s="440"/>
      <c r="M61" s="441"/>
      <c r="N61" s="440"/>
      <c r="O61" s="441"/>
      <c r="P61" s="354">
        <f t="shared" si="2"/>
        <v>0</v>
      </c>
      <c r="Q61" s="352">
        <f t="shared" si="3"/>
        <v>0</v>
      </c>
      <c r="R61" s="321"/>
      <c r="S61" s="321"/>
      <c r="T61" s="321"/>
      <c r="U61" s="321"/>
    </row>
    <row r="62" spans="1:21" ht="15.75" hidden="1" x14ac:dyDescent="0.25">
      <c r="A62" s="892"/>
      <c r="B62" s="892"/>
      <c r="C62" s="439"/>
      <c r="D62" s="439"/>
      <c r="E62" s="439"/>
      <c r="F62" s="439"/>
      <c r="G62" s="321"/>
      <c r="H62" s="440"/>
      <c r="I62" s="441"/>
      <c r="J62" s="440"/>
      <c r="K62" s="441"/>
      <c r="L62" s="440"/>
      <c r="M62" s="441"/>
      <c r="N62" s="440"/>
      <c r="O62" s="441"/>
      <c r="P62" s="354">
        <f t="shared" si="2"/>
        <v>0</v>
      </c>
      <c r="Q62" s="352">
        <f t="shared" si="3"/>
        <v>0</v>
      </c>
      <c r="R62" s="321"/>
      <c r="S62" s="321"/>
      <c r="T62" s="321"/>
      <c r="U62" s="321"/>
    </row>
    <row r="63" spans="1:21" ht="15.75" hidden="1" x14ac:dyDescent="0.25">
      <c r="A63" s="892"/>
      <c r="B63" s="892"/>
      <c r="C63" s="439"/>
      <c r="D63" s="439"/>
      <c r="E63" s="439"/>
      <c r="F63" s="439"/>
      <c r="G63" s="321"/>
      <c r="H63" s="440"/>
      <c r="I63" s="441"/>
      <c r="J63" s="440"/>
      <c r="K63" s="441"/>
      <c r="L63" s="440"/>
      <c r="M63" s="441"/>
      <c r="N63" s="440"/>
      <c r="O63" s="441"/>
      <c r="P63" s="354">
        <f t="shared" si="2"/>
        <v>0</v>
      </c>
      <c r="Q63" s="352">
        <f t="shared" si="3"/>
        <v>0</v>
      </c>
      <c r="R63" s="321"/>
      <c r="S63" s="321"/>
      <c r="T63" s="321"/>
      <c r="U63" s="321"/>
    </row>
    <row r="64" spans="1:21" ht="15.75" hidden="1" x14ac:dyDescent="0.25">
      <c r="A64" s="892"/>
      <c r="B64" s="893"/>
      <c r="C64" s="439"/>
      <c r="D64" s="439"/>
      <c r="E64" s="439"/>
      <c r="F64" s="439"/>
      <c r="G64" s="321"/>
      <c r="H64" s="440"/>
      <c r="I64" s="441"/>
      <c r="J64" s="440"/>
      <c r="K64" s="441"/>
      <c r="L64" s="440"/>
      <c r="M64" s="441"/>
      <c r="N64" s="440"/>
      <c r="O64" s="441"/>
      <c r="P64" s="354">
        <f t="shared" si="2"/>
        <v>0</v>
      </c>
      <c r="Q64" s="352">
        <f t="shared" si="3"/>
        <v>0</v>
      </c>
      <c r="R64" s="321"/>
      <c r="S64" s="321"/>
      <c r="T64" s="321"/>
      <c r="U64" s="321"/>
    </row>
    <row r="65" spans="1:21" ht="15.75" hidden="1" x14ac:dyDescent="0.25">
      <c r="A65" s="892"/>
      <c r="B65" s="891" t="s">
        <v>1525</v>
      </c>
      <c r="C65" s="439"/>
      <c r="D65" s="439"/>
      <c r="E65" s="439"/>
      <c r="F65" s="439"/>
      <c r="G65" s="321"/>
      <c r="H65" s="440"/>
      <c r="I65" s="441"/>
      <c r="J65" s="440"/>
      <c r="K65" s="441"/>
      <c r="L65" s="440"/>
      <c r="M65" s="441"/>
      <c r="N65" s="440"/>
      <c r="O65" s="441"/>
      <c r="P65" s="354">
        <f t="shared" si="2"/>
        <v>0</v>
      </c>
      <c r="Q65" s="352">
        <f t="shared" si="3"/>
        <v>0</v>
      </c>
      <c r="R65" s="321"/>
      <c r="S65" s="321"/>
      <c r="T65" s="321"/>
      <c r="U65" s="321"/>
    </row>
    <row r="66" spans="1:21" ht="15.75" hidden="1" x14ac:dyDescent="0.25">
      <c r="A66" s="892"/>
      <c r="B66" s="892"/>
      <c r="C66" s="439"/>
      <c r="D66" s="439"/>
      <c r="E66" s="439"/>
      <c r="F66" s="439"/>
      <c r="G66" s="321"/>
      <c r="H66" s="440"/>
      <c r="I66" s="441"/>
      <c r="J66" s="440"/>
      <c r="K66" s="441"/>
      <c r="L66" s="440"/>
      <c r="M66" s="441"/>
      <c r="N66" s="440"/>
      <c r="O66" s="441"/>
      <c r="P66" s="354">
        <f t="shared" si="2"/>
        <v>0</v>
      </c>
      <c r="Q66" s="352">
        <f t="shared" si="3"/>
        <v>0</v>
      </c>
      <c r="R66" s="321"/>
      <c r="S66" s="321"/>
      <c r="T66" s="321"/>
      <c r="U66" s="321"/>
    </row>
    <row r="67" spans="1:21" ht="15.75" hidden="1" x14ac:dyDescent="0.25">
      <c r="A67" s="892"/>
      <c r="B67" s="892"/>
      <c r="C67" s="439"/>
      <c r="D67" s="439"/>
      <c r="E67" s="439"/>
      <c r="F67" s="439"/>
      <c r="G67" s="321"/>
      <c r="H67" s="440"/>
      <c r="I67" s="441"/>
      <c r="J67" s="440"/>
      <c r="K67" s="441"/>
      <c r="L67" s="440"/>
      <c r="M67" s="441"/>
      <c r="N67" s="440"/>
      <c r="O67" s="441"/>
      <c r="P67" s="354">
        <f t="shared" si="2"/>
        <v>0</v>
      </c>
      <c r="Q67" s="352">
        <f t="shared" si="3"/>
        <v>0</v>
      </c>
      <c r="R67" s="321"/>
      <c r="S67" s="321"/>
      <c r="T67" s="321"/>
      <c r="U67" s="321"/>
    </row>
    <row r="68" spans="1:21" ht="15.75" hidden="1" x14ac:dyDescent="0.25">
      <c r="A68" s="892"/>
      <c r="B68" s="893"/>
      <c r="C68" s="439"/>
      <c r="D68" s="439"/>
      <c r="E68" s="439"/>
      <c r="F68" s="439"/>
      <c r="G68" s="321"/>
      <c r="H68" s="440"/>
      <c r="I68" s="441"/>
      <c r="J68" s="440"/>
      <c r="K68" s="441"/>
      <c r="L68" s="440"/>
      <c r="M68" s="441"/>
      <c r="N68" s="440"/>
      <c r="O68" s="441"/>
      <c r="P68" s="354">
        <f t="shared" si="2"/>
        <v>0</v>
      </c>
      <c r="Q68" s="352">
        <f t="shared" si="3"/>
        <v>0</v>
      </c>
      <c r="R68" s="321"/>
      <c r="S68" s="321"/>
      <c r="T68" s="321"/>
      <c r="U68" s="321"/>
    </row>
    <row r="69" spans="1:21" ht="15.75" hidden="1" x14ac:dyDescent="0.25">
      <c r="A69" s="892"/>
      <c r="B69" s="891" t="s">
        <v>1526</v>
      </c>
      <c r="C69" s="439"/>
      <c r="D69" s="439"/>
      <c r="E69" s="439"/>
      <c r="F69" s="439"/>
      <c r="G69" s="321"/>
      <c r="H69" s="440"/>
      <c r="I69" s="441"/>
      <c r="J69" s="440"/>
      <c r="K69" s="441"/>
      <c r="L69" s="440"/>
      <c r="M69" s="441"/>
      <c r="N69" s="440"/>
      <c r="O69" s="441"/>
      <c r="P69" s="354">
        <f t="shared" si="2"/>
        <v>0</v>
      </c>
      <c r="Q69" s="352">
        <f t="shared" si="3"/>
        <v>0</v>
      </c>
      <c r="R69" s="321"/>
      <c r="S69" s="321"/>
      <c r="T69" s="321"/>
      <c r="U69" s="321"/>
    </row>
    <row r="70" spans="1:21" ht="15.75" hidden="1" x14ac:dyDescent="0.25">
      <c r="A70" s="892"/>
      <c r="B70" s="892"/>
      <c r="C70" s="439"/>
      <c r="D70" s="439"/>
      <c r="E70" s="439"/>
      <c r="F70" s="439"/>
      <c r="G70" s="321"/>
      <c r="H70" s="440"/>
      <c r="I70" s="441"/>
      <c r="J70" s="440"/>
      <c r="K70" s="441"/>
      <c r="L70" s="440"/>
      <c r="M70" s="441"/>
      <c r="N70" s="440"/>
      <c r="O70" s="441"/>
      <c r="P70" s="354">
        <f t="shared" si="2"/>
        <v>0</v>
      </c>
      <c r="Q70" s="352">
        <f t="shared" si="3"/>
        <v>0</v>
      </c>
      <c r="R70" s="321"/>
      <c r="S70" s="321"/>
      <c r="T70" s="321"/>
      <c r="U70" s="321"/>
    </row>
    <row r="71" spans="1:21" ht="15.75" hidden="1" x14ac:dyDescent="0.25">
      <c r="A71" s="892"/>
      <c r="B71" s="892"/>
      <c r="C71" s="439"/>
      <c r="D71" s="439"/>
      <c r="E71" s="439"/>
      <c r="F71" s="439"/>
      <c r="G71" s="321"/>
      <c r="H71" s="440"/>
      <c r="I71" s="441"/>
      <c r="J71" s="440"/>
      <c r="K71" s="441"/>
      <c r="L71" s="440"/>
      <c r="M71" s="441"/>
      <c r="N71" s="440"/>
      <c r="O71" s="441"/>
      <c r="P71" s="354">
        <f t="shared" si="2"/>
        <v>0</v>
      </c>
      <c r="Q71" s="352">
        <f t="shared" si="3"/>
        <v>0</v>
      </c>
      <c r="R71" s="321"/>
      <c r="S71" s="321"/>
      <c r="T71" s="321"/>
      <c r="U71" s="321"/>
    </row>
    <row r="72" spans="1:21" ht="15.75" hidden="1" x14ac:dyDescent="0.25">
      <c r="A72" s="893"/>
      <c r="B72" s="893"/>
      <c r="C72" s="439"/>
      <c r="D72" s="439"/>
      <c r="E72" s="439"/>
      <c r="F72" s="439"/>
      <c r="G72" s="321"/>
      <c r="H72" s="321"/>
      <c r="I72" s="441"/>
      <c r="J72" s="321"/>
      <c r="K72" s="441"/>
      <c r="L72" s="321"/>
      <c r="M72" s="441"/>
      <c r="N72" s="321"/>
      <c r="O72" s="441"/>
      <c r="P72" s="354">
        <f>H72+J72+L72+N72</f>
        <v>0</v>
      </c>
      <c r="Q72" s="352">
        <f>I72+K72+M72+O72</f>
        <v>0</v>
      </c>
      <c r="R72" s="442"/>
      <c r="S72" s="321"/>
      <c r="T72" s="321"/>
      <c r="U72" s="321"/>
    </row>
    <row r="73" spans="1:21" ht="15.75" x14ac:dyDescent="0.25">
      <c r="A73" s="272"/>
      <c r="B73" s="273"/>
      <c r="C73" s="273"/>
      <c r="D73" s="273"/>
      <c r="E73" s="272" t="s">
        <v>1505</v>
      </c>
      <c r="F73" s="273"/>
      <c r="G73" s="274"/>
      <c r="H73" s="75">
        <f t="shared" ref="H73:P73" si="4">SUM(H17:H72)</f>
        <v>0</v>
      </c>
      <c r="I73" s="220">
        <f t="shared" si="4"/>
        <v>0</v>
      </c>
      <c r="J73" s="75">
        <f t="shared" si="4"/>
        <v>0</v>
      </c>
      <c r="K73" s="220">
        <f t="shared" si="4"/>
        <v>0</v>
      </c>
      <c r="L73" s="75">
        <f t="shared" si="4"/>
        <v>0</v>
      </c>
      <c r="M73" s="220">
        <f t="shared" si="4"/>
        <v>0</v>
      </c>
      <c r="N73" s="75">
        <f t="shared" si="4"/>
        <v>0</v>
      </c>
      <c r="O73" s="220">
        <f t="shared" si="4"/>
        <v>0</v>
      </c>
      <c r="P73" s="220">
        <f t="shared" si="4"/>
        <v>0</v>
      </c>
      <c r="Q73" s="220">
        <f>SUM(Q11:Q72)</f>
        <v>472000</v>
      </c>
      <c r="R73" s="68"/>
      <c r="S73" s="68"/>
      <c r="T73" s="68"/>
      <c r="U73" s="68"/>
    </row>
  </sheetData>
  <mergeCells count="39">
    <mergeCell ref="A7:A9"/>
    <mergeCell ref="B7:B9"/>
    <mergeCell ref="C7:C9"/>
    <mergeCell ref="C11:C15"/>
    <mergeCell ref="D11:D15"/>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3:B36"/>
    <mergeCell ref="A11:A36"/>
    <mergeCell ref="B11:B16"/>
    <mergeCell ref="B57:B60"/>
    <mergeCell ref="B61:B64"/>
    <mergeCell ref="B17:B20"/>
    <mergeCell ref="B21:B24"/>
    <mergeCell ref="B25:B28"/>
    <mergeCell ref="B29:B32"/>
    <mergeCell ref="B65:B68"/>
    <mergeCell ref="B69:B72"/>
    <mergeCell ref="A37:A44"/>
    <mergeCell ref="B37:B40"/>
    <mergeCell ref="B41:B44"/>
    <mergeCell ref="A45:A56"/>
    <mergeCell ref="B45:B48"/>
    <mergeCell ref="B49:B52"/>
    <mergeCell ref="B53:B56"/>
    <mergeCell ref="A57:A7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0 F16"/>
    <dataValidation allowBlank="1" showInputMessage="1" showErrorMessage="1" promptTitle="INDICADORES DE RESULTADOS" prompt="Medidas o variables para verificar el cumplimiento de cada paso._x000a_" sqref="E7:E10 E1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10 D10:D11 D1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0 G1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V15 U16"/>
    <dataValidation allowBlank="1" showInputMessage="1" showErrorMessage="1" promptTitle="POBLACIÓN OBJETIVO" prompt="Grupo  de personas al cual se pretende beneficiar con dicho actividad." sqref="T7:T10 T16"/>
    <dataValidation allowBlank="1" showInputMessage="1" showErrorMessage="1" promptTitle="MEDIO DE VERIFICACIÓN" prompt="Corresponde a los elementos a través del cual se acredita y se verifican  las actividades." sqref="S7:S10 S16"/>
    <dataValidation allowBlank="1" showInputMessage="1" showErrorMessage="1" promptTitle="JUSTIFICACIÓN" prompt="Es aquella en que se explica de forma convincente el motivo por el que y para que se va realizar dicha actividad, que beneficio va traer a la institución." sqref="R7:R10 R16"/>
    <dataValidation type="list" allowBlank="1" showInputMessage="1" showErrorMessage="1" sqref="C11 C16:C72">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AE1" zoomScale="80" zoomScaleNormal="80" workbookViewId="0">
      <pane ySplit="11" topLeftCell="A459" activePane="bottomLeft" state="frozen"/>
      <selection activeCell="A11" sqref="A11"/>
      <selection pane="bottomLeft" activeCell="AJ465" sqref="AJ465"/>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63" customWidth="1"/>
    <col min="25" max="27" width="34.28515625" style="163" customWidth="1"/>
    <col min="28" max="44" width="24.28515625" style="163" customWidth="1"/>
    <col min="45" max="16384" width="11.5703125" style="86"/>
  </cols>
  <sheetData>
    <row r="1" spans="1:571" ht="26.25" hidden="1" x14ac:dyDescent="0.25">
      <c r="A1" s="175"/>
      <c r="B1" s="178"/>
      <c r="C1" s="175" t="s">
        <v>246</v>
      </c>
      <c r="D1" s="178" t="s">
        <v>247</v>
      </c>
      <c r="E1" s="169" t="s">
        <v>248</v>
      </c>
      <c r="F1" s="169" t="s">
        <v>490</v>
      </c>
      <c r="G1" s="169" t="s">
        <v>492</v>
      </c>
      <c r="H1" s="169" t="s">
        <v>494</v>
      </c>
      <c r="I1" s="169" t="s">
        <v>496</v>
      </c>
      <c r="J1" s="169" t="s">
        <v>498</v>
      </c>
      <c r="K1" s="169" t="s">
        <v>500</v>
      </c>
      <c r="L1" s="169" t="s">
        <v>249</v>
      </c>
      <c r="M1" s="169" t="s">
        <v>503</v>
      </c>
      <c r="N1" s="169" t="s">
        <v>250</v>
      </c>
      <c r="O1" s="169" t="s">
        <v>505</v>
      </c>
      <c r="P1" s="169" t="s">
        <v>507</v>
      </c>
      <c r="Q1" s="169" t="s">
        <v>509</v>
      </c>
      <c r="R1" s="169" t="s">
        <v>507</v>
      </c>
      <c r="S1" s="169" t="s">
        <v>509</v>
      </c>
      <c r="T1" s="169" t="s">
        <v>509</v>
      </c>
      <c r="U1" s="169" t="s">
        <v>251</v>
      </c>
      <c r="V1" s="169" t="s">
        <v>510</v>
      </c>
      <c r="W1" s="169" t="s">
        <v>513</v>
      </c>
      <c r="X1" s="169" t="s">
        <v>513</v>
      </c>
      <c r="Y1" s="169" t="s">
        <v>252</v>
      </c>
      <c r="Z1" s="419"/>
      <c r="AA1" s="169" t="s">
        <v>252</v>
      </c>
      <c r="AB1" s="169" t="s">
        <v>515</v>
      </c>
      <c r="AC1" s="169" t="s">
        <v>253</v>
      </c>
      <c r="AD1" s="169" t="s">
        <v>516</v>
      </c>
      <c r="AE1" s="169" t="s">
        <v>517</v>
      </c>
      <c r="AF1" s="169" t="s">
        <v>521</v>
      </c>
      <c r="AG1" s="169" t="s">
        <v>269</v>
      </c>
      <c r="AH1" s="169" t="s">
        <v>522</v>
      </c>
      <c r="AI1" s="169" t="s">
        <v>524</v>
      </c>
      <c r="AJ1" s="169" t="s">
        <v>526</v>
      </c>
      <c r="AK1" s="169" t="s">
        <v>270</v>
      </c>
      <c r="AL1" s="169" t="s">
        <v>528</v>
      </c>
      <c r="AM1" s="169" t="s">
        <v>530</v>
      </c>
      <c r="AN1" s="169" t="s">
        <v>532</v>
      </c>
      <c r="AO1" s="169" t="s">
        <v>534</v>
      </c>
      <c r="AP1" s="169" t="s">
        <v>245</v>
      </c>
      <c r="AQ1" s="169" t="s">
        <v>536</v>
      </c>
      <c r="AR1" s="178" t="s">
        <v>254</v>
      </c>
      <c r="AS1" s="169" t="s">
        <v>538</v>
      </c>
      <c r="AT1" s="169" t="s">
        <v>255</v>
      </c>
      <c r="AU1" s="169" t="s">
        <v>540</v>
      </c>
      <c r="AV1" s="169" t="s">
        <v>542</v>
      </c>
      <c r="AW1" s="169" t="s">
        <v>256</v>
      </c>
      <c r="AX1" s="169" t="s">
        <v>544</v>
      </c>
      <c r="AY1" s="169" t="s">
        <v>546</v>
      </c>
      <c r="AZ1" s="169" t="s">
        <v>257</v>
      </c>
      <c r="BA1" s="169" t="s">
        <v>547</v>
      </c>
      <c r="BB1" s="169" t="s">
        <v>549</v>
      </c>
      <c r="BC1" s="169" t="s">
        <v>550</v>
      </c>
      <c r="BD1" s="169" t="s">
        <v>551</v>
      </c>
      <c r="BE1" s="169" t="s">
        <v>553</v>
      </c>
      <c r="BF1" s="169" t="s">
        <v>555</v>
      </c>
      <c r="BG1" s="169" t="s">
        <v>556</v>
      </c>
      <c r="BH1" s="169" t="s">
        <v>258</v>
      </c>
      <c r="BI1" s="169" t="s">
        <v>558</v>
      </c>
      <c r="BJ1" s="169" t="s">
        <v>560</v>
      </c>
      <c r="BK1" s="169" t="s">
        <v>562</v>
      </c>
      <c r="BL1" s="169" t="s">
        <v>564</v>
      </c>
      <c r="BM1" s="169" t="s">
        <v>566</v>
      </c>
      <c r="BN1" s="169" t="s">
        <v>568</v>
      </c>
      <c r="BO1" s="169" t="s">
        <v>570</v>
      </c>
      <c r="BP1" s="169" t="s">
        <v>572</v>
      </c>
      <c r="BQ1" s="169" t="s">
        <v>271</v>
      </c>
      <c r="BR1" s="169" t="s">
        <v>574</v>
      </c>
      <c r="BS1" s="169" t="s">
        <v>576</v>
      </c>
      <c r="BT1" s="169" t="s">
        <v>578</v>
      </c>
      <c r="BU1" s="169" t="s">
        <v>580</v>
      </c>
      <c r="BV1" s="169" t="s">
        <v>582</v>
      </c>
      <c r="BW1" s="169" t="s">
        <v>584</v>
      </c>
      <c r="BX1" s="169" t="s">
        <v>586</v>
      </c>
      <c r="BY1" s="169" t="s">
        <v>588</v>
      </c>
      <c r="BZ1" s="169" t="s">
        <v>590</v>
      </c>
      <c r="CA1" s="169" t="s">
        <v>592</v>
      </c>
      <c r="CB1" s="178" t="s">
        <v>259</v>
      </c>
      <c r="CC1" s="169" t="s">
        <v>260</v>
      </c>
      <c r="CD1" s="169" t="s">
        <v>594</v>
      </c>
      <c r="CE1" s="169" t="s">
        <v>261</v>
      </c>
      <c r="CF1" s="169" t="s">
        <v>596</v>
      </c>
      <c r="CG1" s="169" t="s">
        <v>598</v>
      </c>
      <c r="CH1" s="178" t="s">
        <v>262</v>
      </c>
      <c r="CI1" s="169" t="s">
        <v>263</v>
      </c>
      <c r="CJ1" s="169" t="s">
        <v>600</v>
      </c>
      <c r="CK1" s="169" t="s">
        <v>264</v>
      </c>
      <c r="CL1" s="169" t="s">
        <v>602</v>
      </c>
      <c r="CM1" s="169" t="s">
        <v>604</v>
      </c>
      <c r="CN1" s="169" t="s">
        <v>606</v>
      </c>
      <c r="CO1" s="178" t="s">
        <v>265</v>
      </c>
      <c r="CP1" s="169" t="s">
        <v>612</v>
      </c>
      <c r="CQ1" s="169" t="s">
        <v>614</v>
      </c>
      <c r="CR1" s="169" t="s">
        <v>266</v>
      </c>
      <c r="CS1" s="169" t="s">
        <v>608</v>
      </c>
      <c r="CT1" s="169" t="s">
        <v>610</v>
      </c>
      <c r="CU1" s="169" t="s">
        <v>267</v>
      </c>
      <c r="CV1" s="169" t="s">
        <v>616</v>
      </c>
      <c r="CW1" s="169" t="s">
        <v>268</v>
      </c>
      <c r="CX1" s="169" t="s">
        <v>617</v>
      </c>
      <c r="CY1" s="166" t="s">
        <v>272</v>
      </c>
      <c r="CZ1" s="178" t="s">
        <v>273</v>
      </c>
      <c r="DA1" s="169" t="s">
        <v>618</v>
      </c>
      <c r="DB1" s="169" t="s">
        <v>619</v>
      </c>
      <c r="DC1" s="169" t="s">
        <v>621</v>
      </c>
      <c r="DD1" s="169" t="s">
        <v>274</v>
      </c>
      <c r="DE1" s="169" t="s">
        <v>623</v>
      </c>
      <c r="DF1" s="169" t="s">
        <v>625</v>
      </c>
      <c r="DG1" s="169" t="s">
        <v>627</v>
      </c>
      <c r="DH1" s="169" t="s">
        <v>629</v>
      </c>
      <c r="DI1" s="169" t="s">
        <v>631</v>
      </c>
      <c r="DJ1" s="169" t="s">
        <v>633</v>
      </c>
      <c r="DK1" s="178" t="s">
        <v>275</v>
      </c>
      <c r="DL1" s="169" t="s">
        <v>276</v>
      </c>
      <c r="DM1" s="169" t="s">
        <v>635</v>
      </c>
      <c r="DN1" s="169" t="s">
        <v>277</v>
      </c>
      <c r="DO1" s="169" t="s">
        <v>637</v>
      </c>
      <c r="DP1" s="169" t="s">
        <v>639</v>
      </c>
      <c r="DQ1" s="169" t="s">
        <v>641</v>
      </c>
      <c r="DR1" s="169" t="s">
        <v>643</v>
      </c>
      <c r="DS1" s="169" t="s">
        <v>645</v>
      </c>
      <c r="DT1" s="169" t="s">
        <v>647</v>
      </c>
      <c r="DU1" s="169" t="s">
        <v>649</v>
      </c>
      <c r="DV1" s="169" t="s">
        <v>278</v>
      </c>
      <c r="DW1" s="169" t="s">
        <v>651</v>
      </c>
      <c r="DX1" s="169" t="s">
        <v>653</v>
      </c>
      <c r="DY1" s="169" t="s">
        <v>655</v>
      </c>
      <c r="DZ1" s="178" t="s">
        <v>279</v>
      </c>
      <c r="EA1" s="169" t="s">
        <v>657</v>
      </c>
      <c r="EB1" s="169" t="s">
        <v>280</v>
      </c>
      <c r="EC1" s="169" t="s">
        <v>659</v>
      </c>
      <c r="ED1" s="169" t="s">
        <v>281</v>
      </c>
      <c r="EE1" s="169" t="s">
        <v>661</v>
      </c>
      <c r="EF1" s="169" t="s">
        <v>663</v>
      </c>
      <c r="EG1" s="169" t="s">
        <v>665</v>
      </c>
      <c r="EH1" s="169" t="s">
        <v>667</v>
      </c>
      <c r="EI1" s="169" t="s">
        <v>669</v>
      </c>
      <c r="EJ1" s="169" t="s">
        <v>671</v>
      </c>
      <c r="EK1" s="169" t="s">
        <v>673</v>
      </c>
      <c r="EL1" s="169" t="s">
        <v>675</v>
      </c>
      <c r="EM1" s="169" t="s">
        <v>677</v>
      </c>
      <c r="EN1" s="169" t="s">
        <v>679</v>
      </c>
      <c r="EO1" s="169" t="s">
        <v>681</v>
      </c>
      <c r="EP1" s="178" t="s">
        <v>282</v>
      </c>
      <c r="EQ1" s="169" t="s">
        <v>683</v>
      </c>
      <c r="ER1" s="169" t="s">
        <v>283</v>
      </c>
      <c r="ES1" s="169" t="s">
        <v>685</v>
      </c>
      <c r="ET1" s="169" t="s">
        <v>687</v>
      </c>
      <c r="EU1" s="169" t="s">
        <v>284</v>
      </c>
      <c r="EV1" s="169" t="s">
        <v>689</v>
      </c>
      <c r="EW1" s="169" t="s">
        <v>691</v>
      </c>
      <c r="EX1" s="169" t="s">
        <v>285</v>
      </c>
      <c r="EY1" s="169" t="s">
        <v>693</v>
      </c>
      <c r="EZ1" s="169" t="s">
        <v>695</v>
      </c>
      <c r="FA1" s="169" t="s">
        <v>697</v>
      </c>
      <c r="FB1" s="169" t="s">
        <v>286</v>
      </c>
      <c r="FC1" s="169" t="s">
        <v>699</v>
      </c>
      <c r="FD1" s="169" t="s">
        <v>701</v>
      </c>
      <c r="FE1" s="178" t="s">
        <v>287</v>
      </c>
      <c r="FF1" s="169" t="s">
        <v>288</v>
      </c>
      <c r="FG1" s="169" t="s">
        <v>703</v>
      </c>
      <c r="FH1" s="169" t="s">
        <v>705</v>
      </c>
      <c r="FI1" s="169" t="s">
        <v>707</v>
      </c>
      <c r="FJ1" s="169" t="s">
        <v>709</v>
      </c>
      <c r="FK1" s="169" t="s">
        <v>289</v>
      </c>
      <c r="FL1" s="169" t="s">
        <v>711</v>
      </c>
      <c r="FM1" s="169" t="s">
        <v>713</v>
      </c>
      <c r="FN1" s="169" t="s">
        <v>715</v>
      </c>
      <c r="FO1" s="169" t="s">
        <v>717</v>
      </c>
      <c r="FP1" s="169" t="s">
        <v>719</v>
      </c>
      <c r="FQ1" s="169" t="s">
        <v>290</v>
      </c>
      <c r="FR1" s="169" t="s">
        <v>722</v>
      </c>
      <c r="FS1" s="169" t="s">
        <v>291</v>
      </c>
      <c r="FT1" s="169" t="s">
        <v>725</v>
      </c>
      <c r="FU1" s="169" t="s">
        <v>726</v>
      </c>
      <c r="FV1" s="169" t="s">
        <v>728</v>
      </c>
      <c r="FW1" s="169" t="s">
        <v>292</v>
      </c>
      <c r="FX1" s="169" t="s">
        <v>731</v>
      </c>
      <c r="FY1" s="169" t="s">
        <v>732</v>
      </c>
      <c r="FZ1" s="169" t="s">
        <v>734</v>
      </c>
      <c r="GA1" s="169" t="s">
        <v>293</v>
      </c>
      <c r="GB1" s="169" t="s">
        <v>737</v>
      </c>
      <c r="GC1" s="169" t="s">
        <v>739</v>
      </c>
      <c r="GD1" s="169" t="s">
        <v>741</v>
      </c>
      <c r="GE1" s="178" t="s">
        <v>294</v>
      </c>
      <c r="GF1" s="178" t="s">
        <v>295</v>
      </c>
      <c r="GG1" s="169" t="s">
        <v>301</v>
      </c>
      <c r="GH1" s="169" t="s">
        <v>743</v>
      </c>
      <c r="GI1" s="169" t="s">
        <v>745</v>
      </c>
      <c r="GJ1" s="169" t="s">
        <v>747</v>
      </c>
      <c r="GK1" s="169" t="s">
        <v>749</v>
      </c>
      <c r="GL1" s="169" t="s">
        <v>751</v>
      </c>
      <c r="GM1" s="169" t="s">
        <v>753</v>
      </c>
      <c r="GN1" s="178" t="s">
        <v>296</v>
      </c>
      <c r="GO1" s="169" t="s">
        <v>302</v>
      </c>
      <c r="GP1" s="169" t="s">
        <v>755</v>
      </c>
      <c r="GQ1" s="169" t="s">
        <v>757</v>
      </c>
      <c r="GR1" s="169" t="s">
        <v>758</v>
      </c>
      <c r="GS1" s="169" t="s">
        <v>303</v>
      </c>
      <c r="GT1" s="169" t="s">
        <v>761</v>
      </c>
      <c r="GU1" s="169" t="s">
        <v>762</v>
      </c>
      <c r="GV1" s="178" t="s">
        <v>297</v>
      </c>
      <c r="GW1" s="169" t="s">
        <v>298</v>
      </c>
      <c r="GX1" s="169" t="s">
        <v>764</v>
      </c>
      <c r="GY1" s="169" t="s">
        <v>766</v>
      </c>
      <c r="GZ1" s="169" t="s">
        <v>768</v>
      </c>
      <c r="HA1" s="169" t="s">
        <v>770</v>
      </c>
      <c r="HB1" s="169" t="s">
        <v>772</v>
      </c>
      <c r="HC1" s="178" t="s">
        <v>299</v>
      </c>
      <c r="HD1" s="169" t="s">
        <v>300</v>
      </c>
      <c r="HE1" s="169" t="s">
        <v>774</v>
      </c>
      <c r="HF1" s="169" t="s">
        <v>776</v>
      </c>
      <c r="HG1" s="169" t="s">
        <v>778</v>
      </c>
      <c r="HH1" s="169" t="s">
        <v>780</v>
      </c>
      <c r="HI1" s="169" t="s">
        <v>782</v>
      </c>
      <c r="HJ1" s="169" t="s">
        <v>784</v>
      </c>
      <c r="HK1" s="166" t="s">
        <v>304</v>
      </c>
      <c r="HL1" s="178" t="s">
        <v>305</v>
      </c>
      <c r="HM1" s="169" t="s">
        <v>306</v>
      </c>
      <c r="HN1" s="169" t="s">
        <v>786</v>
      </c>
      <c r="HO1" s="169" t="s">
        <v>788</v>
      </c>
      <c r="HP1" s="169" t="s">
        <v>790</v>
      </c>
      <c r="HQ1" s="169" t="s">
        <v>792</v>
      </c>
      <c r="HR1" s="169" t="s">
        <v>307</v>
      </c>
      <c r="HS1" s="169" t="s">
        <v>795</v>
      </c>
      <c r="HT1" s="169" t="s">
        <v>324</v>
      </c>
      <c r="HU1" s="169" t="s">
        <v>833</v>
      </c>
      <c r="HV1" s="169" t="s">
        <v>835</v>
      </c>
      <c r="HW1" s="169" t="s">
        <v>837</v>
      </c>
      <c r="HX1" s="178" t="s">
        <v>308</v>
      </c>
      <c r="HY1" s="169" t="s">
        <v>797</v>
      </c>
      <c r="HZ1" s="169" t="s">
        <v>799</v>
      </c>
      <c r="IA1" s="169" t="s">
        <v>309</v>
      </c>
      <c r="IB1" s="169" t="s">
        <v>802</v>
      </c>
      <c r="IC1" s="169" t="s">
        <v>804</v>
      </c>
      <c r="ID1" s="169" t="s">
        <v>805</v>
      </c>
      <c r="IE1" s="169" t="s">
        <v>807</v>
      </c>
      <c r="IF1" s="178" t="s">
        <v>310</v>
      </c>
      <c r="IG1" s="169" t="s">
        <v>809</v>
      </c>
      <c r="IH1" s="169" t="s">
        <v>811</v>
      </c>
      <c r="II1" s="169" t="s">
        <v>813</v>
      </c>
      <c r="IJ1" s="169" t="s">
        <v>311</v>
      </c>
      <c r="IK1" s="169" t="s">
        <v>815</v>
      </c>
      <c r="IL1" s="169" t="s">
        <v>817</v>
      </c>
      <c r="IM1" s="169" t="s">
        <v>312</v>
      </c>
      <c r="IN1" s="169" t="s">
        <v>819</v>
      </c>
      <c r="IO1" s="169" t="s">
        <v>821</v>
      </c>
      <c r="IP1" s="169" t="s">
        <v>313</v>
      </c>
      <c r="IQ1" s="169" t="s">
        <v>823</v>
      </c>
      <c r="IR1" s="169" t="s">
        <v>825</v>
      </c>
      <c r="IS1" s="169" t="s">
        <v>827</v>
      </c>
      <c r="IT1" s="169" t="s">
        <v>829</v>
      </c>
      <c r="IU1" s="169" t="s">
        <v>314</v>
      </c>
      <c r="IV1" s="169" t="s">
        <v>831</v>
      </c>
      <c r="IW1" s="178" t="s">
        <v>315</v>
      </c>
      <c r="IX1" s="169" t="s">
        <v>839</v>
      </c>
      <c r="IY1" s="169" t="s">
        <v>841</v>
      </c>
      <c r="IZ1" s="169" t="s">
        <v>316</v>
      </c>
      <c r="JA1" s="169" t="s">
        <v>843</v>
      </c>
      <c r="JB1" s="169" t="s">
        <v>845</v>
      </c>
      <c r="JC1" s="169" t="s">
        <v>847</v>
      </c>
      <c r="JD1" s="178" t="s">
        <v>317</v>
      </c>
      <c r="JE1" s="169" t="s">
        <v>849</v>
      </c>
      <c r="JF1" s="169" t="s">
        <v>318</v>
      </c>
      <c r="JG1" s="169" t="s">
        <v>852</v>
      </c>
      <c r="JH1" s="169" t="s">
        <v>854</v>
      </c>
      <c r="JI1" s="169" t="s">
        <v>856</v>
      </c>
      <c r="JJ1" s="169" t="s">
        <v>858</v>
      </c>
      <c r="JK1" s="169" t="s">
        <v>860</v>
      </c>
      <c r="JL1" s="169" t="s">
        <v>862</v>
      </c>
      <c r="JM1" s="169" t="s">
        <v>319</v>
      </c>
      <c r="JN1" s="169" t="s">
        <v>865</v>
      </c>
      <c r="JO1" s="169" t="s">
        <v>867</v>
      </c>
      <c r="JP1" s="169" t="s">
        <v>869</v>
      </c>
      <c r="JQ1" s="169" t="s">
        <v>871</v>
      </c>
      <c r="JR1" s="169" t="s">
        <v>873</v>
      </c>
      <c r="JS1" s="169" t="s">
        <v>875</v>
      </c>
      <c r="JT1" s="169" t="s">
        <v>877</v>
      </c>
      <c r="JU1" s="169" t="s">
        <v>879</v>
      </c>
      <c r="JV1" s="169" t="s">
        <v>320</v>
      </c>
      <c r="JW1" s="169" t="s">
        <v>882</v>
      </c>
      <c r="JX1" s="169" t="s">
        <v>884</v>
      </c>
      <c r="JY1" s="169" t="s">
        <v>886</v>
      </c>
      <c r="JZ1" s="169" t="s">
        <v>888</v>
      </c>
      <c r="KA1" s="169" t="s">
        <v>889</v>
      </c>
      <c r="KB1" s="169" t="s">
        <v>891</v>
      </c>
      <c r="KC1" s="169" t="s">
        <v>893</v>
      </c>
      <c r="KD1" s="169" t="s">
        <v>895</v>
      </c>
      <c r="KE1" s="169" t="s">
        <v>897</v>
      </c>
      <c r="KF1" s="169" t="s">
        <v>899</v>
      </c>
      <c r="KG1" s="169" t="s">
        <v>901</v>
      </c>
      <c r="KH1" s="169" t="s">
        <v>903</v>
      </c>
      <c r="KI1" s="169" t="s">
        <v>905</v>
      </c>
      <c r="KJ1" s="169" t="s">
        <v>907</v>
      </c>
      <c r="KK1" s="169" t="s">
        <v>909</v>
      </c>
      <c r="KL1" s="169" t="s">
        <v>911</v>
      </c>
      <c r="KM1" s="169" t="s">
        <v>913</v>
      </c>
      <c r="KN1" s="169" t="s">
        <v>915</v>
      </c>
      <c r="KO1" s="169" t="s">
        <v>917</v>
      </c>
      <c r="KP1" s="169" t="s">
        <v>919</v>
      </c>
      <c r="KQ1" s="169" t="s">
        <v>921</v>
      </c>
      <c r="KR1" s="169" t="s">
        <v>923</v>
      </c>
      <c r="KS1" s="169" t="s">
        <v>925</v>
      </c>
      <c r="KT1" s="169" t="s">
        <v>927</v>
      </c>
      <c r="KU1" s="169" t="s">
        <v>929</v>
      </c>
      <c r="KV1" s="169" t="s">
        <v>931</v>
      </c>
      <c r="KW1" s="178" t="s">
        <v>321</v>
      </c>
      <c r="KX1" s="169" t="s">
        <v>933</v>
      </c>
      <c r="KY1" s="169" t="s">
        <v>322</v>
      </c>
      <c r="KZ1" s="169" t="s">
        <v>936</v>
      </c>
      <c r="LA1" s="169" t="s">
        <v>938</v>
      </c>
      <c r="LB1" s="169" t="s">
        <v>940</v>
      </c>
      <c r="LC1" s="169" t="s">
        <v>942</v>
      </c>
      <c r="LD1" s="169" t="s">
        <v>323</v>
      </c>
      <c r="LE1" s="169" t="s">
        <v>945</v>
      </c>
      <c r="LF1" s="169" t="s">
        <v>947</v>
      </c>
      <c r="LG1" s="169" t="s">
        <v>949</v>
      </c>
      <c r="LH1" s="169" t="s">
        <v>951</v>
      </c>
      <c r="LI1" s="169" t="s">
        <v>953</v>
      </c>
      <c r="LJ1" s="169" t="s">
        <v>955</v>
      </c>
      <c r="LK1" s="169" t="s">
        <v>957</v>
      </c>
      <c r="LL1" s="166" t="s">
        <v>325</v>
      </c>
      <c r="LM1" s="178" t="s">
        <v>326</v>
      </c>
      <c r="LN1" s="169" t="s">
        <v>327</v>
      </c>
      <c r="LO1" s="169" t="s">
        <v>328</v>
      </c>
      <c r="LP1" s="178" t="s">
        <v>329</v>
      </c>
      <c r="LQ1" s="169" t="s">
        <v>330</v>
      </c>
      <c r="LR1" s="169" t="s">
        <v>977</v>
      </c>
      <c r="LS1" s="169" t="s">
        <v>979</v>
      </c>
      <c r="LT1" s="169" t="s">
        <v>980</v>
      </c>
      <c r="LU1" s="169" t="s">
        <v>982</v>
      </c>
      <c r="LV1" s="169" t="s">
        <v>983</v>
      </c>
      <c r="LW1" s="169" t="s">
        <v>985</v>
      </c>
      <c r="LX1" s="169" t="s">
        <v>987</v>
      </c>
      <c r="LY1" s="169" t="s">
        <v>989</v>
      </c>
      <c r="LZ1" s="169" t="s">
        <v>991</v>
      </c>
      <c r="MA1" s="169" t="s">
        <v>331</v>
      </c>
      <c r="MB1" s="169" t="s">
        <v>994</v>
      </c>
      <c r="MC1" s="169" t="s">
        <v>995</v>
      </c>
      <c r="MD1" s="169" t="s">
        <v>997</v>
      </c>
      <c r="ME1" s="169" t="s">
        <v>332</v>
      </c>
      <c r="MF1" s="169" t="s">
        <v>1000</v>
      </c>
      <c r="MG1" s="169" t="s">
        <v>1001</v>
      </c>
      <c r="MH1" s="169" t="s">
        <v>1003</v>
      </c>
      <c r="MI1" s="169" t="s">
        <v>1005</v>
      </c>
      <c r="MJ1" s="169" t="s">
        <v>333</v>
      </c>
      <c r="MK1" s="169" t="s">
        <v>1008</v>
      </c>
      <c r="ML1" s="169" t="s">
        <v>1010</v>
      </c>
      <c r="MM1" s="169" t="s">
        <v>1012</v>
      </c>
      <c r="MN1" s="169" t="s">
        <v>1014</v>
      </c>
      <c r="MO1" s="169" t="s">
        <v>334</v>
      </c>
      <c r="MP1" s="169" t="s">
        <v>1017</v>
      </c>
      <c r="MQ1" s="169" t="s">
        <v>1019</v>
      </c>
      <c r="MR1" s="169" t="s">
        <v>1021</v>
      </c>
      <c r="MS1" s="169" t="s">
        <v>1023</v>
      </c>
      <c r="MT1" s="169" t="s">
        <v>1025</v>
      </c>
      <c r="MU1" s="169" t="s">
        <v>1027</v>
      </c>
      <c r="MV1" s="169" t="s">
        <v>1029</v>
      </c>
      <c r="MW1" s="169" t="s">
        <v>1031</v>
      </c>
      <c r="MX1" s="169" t="s">
        <v>1033</v>
      </c>
      <c r="MY1" s="169" t="s">
        <v>1035</v>
      </c>
      <c r="MZ1" s="169" t="s">
        <v>1037</v>
      </c>
      <c r="NA1" s="169" t="s">
        <v>1038</v>
      </c>
      <c r="NB1" s="178" t="s">
        <v>335</v>
      </c>
      <c r="NC1" s="169" t="s">
        <v>336</v>
      </c>
      <c r="ND1" s="169" t="s">
        <v>1040</v>
      </c>
      <c r="NE1" s="169" t="s">
        <v>1042</v>
      </c>
      <c r="NF1" s="169" t="s">
        <v>1044</v>
      </c>
      <c r="NG1" s="169" t="s">
        <v>1046</v>
      </c>
      <c r="NH1" s="178" t="s">
        <v>337</v>
      </c>
      <c r="NI1" s="169" t="s">
        <v>338</v>
      </c>
      <c r="NJ1" s="169" t="s">
        <v>1047</v>
      </c>
      <c r="NK1" s="169" t="s">
        <v>339</v>
      </c>
      <c r="NL1" s="169" t="s">
        <v>1049</v>
      </c>
      <c r="NM1" s="169" t="s">
        <v>1051</v>
      </c>
      <c r="NN1" s="169" t="s">
        <v>340</v>
      </c>
      <c r="NO1" s="169" t="s">
        <v>1053</v>
      </c>
      <c r="NP1" s="169" t="s">
        <v>1055</v>
      </c>
      <c r="NQ1" s="166" t="s">
        <v>326</v>
      </c>
      <c r="NR1" s="178" t="s">
        <v>327</v>
      </c>
      <c r="NS1" s="169" t="s">
        <v>341</v>
      </c>
      <c r="NT1" s="169" t="s">
        <v>959</v>
      </c>
      <c r="NU1" s="169" t="s">
        <v>961</v>
      </c>
      <c r="NV1" s="169" t="s">
        <v>963</v>
      </c>
      <c r="NW1" s="169" t="s">
        <v>965</v>
      </c>
      <c r="NX1" s="169" t="s">
        <v>342</v>
      </c>
      <c r="NY1" s="169" t="s">
        <v>967</v>
      </c>
      <c r="NZ1" s="169" t="s">
        <v>343</v>
      </c>
      <c r="OA1" s="169" t="s">
        <v>969</v>
      </c>
      <c r="OB1" s="178" t="s">
        <v>328</v>
      </c>
      <c r="OC1" s="169" t="s">
        <v>971</v>
      </c>
      <c r="OD1" s="169" t="s">
        <v>344</v>
      </c>
      <c r="OE1" s="166" t="s">
        <v>328</v>
      </c>
      <c r="OF1" s="178" t="s">
        <v>344</v>
      </c>
      <c r="OG1" s="169" t="s">
        <v>973</v>
      </c>
      <c r="OH1" s="169" t="s">
        <v>975</v>
      </c>
      <c r="OI1" s="169" t="s">
        <v>345</v>
      </c>
      <c r="OJ1" s="166" t="s">
        <v>346</v>
      </c>
      <c r="OK1" s="178" t="s">
        <v>347</v>
      </c>
      <c r="OL1" s="169" t="s">
        <v>348</v>
      </c>
      <c r="OM1" s="169" t="s">
        <v>1056</v>
      </c>
      <c r="ON1" s="169" t="s">
        <v>1058</v>
      </c>
      <c r="OO1" s="169" t="s">
        <v>349</v>
      </c>
      <c r="OP1" s="169" t="s">
        <v>359</v>
      </c>
      <c r="OQ1" s="169" t="s">
        <v>1060</v>
      </c>
      <c r="OR1" s="169" t="s">
        <v>1062</v>
      </c>
      <c r="OS1" s="169" t="s">
        <v>1064</v>
      </c>
      <c r="OT1" s="169" t="s">
        <v>1066</v>
      </c>
      <c r="OU1" s="169" t="s">
        <v>1068</v>
      </c>
      <c r="OV1" s="169" t="s">
        <v>1070</v>
      </c>
      <c r="OW1" s="169" t="s">
        <v>1072</v>
      </c>
      <c r="OX1" s="169" t="s">
        <v>1074</v>
      </c>
      <c r="OY1" s="169" t="s">
        <v>1076</v>
      </c>
      <c r="OZ1" s="169" t="s">
        <v>1078</v>
      </c>
      <c r="PA1" s="169" t="s">
        <v>1080</v>
      </c>
      <c r="PB1" s="169" t="s">
        <v>1082</v>
      </c>
      <c r="PC1" s="169" t="s">
        <v>1084</v>
      </c>
      <c r="PD1" s="169" t="s">
        <v>1086</v>
      </c>
      <c r="PE1" s="169" t="s">
        <v>1088</v>
      </c>
      <c r="PF1" s="169" t="s">
        <v>1090</v>
      </c>
      <c r="PG1" s="169" t="s">
        <v>1092</v>
      </c>
      <c r="PH1" s="169" t="s">
        <v>1094</v>
      </c>
      <c r="PI1" s="169" t="s">
        <v>1096</v>
      </c>
      <c r="PJ1" s="169" t="s">
        <v>1098</v>
      </c>
      <c r="PK1" s="169" t="s">
        <v>1100</v>
      </c>
      <c r="PL1" s="169" t="s">
        <v>1102</v>
      </c>
      <c r="PM1" s="169" t="s">
        <v>360</v>
      </c>
      <c r="PN1" s="169" t="s">
        <v>1105</v>
      </c>
      <c r="PO1" s="169" t="s">
        <v>1107</v>
      </c>
      <c r="PP1" s="169" t="s">
        <v>1108</v>
      </c>
      <c r="PQ1" s="169" t="s">
        <v>1110</v>
      </c>
      <c r="PR1" s="169" t="s">
        <v>1112</v>
      </c>
      <c r="PS1" s="169" t="s">
        <v>1114</v>
      </c>
      <c r="PT1" s="169" t="s">
        <v>1116</v>
      </c>
      <c r="PU1" s="169" t="s">
        <v>1118</v>
      </c>
      <c r="PV1" s="169" t="s">
        <v>1120</v>
      </c>
      <c r="PW1" s="169" t="s">
        <v>1122</v>
      </c>
      <c r="PX1" s="169" t="s">
        <v>1124</v>
      </c>
      <c r="PY1" s="169" t="s">
        <v>1126</v>
      </c>
      <c r="PZ1" s="169" t="s">
        <v>1128</v>
      </c>
      <c r="QA1" s="169" t="s">
        <v>1130</v>
      </c>
      <c r="QB1" s="169" t="s">
        <v>1132</v>
      </c>
      <c r="QC1" s="169" t="s">
        <v>1134</v>
      </c>
      <c r="QD1" s="169" t="s">
        <v>1136</v>
      </c>
      <c r="QE1" s="169" t="s">
        <v>1138</v>
      </c>
      <c r="QF1" s="169" t="s">
        <v>1140</v>
      </c>
      <c r="QG1" s="169" t="s">
        <v>1142</v>
      </c>
      <c r="QH1" s="169" t="s">
        <v>1144</v>
      </c>
      <c r="QI1" s="169" t="s">
        <v>1146</v>
      </c>
      <c r="QJ1" s="169" t="s">
        <v>1148</v>
      </c>
      <c r="QK1" s="169" t="s">
        <v>1150</v>
      </c>
      <c r="QL1" s="169" t="s">
        <v>1152</v>
      </c>
      <c r="QM1" s="169" t="s">
        <v>1154</v>
      </c>
      <c r="QN1" s="169" t="s">
        <v>350</v>
      </c>
      <c r="QO1" s="169" t="s">
        <v>1156</v>
      </c>
      <c r="QP1" s="169" t="s">
        <v>1158</v>
      </c>
      <c r="QQ1" s="169" t="s">
        <v>1160</v>
      </c>
      <c r="QR1" s="169" t="s">
        <v>1162</v>
      </c>
      <c r="QS1" s="169" t="s">
        <v>1164</v>
      </c>
      <c r="QT1" s="178" t="s">
        <v>351</v>
      </c>
      <c r="QU1" s="169" t="s">
        <v>352</v>
      </c>
      <c r="QV1" s="169" t="s">
        <v>1166</v>
      </c>
      <c r="QW1" s="169" t="s">
        <v>1168</v>
      </c>
      <c r="QX1" s="169" t="s">
        <v>1170</v>
      </c>
      <c r="QY1" s="169" t="s">
        <v>1172</v>
      </c>
      <c r="QZ1" s="169" t="s">
        <v>1174</v>
      </c>
      <c r="RA1" s="169" t="s">
        <v>1176</v>
      </c>
      <c r="RB1" s="178" t="s">
        <v>353</v>
      </c>
      <c r="RC1" s="169" t="s">
        <v>1178</v>
      </c>
      <c r="RD1" s="169" t="s">
        <v>354</v>
      </c>
      <c r="RE1" s="178" t="s">
        <v>355</v>
      </c>
      <c r="RF1" s="169" t="s">
        <v>356</v>
      </c>
      <c r="RG1" s="169" t="s">
        <v>1208</v>
      </c>
      <c r="RH1" s="169" t="s">
        <v>1210</v>
      </c>
      <c r="RI1" s="178" t="s">
        <v>357</v>
      </c>
      <c r="RJ1" s="169" t="s">
        <v>358</v>
      </c>
      <c r="RK1" s="169" t="s">
        <v>1212</v>
      </c>
      <c r="RL1" s="169" t="s">
        <v>1213</v>
      </c>
      <c r="RM1" s="169" t="s">
        <v>1214</v>
      </c>
      <c r="RN1" s="169" t="s">
        <v>1215</v>
      </c>
      <c r="RO1" s="169" t="s">
        <v>1217</v>
      </c>
      <c r="RP1" s="169" t="s">
        <v>1218</v>
      </c>
      <c r="RQ1" s="169" t="s">
        <v>1220</v>
      </c>
      <c r="RR1" s="169" t="s">
        <v>1221</v>
      </c>
      <c r="RS1" s="166" t="s">
        <v>353</v>
      </c>
      <c r="RT1" s="178" t="s">
        <v>354</v>
      </c>
      <c r="RU1" s="169" t="s">
        <v>361</v>
      </c>
      <c r="RV1" s="169" t="s">
        <v>1180</v>
      </c>
      <c r="RW1" s="169" t="s">
        <v>1182</v>
      </c>
      <c r="RX1" s="169" t="s">
        <v>1184</v>
      </c>
      <c r="RY1" s="169" t="s">
        <v>1186</v>
      </c>
      <c r="RZ1" s="169" t="s">
        <v>1188</v>
      </c>
      <c r="SA1" s="169" t="s">
        <v>1190</v>
      </c>
      <c r="SB1" s="169" t="s">
        <v>1192</v>
      </c>
      <c r="SC1" s="169" t="s">
        <v>1194</v>
      </c>
      <c r="SD1" s="169" t="s">
        <v>1196</v>
      </c>
      <c r="SE1" s="169" t="s">
        <v>1198</v>
      </c>
      <c r="SF1" s="169" t="s">
        <v>1200</v>
      </c>
      <c r="SG1" s="169" t="s">
        <v>1202</v>
      </c>
      <c r="SH1" s="169" t="s">
        <v>1204</v>
      </c>
      <c r="SI1" s="169" t="s">
        <v>1206</v>
      </c>
      <c r="SJ1" s="166" t="s">
        <v>362</v>
      </c>
      <c r="SK1" s="178" t="s">
        <v>363</v>
      </c>
      <c r="SL1" s="169" t="s">
        <v>364</v>
      </c>
      <c r="SM1" s="169" t="s">
        <v>1223</v>
      </c>
      <c r="SN1" s="169" t="s">
        <v>1225</v>
      </c>
      <c r="SO1" s="169" t="s">
        <v>365</v>
      </c>
      <c r="SP1" s="169" t="s">
        <v>1227</v>
      </c>
      <c r="SQ1" s="169" t="s">
        <v>1229</v>
      </c>
      <c r="SR1" s="169" t="s">
        <v>1231</v>
      </c>
      <c r="SS1" s="169" t="s">
        <v>1233</v>
      </c>
      <c r="ST1" s="178" t="s">
        <v>366</v>
      </c>
      <c r="SU1" s="169" t="s">
        <v>367</v>
      </c>
      <c r="SV1" s="169" t="s">
        <v>1235</v>
      </c>
      <c r="SW1" s="169" t="s">
        <v>1237</v>
      </c>
      <c r="SX1" s="169" t="s">
        <v>1239</v>
      </c>
      <c r="SY1" s="169" t="s">
        <v>1241</v>
      </c>
      <c r="SZ1" s="169" t="s">
        <v>1243</v>
      </c>
      <c r="TA1" s="169" t="s">
        <v>1245</v>
      </c>
      <c r="TB1" s="169" t="s">
        <v>1247</v>
      </c>
      <c r="TC1" s="169" t="s">
        <v>1249</v>
      </c>
      <c r="TD1" s="169" t="s">
        <v>1251</v>
      </c>
      <c r="TE1" s="169" t="s">
        <v>1253</v>
      </c>
      <c r="TF1" s="169" t="s">
        <v>1255</v>
      </c>
      <c r="TG1" s="169" t="s">
        <v>1257</v>
      </c>
      <c r="TH1" s="169" t="s">
        <v>1259</v>
      </c>
      <c r="TI1" s="169" t="s">
        <v>1261</v>
      </c>
      <c r="TJ1" s="169" t="s">
        <v>1263</v>
      </c>
      <c r="TK1" s="166" t="s">
        <v>368</v>
      </c>
      <c r="TL1" s="178" t="s">
        <v>369</v>
      </c>
      <c r="TM1" s="169" t="s">
        <v>370</v>
      </c>
      <c r="TN1" s="169" t="s">
        <v>1265</v>
      </c>
      <c r="TO1" s="169" t="s">
        <v>1267</v>
      </c>
      <c r="TP1" s="169" t="s">
        <v>1269</v>
      </c>
      <c r="TQ1" s="169" t="s">
        <v>1271</v>
      </c>
      <c r="TR1" s="169" t="s">
        <v>1273</v>
      </c>
      <c r="TS1" s="169" t="s">
        <v>371</v>
      </c>
      <c r="TT1" s="169" t="s">
        <v>1275</v>
      </c>
      <c r="TU1" s="169" t="s">
        <v>1277</v>
      </c>
      <c r="TV1" s="169" t="s">
        <v>1279</v>
      </c>
      <c r="TW1" s="169" t="s">
        <v>1281</v>
      </c>
      <c r="TX1" s="169" t="s">
        <v>1283</v>
      </c>
      <c r="TY1" s="169" t="s">
        <v>1285</v>
      </c>
      <c r="TZ1" s="178" t="s">
        <v>372</v>
      </c>
      <c r="UA1" s="169" t="s">
        <v>373</v>
      </c>
      <c r="UB1" s="169" t="s">
        <v>374</v>
      </c>
      <c r="UC1" s="169" t="s">
        <v>1287</v>
      </c>
      <c r="UD1" s="169" t="s">
        <v>1289</v>
      </c>
      <c r="UE1" s="169" t="s">
        <v>1290</v>
      </c>
      <c r="UF1" s="169" t="s">
        <v>1292</v>
      </c>
      <c r="UG1" s="169" t="s">
        <v>1294</v>
      </c>
      <c r="UH1" s="169" t="s">
        <v>1296</v>
      </c>
      <c r="UI1" s="169" t="s">
        <v>1298</v>
      </c>
      <c r="UJ1" s="169" t="s">
        <v>1300</v>
      </c>
      <c r="UK1" s="169" t="s">
        <v>1302</v>
      </c>
      <c r="UL1" s="169" t="s">
        <v>1304</v>
      </c>
      <c r="UM1" s="169" t="s">
        <v>1306</v>
      </c>
      <c r="UN1" s="169" t="s">
        <v>1308</v>
      </c>
      <c r="UO1" s="169" t="s">
        <v>1310</v>
      </c>
      <c r="UP1" s="169" t="s">
        <v>1312</v>
      </c>
      <c r="UQ1" s="169" t="s">
        <v>1314</v>
      </c>
      <c r="UR1" s="169" t="s">
        <v>1316</v>
      </c>
      <c r="US1" s="166" t="s">
        <v>1318</v>
      </c>
      <c r="UT1" s="169" t="s">
        <v>1320</v>
      </c>
      <c r="UU1" s="169" t="s">
        <v>1322</v>
      </c>
      <c r="UV1" s="169" t="s">
        <v>1324</v>
      </c>
      <c r="UW1" s="169" t="s">
        <v>1326</v>
      </c>
      <c r="UX1" s="169" t="s">
        <v>1328</v>
      </c>
      <c r="UY1" s="172"/>
    </row>
    <row r="2" spans="1:571" s="120" customFormat="1" hidden="1" x14ac:dyDescent="0.25">
      <c r="K2" s="154"/>
      <c r="Z2" s="416"/>
      <c r="AB2" s="120" t="s">
        <v>124</v>
      </c>
      <c r="AC2" s="120" t="s">
        <v>125</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242</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80</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1690</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81</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873" t="s">
        <v>388</v>
      </c>
      <c r="L10" s="873"/>
      <c r="M10" s="873"/>
      <c r="N10" s="873"/>
      <c r="O10" s="873"/>
      <c r="P10" s="873"/>
      <c r="Q10" s="873"/>
      <c r="R10" s="873"/>
      <c r="S10" s="873"/>
      <c r="T10" s="873"/>
      <c r="U10" s="873"/>
      <c r="V10" s="873"/>
      <c r="W10" s="873"/>
      <c r="X10" s="873"/>
      <c r="Y10" s="873"/>
      <c r="Z10" s="873"/>
      <c r="AA10" s="873"/>
    </row>
    <row r="11" spans="1:571" ht="79.5" thickBot="1" x14ac:dyDescent="0.3">
      <c r="A11" s="330"/>
      <c r="B11" s="291" t="s">
        <v>128</v>
      </c>
      <c r="C11" s="181" t="s">
        <v>127</v>
      </c>
      <c r="D11" s="182" t="s">
        <v>124</v>
      </c>
      <c r="E11" s="196" t="s">
        <v>1689</v>
      </c>
      <c r="F11" s="182" t="s">
        <v>243</v>
      </c>
      <c r="G11" s="182" t="s">
        <v>454</v>
      </c>
      <c r="H11" s="182" t="s">
        <v>456</v>
      </c>
      <c r="I11" s="196" t="s">
        <v>457</v>
      </c>
      <c r="J11" s="182" t="s">
        <v>455</v>
      </c>
      <c r="K11" s="306" t="s">
        <v>1351</v>
      </c>
      <c r="L11" s="306" t="s">
        <v>1353</v>
      </c>
      <c r="M11" s="306" t="s">
        <v>465</v>
      </c>
      <c r="N11" s="306" t="s">
        <v>1352</v>
      </c>
      <c r="O11" s="306" t="s">
        <v>1354</v>
      </c>
      <c r="P11" s="306" t="s">
        <v>466</v>
      </c>
      <c r="Q11" s="306" t="s">
        <v>1355</v>
      </c>
      <c r="R11" s="306" t="s">
        <v>1356</v>
      </c>
      <c r="S11" s="306" t="s">
        <v>1357</v>
      </c>
      <c r="T11" s="306" t="s">
        <v>1446</v>
      </c>
      <c r="U11" s="306" t="s">
        <v>1358</v>
      </c>
      <c r="V11" s="306" t="s">
        <v>1359</v>
      </c>
      <c r="W11" s="306" t="s">
        <v>1360</v>
      </c>
      <c r="X11" s="306" t="s">
        <v>1361</v>
      </c>
      <c r="Y11" s="306" t="s">
        <v>1362</v>
      </c>
      <c r="Z11" s="306" t="s">
        <v>1471</v>
      </c>
      <c r="AA11" s="306" t="s">
        <v>1506</v>
      </c>
      <c r="AB11" s="305" t="s">
        <v>389</v>
      </c>
      <c r="AC11" s="196" t="s">
        <v>407</v>
      </c>
      <c r="AD11" s="196" t="s">
        <v>390</v>
      </c>
      <c r="AE11" s="196" t="s">
        <v>404</v>
      </c>
      <c r="AF11" s="196" t="s">
        <v>391</v>
      </c>
      <c r="AG11" s="196" t="s">
        <v>392</v>
      </c>
      <c r="AH11" s="196" t="s">
        <v>393</v>
      </c>
      <c r="AI11" s="196" t="s">
        <v>403</v>
      </c>
      <c r="AJ11" s="196" t="s">
        <v>394</v>
      </c>
      <c r="AK11" s="196" t="s">
        <v>395</v>
      </c>
      <c r="AL11" s="196" t="s">
        <v>396</v>
      </c>
      <c r="AM11" s="196" t="s">
        <v>402</v>
      </c>
      <c r="AN11" s="196" t="s">
        <v>397</v>
      </c>
      <c r="AO11" s="196" t="s">
        <v>398</v>
      </c>
      <c r="AP11" s="196" t="s">
        <v>399</v>
      </c>
      <c r="AQ11" s="196" t="s">
        <v>401</v>
      </c>
      <c r="AR11" s="196" t="s">
        <v>400</v>
      </c>
    </row>
    <row r="12" spans="1:571" x14ac:dyDescent="0.25">
      <c r="A12" s="329"/>
      <c r="B12" s="175" t="s">
        <v>246</v>
      </c>
      <c r="C12" s="176" t="s">
        <v>129</v>
      </c>
      <c r="D12" s="177">
        <f>D13+D47+D83+D89+D96</f>
        <v>818835</v>
      </c>
      <c r="E12" s="177">
        <f>E13+E47+E83+E89+E96</f>
        <v>0</v>
      </c>
      <c r="F12" s="177">
        <f t="shared" ref="F12:F50" si="0">D12+E12</f>
        <v>818835</v>
      </c>
      <c r="G12" s="177">
        <f>G13+G47+G83+G89+G96</f>
        <v>0</v>
      </c>
      <c r="H12" s="177">
        <f t="shared" ref="H12:H50" si="1">F12-G12</f>
        <v>818835</v>
      </c>
      <c r="I12" s="177">
        <f>I13+I47+I83+I89+I96</f>
        <v>0</v>
      </c>
      <c r="J12" s="177">
        <f t="shared" ref="J12:J46" si="2">F12-I12</f>
        <v>818835</v>
      </c>
      <c r="K12" s="177">
        <f t="shared" ref="K12:AD12" si="3">K13+K47+K83+K89+K96</f>
        <v>0</v>
      </c>
      <c r="L12" s="177">
        <f t="shared" si="3"/>
        <v>0</v>
      </c>
      <c r="M12" s="177">
        <f t="shared" si="3"/>
        <v>0</v>
      </c>
      <c r="N12" s="177">
        <f t="shared" si="3"/>
        <v>0</v>
      </c>
      <c r="O12" s="177">
        <f t="shared" si="3"/>
        <v>0</v>
      </c>
      <c r="P12" s="177">
        <f t="shared" si="3"/>
        <v>0</v>
      </c>
      <c r="Q12" s="177">
        <f t="shared" si="3"/>
        <v>0</v>
      </c>
      <c r="R12" s="177">
        <f t="shared" si="3"/>
        <v>0</v>
      </c>
      <c r="S12" s="177">
        <f t="shared" si="3"/>
        <v>0</v>
      </c>
      <c r="T12" s="177">
        <f>T13+T47+T83+T89+T96</f>
        <v>0</v>
      </c>
      <c r="U12" s="177">
        <f t="shared" si="3"/>
        <v>818835</v>
      </c>
      <c r="V12" s="177">
        <f t="shared" si="3"/>
        <v>0</v>
      </c>
      <c r="W12" s="177">
        <f t="shared" si="3"/>
        <v>0</v>
      </c>
      <c r="X12" s="177">
        <f t="shared" si="3"/>
        <v>0</v>
      </c>
      <c r="Y12" s="177">
        <f>Y13+Y47+Y83+Y89+Y96</f>
        <v>0</v>
      </c>
      <c r="Z12" s="177">
        <f>Z13+Z47+Z83+Z89+Z96</f>
        <v>0</v>
      </c>
      <c r="AA12" s="177">
        <f t="shared" si="3"/>
        <v>0</v>
      </c>
      <c r="AB12" s="177">
        <f t="shared" si="3"/>
        <v>0</v>
      </c>
      <c r="AC12" s="177">
        <f t="shared" si="3"/>
        <v>18000</v>
      </c>
      <c r="AD12" s="177">
        <f t="shared" si="3"/>
        <v>18000</v>
      </c>
      <c r="AE12" s="177">
        <f t="shared" ref="AE12:AE50" si="4">AB12+AC12+AD12</f>
        <v>36000</v>
      </c>
      <c r="AF12" s="177">
        <f>AF13+AF47+AF83+AF89+AF96</f>
        <v>18000</v>
      </c>
      <c r="AG12" s="177">
        <f>AG13+AG47+AG83+AG89+AG96</f>
        <v>223068</v>
      </c>
      <c r="AH12" s="177">
        <f>AH13+AH47+AH83+AH89+AH96</f>
        <v>18589</v>
      </c>
      <c r="AI12" s="177">
        <f t="shared" ref="AI12:AI50" si="5">AF12+AG12+AH12</f>
        <v>259657</v>
      </c>
      <c r="AJ12" s="177">
        <f>AJ13+AJ47+AJ83+AJ89+AJ96</f>
        <v>18589</v>
      </c>
      <c r="AK12" s="177">
        <f>AK13+AK47+AK83+AK89+AK96</f>
        <v>18589</v>
      </c>
      <c r="AL12" s="177">
        <f>AL13+AL47+AL83+AL89+AL96</f>
        <v>216000</v>
      </c>
      <c r="AM12" s="177">
        <f t="shared" ref="AM12:AM50" si="6">AJ12+AK12+AL12</f>
        <v>253178</v>
      </c>
      <c r="AN12" s="177">
        <f>AN13+AN47+AN83+AN89+AN96</f>
        <v>18000</v>
      </c>
      <c r="AO12" s="177">
        <f>AO13+AO47+AO83+AO89+AO96</f>
        <v>18000</v>
      </c>
      <c r="AP12" s="177">
        <f>AP13+AP47+AP83+AP89+AP96</f>
        <v>18000</v>
      </c>
      <c r="AQ12" s="177">
        <f t="shared" ref="AQ12:AQ50" si="7">AN12+AO12+AP12</f>
        <v>54000</v>
      </c>
      <c r="AR12" s="177">
        <f t="shared" ref="AR12:AR50" si="8">AE12+AI12+AM12+AQ12</f>
        <v>602835</v>
      </c>
    </row>
    <row r="13" spans="1:571" x14ac:dyDescent="0.25">
      <c r="B13" s="178" t="s">
        <v>247</v>
      </c>
      <c r="C13" s="179" t="s">
        <v>130</v>
      </c>
      <c r="D13" s="180">
        <f>SUM(D14:D46)</f>
        <v>818835</v>
      </c>
      <c r="E13" s="180">
        <f>SUM(E14:E46)</f>
        <v>0</v>
      </c>
      <c r="F13" s="180">
        <f t="shared" si="0"/>
        <v>818835</v>
      </c>
      <c r="G13" s="180">
        <f>SUM(G14:G46)</f>
        <v>0</v>
      </c>
      <c r="H13" s="180">
        <f t="shared" si="1"/>
        <v>818835</v>
      </c>
      <c r="I13" s="180">
        <f>SUM(I14:I46)</f>
        <v>0</v>
      </c>
      <c r="J13" s="180">
        <f t="shared" si="2"/>
        <v>818835</v>
      </c>
      <c r="K13" s="180">
        <f t="shared" ref="K13:AD13" si="9">SUM(K14:K46)</f>
        <v>0</v>
      </c>
      <c r="L13" s="180">
        <f t="shared" si="9"/>
        <v>0</v>
      </c>
      <c r="M13" s="180">
        <f t="shared" si="9"/>
        <v>0</v>
      </c>
      <c r="N13" s="180">
        <f t="shared" si="9"/>
        <v>0</v>
      </c>
      <c r="O13" s="180">
        <f t="shared" si="9"/>
        <v>0</v>
      </c>
      <c r="P13" s="180">
        <f t="shared" si="9"/>
        <v>0</v>
      </c>
      <c r="Q13" s="180">
        <f t="shared" si="9"/>
        <v>0</v>
      </c>
      <c r="R13" s="180">
        <f t="shared" si="9"/>
        <v>0</v>
      </c>
      <c r="S13" s="180">
        <f t="shared" si="9"/>
        <v>0</v>
      </c>
      <c r="T13" s="180">
        <f>SUM(T14:T46)</f>
        <v>0</v>
      </c>
      <c r="U13" s="180">
        <f t="shared" si="9"/>
        <v>818835</v>
      </c>
      <c r="V13" s="180">
        <f t="shared" si="9"/>
        <v>0</v>
      </c>
      <c r="W13" s="180">
        <f t="shared" si="9"/>
        <v>0</v>
      </c>
      <c r="X13" s="180">
        <f t="shared" si="9"/>
        <v>0</v>
      </c>
      <c r="Y13" s="180">
        <f>SUM(Y14:Y46)</f>
        <v>0</v>
      </c>
      <c r="Z13" s="180">
        <f>SUM(Z14:Z46)</f>
        <v>0</v>
      </c>
      <c r="AA13" s="180">
        <f t="shared" si="9"/>
        <v>0</v>
      </c>
      <c r="AB13" s="180">
        <f t="shared" si="9"/>
        <v>0</v>
      </c>
      <c r="AC13" s="180">
        <f t="shared" si="9"/>
        <v>18000</v>
      </c>
      <c r="AD13" s="180">
        <f t="shared" si="9"/>
        <v>18000</v>
      </c>
      <c r="AE13" s="180">
        <f t="shared" si="4"/>
        <v>36000</v>
      </c>
      <c r="AF13" s="180">
        <f>SUM(AF14:AF46)</f>
        <v>18000</v>
      </c>
      <c r="AG13" s="180">
        <f>SUM(AG14:AG46)</f>
        <v>223068</v>
      </c>
      <c r="AH13" s="180">
        <f>SUM(AH14:AH46)</f>
        <v>18589</v>
      </c>
      <c r="AI13" s="180">
        <f t="shared" si="5"/>
        <v>259657</v>
      </c>
      <c r="AJ13" s="180">
        <f>SUM(AJ14:AJ46)</f>
        <v>18589</v>
      </c>
      <c r="AK13" s="180">
        <f>SUM(AK14:AK46)</f>
        <v>18589</v>
      </c>
      <c r="AL13" s="180">
        <f>SUM(AL14:AL46)</f>
        <v>216000</v>
      </c>
      <c r="AM13" s="180">
        <f t="shared" si="6"/>
        <v>253178</v>
      </c>
      <c r="AN13" s="180">
        <f>SUM(AN14:AN46)</f>
        <v>18000</v>
      </c>
      <c r="AO13" s="180">
        <f>SUM(AO14:AO46)</f>
        <v>18000</v>
      </c>
      <c r="AP13" s="180">
        <f>SUM(AP14:AP46)</f>
        <v>18000</v>
      </c>
      <c r="AQ13" s="180">
        <f t="shared" si="7"/>
        <v>54000</v>
      </c>
      <c r="AR13" s="180">
        <f t="shared" si="8"/>
        <v>602835</v>
      </c>
    </row>
    <row r="14" spans="1:571" x14ac:dyDescent="0.25">
      <c r="B14" s="169" t="s">
        <v>248</v>
      </c>
      <c r="C14" s="170" t="s">
        <v>131</v>
      </c>
      <c r="D1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1">
        <f t="shared" si="0"/>
        <v>0</v>
      </c>
      <c r="G14" s="171"/>
      <c r="H14" s="171">
        <f t="shared" si="1"/>
        <v>0</v>
      </c>
      <c r="I14" s="171"/>
      <c r="J14" s="171">
        <f t="shared" si="2"/>
        <v>0</v>
      </c>
      <c r="K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1">
        <f t="shared" si="4"/>
        <v>0</v>
      </c>
      <c r="AF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1">
        <f t="shared" si="5"/>
        <v>0</v>
      </c>
      <c r="AJ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1">
        <f t="shared" si="6"/>
        <v>0</v>
      </c>
      <c r="AN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1">
        <f t="shared" si="7"/>
        <v>0</v>
      </c>
      <c r="AR14" s="171">
        <f t="shared" si="8"/>
        <v>0</v>
      </c>
    </row>
    <row r="15" spans="1:571" x14ac:dyDescent="0.25">
      <c r="B15" s="169" t="s">
        <v>490</v>
      </c>
      <c r="C15" s="170" t="s">
        <v>491</v>
      </c>
      <c r="D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1">
        <f t="shared" si="0"/>
        <v>0</v>
      </c>
      <c r="G15" s="171"/>
      <c r="H15" s="171">
        <f t="shared" si="1"/>
        <v>0</v>
      </c>
      <c r="I15" s="171"/>
      <c r="J15" s="171">
        <f t="shared" si="2"/>
        <v>0</v>
      </c>
      <c r="K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1">
        <f t="shared" si="4"/>
        <v>0</v>
      </c>
      <c r="AF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1">
        <f t="shared" si="5"/>
        <v>0</v>
      </c>
      <c r="AJ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1">
        <f t="shared" si="6"/>
        <v>0</v>
      </c>
      <c r="AN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1">
        <f t="shared" si="7"/>
        <v>0</v>
      </c>
      <c r="AR15" s="171">
        <f t="shared" si="8"/>
        <v>0</v>
      </c>
    </row>
    <row r="16" spans="1:571" x14ac:dyDescent="0.25">
      <c r="B16" s="169" t="s">
        <v>492</v>
      </c>
      <c r="C16" s="170" t="s">
        <v>493</v>
      </c>
      <c r="D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655068</v>
      </c>
      <c r="E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1">
        <f t="shared" si="0"/>
        <v>655068</v>
      </c>
      <c r="G16" s="171"/>
      <c r="H16" s="171">
        <f t="shared" si="1"/>
        <v>655068</v>
      </c>
      <c r="I16" s="171"/>
      <c r="J16" s="171">
        <f t="shared" si="2"/>
        <v>655068</v>
      </c>
      <c r="K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655068</v>
      </c>
      <c r="V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1">
        <f t="shared" si="4"/>
        <v>0</v>
      </c>
      <c r="AF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223068</v>
      </c>
      <c r="AH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1">
        <f t="shared" si="5"/>
        <v>223068</v>
      </c>
      <c r="AJ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216000</v>
      </c>
      <c r="AM16" s="171">
        <f t="shared" si="6"/>
        <v>216000</v>
      </c>
      <c r="AN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1">
        <f t="shared" si="7"/>
        <v>0</v>
      </c>
      <c r="AR16" s="171">
        <f t="shared" si="8"/>
        <v>439068</v>
      </c>
    </row>
    <row r="17" spans="2:44" x14ac:dyDescent="0.25">
      <c r="B17" s="169" t="s">
        <v>494</v>
      </c>
      <c r="C17" s="170" t="s">
        <v>495</v>
      </c>
      <c r="D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1">
        <f t="shared" si="0"/>
        <v>0</v>
      </c>
      <c r="G17" s="171"/>
      <c r="H17" s="171">
        <f t="shared" si="1"/>
        <v>0</v>
      </c>
      <c r="I17" s="171"/>
      <c r="J17" s="171">
        <f t="shared" si="2"/>
        <v>0</v>
      </c>
      <c r="K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1">
        <f t="shared" si="4"/>
        <v>0</v>
      </c>
      <c r="AF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1">
        <f t="shared" si="5"/>
        <v>0</v>
      </c>
      <c r="AJ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1">
        <f t="shared" si="6"/>
        <v>0</v>
      </c>
      <c r="AN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1">
        <f t="shared" si="7"/>
        <v>0</v>
      </c>
      <c r="AR17" s="171">
        <f t="shared" si="8"/>
        <v>0</v>
      </c>
    </row>
    <row r="18" spans="2:44" x14ac:dyDescent="0.25">
      <c r="B18" s="169" t="s">
        <v>496</v>
      </c>
      <c r="C18" s="170" t="s">
        <v>497</v>
      </c>
      <c r="D1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1">
        <f t="shared" si="0"/>
        <v>0</v>
      </c>
      <c r="G18" s="171"/>
      <c r="H18" s="171">
        <f t="shared" si="1"/>
        <v>0</v>
      </c>
      <c r="I18" s="171"/>
      <c r="J18" s="171">
        <f t="shared" si="2"/>
        <v>0</v>
      </c>
      <c r="K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1">
        <f t="shared" si="4"/>
        <v>0</v>
      </c>
      <c r="AF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1">
        <f t="shared" si="5"/>
        <v>0</v>
      </c>
      <c r="AJ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1">
        <f t="shared" si="6"/>
        <v>0</v>
      </c>
      <c r="AN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1">
        <f t="shared" si="7"/>
        <v>0</v>
      </c>
      <c r="AR18" s="171">
        <f t="shared" si="8"/>
        <v>0</v>
      </c>
    </row>
    <row r="19" spans="2:44" x14ac:dyDescent="0.25">
      <c r="B19" s="169" t="s">
        <v>498</v>
      </c>
      <c r="C19" s="170" t="s">
        <v>499</v>
      </c>
      <c r="D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1">
        <f t="shared" si="0"/>
        <v>0</v>
      </c>
      <c r="G19" s="171"/>
      <c r="H19" s="171">
        <f t="shared" si="1"/>
        <v>0</v>
      </c>
      <c r="I19" s="171"/>
      <c r="J19" s="171">
        <f t="shared" si="2"/>
        <v>0</v>
      </c>
      <c r="K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1">
        <f t="shared" si="4"/>
        <v>0</v>
      </c>
      <c r="AF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1">
        <f t="shared" si="5"/>
        <v>0</v>
      </c>
      <c r="AJ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1">
        <f t="shared" si="6"/>
        <v>0</v>
      </c>
      <c r="AN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1">
        <f t="shared" si="7"/>
        <v>0</v>
      </c>
      <c r="AR19" s="171">
        <f t="shared" si="8"/>
        <v>0</v>
      </c>
    </row>
    <row r="20" spans="2:44" x14ac:dyDescent="0.25">
      <c r="B20" s="169" t="s">
        <v>500</v>
      </c>
      <c r="C20" s="170" t="s">
        <v>501</v>
      </c>
      <c r="D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1">
        <f t="shared" si="0"/>
        <v>0</v>
      </c>
      <c r="G20" s="171"/>
      <c r="H20" s="171">
        <f t="shared" si="1"/>
        <v>0</v>
      </c>
      <c r="I20" s="171"/>
      <c r="J20" s="171">
        <f t="shared" si="2"/>
        <v>0</v>
      </c>
      <c r="K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1">
        <f t="shared" si="4"/>
        <v>0</v>
      </c>
      <c r="AF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1">
        <f t="shared" si="5"/>
        <v>0</v>
      </c>
      <c r="AJ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1">
        <f t="shared" si="6"/>
        <v>0</v>
      </c>
      <c r="AN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1">
        <f t="shared" si="7"/>
        <v>0</v>
      </c>
      <c r="AR20" s="171">
        <f t="shared" si="8"/>
        <v>0</v>
      </c>
    </row>
    <row r="21" spans="2:44" x14ac:dyDescent="0.25">
      <c r="B21" s="169" t="s">
        <v>249</v>
      </c>
      <c r="C21" s="170" t="s">
        <v>132</v>
      </c>
      <c r="D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1">
        <f t="shared" si="0"/>
        <v>0</v>
      </c>
      <c r="G21" s="171"/>
      <c r="H21" s="171">
        <f t="shared" si="1"/>
        <v>0</v>
      </c>
      <c r="I21" s="171"/>
      <c r="J21" s="171">
        <f t="shared" si="2"/>
        <v>0</v>
      </c>
      <c r="K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1">
        <f t="shared" si="4"/>
        <v>0</v>
      </c>
      <c r="AF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1">
        <f t="shared" si="5"/>
        <v>0</v>
      </c>
      <c r="AJ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1">
        <f t="shared" si="6"/>
        <v>0</v>
      </c>
      <c r="AN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1">
        <f t="shared" si="7"/>
        <v>0</v>
      </c>
      <c r="AR21" s="171">
        <f t="shared" si="8"/>
        <v>0</v>
      </c>
    </row>
    <row r="22" spans="2:44" x14ac:dyDescent="0.25">
      <c r="B22" s="169" t="s">
        <v>503</v>
      </c>
      <c r="C22" s="170" t="s">
        <v>502</v>
      </c>
      <c r="D2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1">
        <f t="shared" si="0"/>
        <v>0</v>
      </c>
      <c r="G22" s="171"/>
      <c r="H22" s="171">
        <f t="shared" si="1"/>
        <v>0</v>
      </c>
      <c r="I22" s="171"/>
      <c r="J22" s="171">
        <f t="shared" si="2"/>
        <v>0</v>
      </c>
      <c r="K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1">
        <f t="shared" si="4"/>
        <v>0</v>
      </c>
      <c r="AF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1">
        <f t="shared" si="5"/>
        <v>0</v>
      </c>
      <c r="AJ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1">
        <f t="shared" si="6"/>
        <v>0</v>
      </c>
      <c r="AN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1">
        <f t="shared" si="7"/>
        <v>0</v>
      </c>
      <c r="AR22" s="171">
        <f t="shared" si="8"/>
        <v>0</v>
      </c>
    </row>
    <row r="23" spans="2:44" x14ac:dyDescent="0.25">
      <c r="B23" s="169" t="s">
        <v>250</v>
      </c>
      <c r="C23" s="170" t="s">
        <v>133</v>
      </c>
      <c r="D2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1">
        <f t="shared" si="0"/>
        <v>0</v>
      </c>
      <c r="G23" s="171"/>
      <c r="H23" s="171">
        <f t="shared" si="1"/>
        <v>0</v>
      </c>
      <c r="I23" s="171"/>
      <c r="J23" s="171">
        <f t="shared" si="2"/>
        <v>0</v>
      </c>
      <c r="K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1">
        <f t="shared" si="4"/>
        <v>0</v>
      </c>
      <c r="AF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1">
        <f t="shared" si="5"/>
        <v>0</v>
      </c>
      <c r="AJ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1">
        <f t="shared" si="6"/>
        <v>0</v>
      </c>
      <c r="AN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1">
        <f t="shared" si="7"/>
        <v>0</v>
      </c>
      <c r="AR23" s="171">
        <f t="shared" si="8"/>
        <v>0</v>
      </c>
    </row>
    <row r="24" spans="2:44" x14ac:dyDescent="0.25">
      <c r="B24" s="169" t="s">
        <v>505</v>
      </c>
      <c r="C24" s="170" t="s">
        <v>504</v>
      </c>
      <c r="D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1">
        <f t="shared" si="0"/>
        <v>0</v>
      </c>
      <c r="G24" s="171"/>
      <c r="H24" s="171">
        <f t="shared" si="1"/>
        <v>0</v>
      </c>
      <c r="I24" s="171"/>
      <c r="J24" s="171">
        <f t="shared" si="2"/>
        <v>0</v>
      </c>
      <c r="K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1">
        <f t="shared" si="4"/>
        <v>0</v>
      </c>
      <c r="AF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1">
        <f t="shared" si="5"/>
        <v>0</v>
      </c>
      <c r="AJ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1">
        <f t="shared" si="6"/>
        <v>0</v>
      </c>
      <c r="AN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1">
        <f t="shared" si="7"/>
        <v>0</v>
      </c>
      <c r="AR24" s="171">
        <f t="shared" si="8"/>
        <v>0</v>
      </c>
    </row>
    <row r="25" spans="2:44" x14ac:dyDescent="0.25">
      <c r="B25" s="169" t="s">
        <v>507</v>
      </c>
      <c r="C25" s="170" t="s">
        <v>506</v>
      </c>
      <c r="D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1">
        <f t="shared" si="0"/>
        <v>0</v>
      </c>
      <c r="G25" s="171"/>
      <c r="H25" s="171">
        <f t="shared" si="1"/>
        <v>0</v>
      </c>
      <c r="I25" s="171"/>
      <c r="J25" s="171">
        <f t="shared" si="2"/>
        <v>0</v>
      </c>
      <c r="K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1">
        <f t="shared" si="4"/>
        <v>0</v>
      </c>
      <c r="AF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1">
        <f t="shared" si="5"/>
        <v>0</v>
      </c>
      <c r="AJ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1">
        <f t="shared" si="6"/>
        <v>0</v>
      </c>
      <c r="AN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1">
        <f t="shared" si="7"/>
        <v>0</v>
      </c>
      <c r="AR25" s="171">
        <f t="shared" si="8"/>
        <v>0</v>
      </c>
    </row>
    <row r="26" spans="2:44" x14ac:dyDescent="0.25">
      <c r="B26" s="169" t="s">
        <v>509</v>
      </c>
      <c r="C26" s="170" t="s">
        <v>508</v>
      </c>
      <c r="D2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1">
        <f t="shared" si="0"/>
        <v>0</v>
      </c>
      <c r="G26" s="171"/>
      <c r="H26" s="171">
        <f t="shared" si="1"/>
        <v>0</v>
      </c>
      <c r="I26" s="171"/>
      <c r="J26" s="171">
        <f t="shared" si="2"/>
        <v>0</v>
      </c>
      <c r="K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1">
        <f t="shared" si="4"/>
        <v>0</v>
      </c>
      <c r="AF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1">
        <f t="shared" si="5"/>
        <v>0</v>
      </c>
      <c r="AJ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1">
        <f t="shared" si="6"/>
        <v>0</v>
      </c>
      <c r="AN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1">
        <f t="shared" si="7"/>
        <v>0</v>
      </c>
      <c r="AR26" s="171">
        <f t="shared" si="8"/>
        <v>0</v>
      </c>
    </row>
    <row r="27" spans="2:44" x14ac:dyDescent="0.25">
      <c r="B27" s="169" t="s">
        <v>251</v>
      </c>
      <c r="C27" s="170" t="s">
        <v>134</v>
      </c>
      <c r="D2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1">
        <f t="shared" si="0"/>
        <v>0</v>
      </c>
      <c r="G27" s="171"/>
      <c r="H27" s="171">
        <f t="shared" si="1"/>
        <v>0</v>
      </c>
      <c r="I27" s="171"/>
      <c r="J27" s="171">
        <f t="shared" si="2"/>
        <v>0</v>
      </c>
      <c r="K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1">
        <f t="shared" si="4"/>
        <v>0</v>
      </c>
      <c r="AF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1">
        <f t="shared" si="5"/>
        <v>0</v>
      </c>
      <c r="AJ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1">
        <f t="shared" si="6"/>
        <v>0</v>
      </c>
      <c r="AN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1">
        <f t="shared" si="7"/>
        <v>0</v>
      </c>
      <c r="AR27" s="171">
        <f t="shared" si="8"/>
        <v>0</v>
      </c>
    </row>
    <row r="28" spans="2:44" x14ac:dyDescent="0.25">
      <c r="B28" s="169" t="s">
        <v>510</v>
      </c>
      <c r="C28" s="170" t="s">
        <v>511</v>
      </c>
      <c r="D2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109178</v>
      </c>
      <c r="E2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1">
        <f t="shared" si="0"/>
        <v>109178</v>
      </c>
      <c r="G28" s="171"/>
      <c r="H28" s="171">
        <f t="shared" si="1"/>
        <v>109178</v>
      </c>
      <c r="I28" s="171"/>
      <c r="J28" s="171">
        <f t="shared" si="2"/>
        <v>109178</v>
      </c>
      <c r="K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109178</v>
      </c>
      <c r="V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D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E28" s="171">
        <f t="shared" si="4"/>
        <v>36000</v>
      </c>
      <c r="AF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18589</v>
      </c>
      <c r="AI28" s="171">
        <f t="shared" si="5"/>
        <v>18589</v>
      </c>
      <c r="AJ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18589</v>
      </c>
      <c r="AK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1">
        <f t="shared" si="6"/>
        <v>18589</v>
      </c>
      <c r="AN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O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P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1">
        <f t="shared" si="7"/>
        <v>36000</v>
      </c>
      <c r="AR28" s="171">
        <f t="shared" si="8"/>
        <v>109178</v>
      </c>
    </row>
    <row r="29" spans="2:44" x14ac:dyDescent="0.25">
      <c r="B29" s="169" t="s">
        <v>513</v>
      </c>
      <c r="C29" s="170" t="s">
        <v>512</v>
      </c>
      <c r="D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1">
        <f t="shared" si="0"/>
        <v>0</v>
      </c>
      <c r="G29" s="171"/>
      <c r="H29" s="171">
        <f t="shared" si="1"/>
        <v>0</v>
      </c>
      <c r="I29" s="171"/>
      <c r="J29" s="171">
        <f t="shared" si="2"/>
        <v>0</v>
      </c>
      <c r="K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1">
        <f t="shared" si="4"/>
        <v>0</v>
      </c>
      <c r="AF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1">
        <f t="shared" si="5"/>
        <v>0</v>
      </c>
      <c r="AJ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1">
        <f t="shared" si="6"/>
        <v>0</v>
      </c>
      <c r="AN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1">
        <f t="shared" si="7"/>
        <v>0</v>
      </c>
      <c r="AR29" s="171">
        <f t="shared" si="8"/>
        <v>0</v>
      </c>
    </row>
    <row r="30" spans="2:44" x14ac:dyDescent="0.25">
      <c r="B30" s="169" t="s">
        <v>252</v>
      </c>
      <c r="C30" s="170" t="s">
        <v>135</v>
      </c>
      <c r="D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1">
        <f t="shared" si="0"/>
        <v>0</v>
      </c>
      <c r="G30" s="171"/>
      <c r="H30" s="171">
        <f t="shared" si="1"/>
        <v>0</v>
      </c>
      <c r="I30" s="171"/>
      <c r="J30" s="171">
        <f t="shared" si="2"/>
        <v>0</v>
      </c>
      <c r="K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1">
        <f t="shared" si="4"/>
        <v>0</v>
      </c>
      <c r="AF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1">
        <f t="shared" si="5"/>
        <v>0</v>
      </c>
      <c r="AJ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1">
        <f t="shared" si="6"/>
        <v>0</v>
      </c>
      <c r="AN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1">
        <f t="shared" si="7"/>
        <v>0</v>
      </c>
      <c r="AR30" s="171">
        <f t="shared" si="8"/>
        <v>0</v>
      </c>
    </row>
    <row r="31" spans="2:44" x14ac:dyDescent="0.25">
      <c r="B31" s="169" t="s">
        <v>515</v>
      </c>
      <c r="C31" s="170" t="s">
        <v>514</v>
      </c>
      <c r="D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54589</v>
      </c>
      <c r="E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1">
        <f t="shared" si="0"/>
        <v>54589</v>
      </c>
      <c r="G31" s="171"/>
      <c r="H31" s="171">
        <f t="shared" si="1"/>
        <v>54589</v>
      </c>
      <c r="I31" s="171"/>
      <c r="J31" s="171">
        <f t="shared" si="2"/>
        <v>54589</v>
      </c>
      <c r="K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54589</v>
      </c>
      <c r="V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1">
        <f t="shared" si="4"/>
        <v>0</v>
      </c>
      <c r="AF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G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1">
        <f t="shared" si="5"/>
        <v>18000</v>
      </c>
      <c r="AJ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18589</v>
      </c>
      <c r="AL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1">
        <f t="shared" si="6"/>
        <v>18589</v>
      </c>
      <c r="AN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Q31" s="171">
        <f t="shared" si="7"/>
        <v>18000</v>
      </c>
      <c r="AR31" s="171">
        <f t="shared" si="8"/>
        <v>54589</v>
      </c>
    </row>
    <row r="32" spans="2:44" x14ac:dyDescent="0.25">
      <c r="B32" s="169" t="s">
        <v>253</v>
      </c>
      <c r="C32" s="170" t="s">
        <v>136</v>
      </c>
      <c r="D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1">
        <f t="shared" si="0"/>
        <v>0</v>
      </c>
      <c r="G32" s="171"/>
      <c r="H32" s="171">
        <f t="shared" si="1"/>
        <v>0</v>
      </c>
      <c r="I32" s="171"/>
      <c r="J32" s="171">
        <f t="shared" si="2"/>
        <v>0</v>
      </c>
      <c r="K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1">
        <f t="shared" si="4"/>
        <v>0</v>
      </c>
      <c r="AF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1">
        <f t="shared" si="5"/>
        <v>0</v>
      </c>
      <c r="AJ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1">
        <f t="shared" si="6"/>
        <v>0</v>
      </c>
      <c r="AN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1">
        <f t="shared" si="7"/>
        <v>0</v>
      </c>
      <c r="AR32" s="171">
        <f t="shared" si="8"/>
        <v>0</v>
      </c>
    </row>
    <row r="33" spans="2:44" x14ac:dyDescent="0.25">
      <c r="B33" s="169" t="s">
        <v>516</v>
      </c>
      <c r="C33" s="170" t="s">
        <v>518</v>
      </c>
      <c r="D3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1">
        <f t="shared" si="0"/>
        <v>0</v>
      </c>
      <c r="G33" s="171"/>
      <c r="H33" s="171">
        <f t="shared" si="1"/>
        <v>0</v>
      </c>
      <c r="I33" s="171"/>
      <c r="J33" s="171">
        <f t="shared" si="2"/>
        <v>0</v>
      </c>
      <c r="K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1">
        <f t="shared" si="4"/>
        <v>0</v>
      </c>
      <c r="AF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1">
        <f t="shared" si="5"/>
        <v>0</v>
      </c>
      <c r="AJ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1">
        <f t="shared" si="6"/>
        <v>0</v>
      </c>
      <c r="AN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1">
        <f t="shared" si="7"/>
        <v>0</v>
      </c>
      <c r="AR33" s="171">
        <f t="shared" si="8"/>
        <v>0</v>
      </c>
    </row>
    <row r="34" spans="2:44" x14ac:dyDescent="0.25">
      <c r="B34" s="169" t="s">
        <v>517</v>
      </c>
      <c r="C34" s="170" t="s">
        <v>519</v>
      </c>
      <c r="D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1">
        <f t="shared" si="0"/>
        <v>0</v>
      </c>
      <c r="G34" s="171"/>
      <c r="H34" s="171">
        <f t="shared" si="1"/>
        <v>0</v>
      </c>
      <c r="I34" s="171"/>
      <c r="J34" s="171">
        <f t="shared" si="2"/>
        <v>0</v>
      </c>
      <c r="K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1">
        <f t="shared" si="4"/>
        <v>0</v>
      </c>
      <c r="AF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1">
        <f t="shared" si="5"/>
        <v>0</v>
      </c>
      <c r="AJ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1">
        <f t="shared" si="6"/>
        <v>0</v>
      </c>
      <c r="AN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1">
        <f t="shared" si="7"/>
        <v>0</v>
      </c>
      <c r="AR34" s="171">
        <f t="shared" si="8"/>
        <v>0</v>
      </c>
    </row>
    <row r="35" spans="2:44" x14ac:dyDescent="0.25">
      <c r="B35" s="169" t="s">
        <v>521</v>
      </c>
      <c r="C35" s="170" t="s">
        <v>520</v>
      </c>
      <c r="D3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1">
        <f t="shared" si="0"/>
        <v>0</v>
      </c>
      <c r="G35" s="171"/>
      <c r="H35" s="171">
        <f t="shared" si="1"/>
        <v>0</v>
      </c>
      <c r="I35" s="171"/>
      <c r="J35" s="171">
        <f t="shared" si="2"/>
        <v>0</v>
      </c>
      <c r="K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1">
        <f t="shared" si="4"/>
        <v>0</v>
      </c>
      <c r="AF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1">
        <f t="shared" si="5"/>
        <v>0</v>
      </c>
      <c r="AJ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1">
        <f t="shared" si="6"/>
        <v>0</v>
      </c>
      <c r="AN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1">
        <f t="shared" si="7"/>
        <v>0</v>
      </c>
      <c r="AR35" s="171">
        <f t="shared" si="8"/>
        <v>0</v>
      </c>
    </row>
    <row r="36" spans="2:44" x14ac:dyDescent="0.25">
      <c r="B36" s="169" t="s">
        <v>269</v>
      </c>
      <c r="C36" s="170" t="s">
        <v>153</v>
      </c>
      <c r="D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1">
        <f t="shared" si="0"/>
        <v>0</v>
      </c>
      <c r="G36" s="171"/>
      <c r="H36" s="171">
        <f t="shared" si="1"/>
        <v>0</v>
      </c>
      <c r="I36" s="171"/>
      <c r="J36" s="171">
        <f t="shared" si="2"/>
        <v>0</v>
      </c>
      <c r="K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1">
        <f t="shared" si="4"/>
        <v>0</v>
      </c>
      <c r="AF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1">
        <f t="shared" si="5"/>
        <v>0</v>
      </c>
      <c r="AJ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1">
        <f t="shared" si="6"/>
        <v>0</v>
      </c>
      <c r="AN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1">
        <f t="shared" si="7"/>
        <v>0</v>
      </c>
      <c r="AR36" s="171">
        <f t="shared" si="8"/>
        <v>0</v>
      </c>
    </row>
    <row r="37" spans="2:44" x14ac:dyDescent="0.25">
      <c r="B37" s="169" t="s">
        <v>522</v>
      </c>
      <c r="C37" s="170" t="s">
        <v>523</v>
      </c>
      <c r="D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1">
        <f t="shared" si="0"/>
        <v>0</v>
      </c>
      <c r="G37" s="171"/>
      <c r="H37" s="171">
        <f t="shared" si="1"/>
        <v>0</v>
      </c>
      <c r="I37" s="171"/>
      <c r="J37" s="171">
        <f t="shared" si="2"/>
        <v>0</v>
      </c>
      <c r="K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1">
        <f t="shared" si="4"/>
        <v>0</v>
      </c>
      <c r="AF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1">
        <f t="shared" si="5"/>
        <v>0</v>
      </c>
      <c r="AJ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1">
        <f t="shared" si="6"/>
        <v>0</v>
      </c>
      <c r="AN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1">
        <f t="shared" si="7"/>
        <v>0</v>
      </c>
      <c r="AR37" s="171">
        <f t="shared" si="8"/>
        <v>0</v>
      </c>
    </row>
    <row r="38" spans="2:44" x14ac:dyDescent="0.25">
      <c r="B38" s="169" t="s">
        <v>524</v>
      </c>
      <c r="C38" s="170" t="s">
        <v>525</v>
      </c>
      <c r="D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1">
        <f t="shared" si="0"/>
        <v>0</v>
      </c>
      <c r="G38" s="171"/>
      <c r="H38" s="171">
        <f t="shared" si="1"/>
        <v>0</v>
      </c>
      <c r="I38" s="171"/>
      <c r="J38" s="171">
        <f t="shared" si="2"/>
        <v>0</v>
      </c>
      <c r="K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1">
        <f t="shared" si="4"/>
        <v>0</v>
      </c>
      <c r="AF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1">
        <f t="shared" si="5"/>
        <v>0</v>
      </c>
      <c r="AJ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1">
        <f t="shared" si="6"/>
        <v>0</v>
      </c>
      <c r="AN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1">
        <f t="shared" si="7"/>
        <v>0</v>
      </c>
      <c r="AR38" s="171">
        <f t="shared" si="8"/>
        <v>0</v>
      </c>
    </row>
    <row r="39" spans="2:44" x14ac:dyDescent="0.25">
      <c r="B39" s="169" t="s">
        <v>526</v>
      </c>
      <c r="C39" s="170" t="s">
        <v>527</v>
      </c>
      <c r="D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1">
        <f t="shared" si="0"/>
        <v>0</v>
      </c>
      <c r="G39" s="171"/>
      <c r="H39" s="171">
        <f t="shared" si="1"/>
        <v>0</v>
      </c>
      <c r="I39" s="171"/>
      <c r="J39" s="171">
        <f t="shared" si="2"/>
        <v>0</v>
      </c>
      <c r="K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1">
        <f t="shared" si="4"/>
        <v>0</v>
      </c>
      <c r="AF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1">
        <f t="shared" si="5"/>
        <v>0</v>
      </c>
      <c r="AJ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1">
        <f t="shared" si="6"/>
        <v>0</v>
      </c>
      <c r="AN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1">
        <f t="shared" si="7"/>
        <v>0</v>
      </c>
      <c r="AR39" s="171">
        <f t="shared" si="8"/>
        <v>0</v>
      </c>
    </row>
    <row r="40" spans="2:44" x14ac:dyDescent="0.25">
      <c r="B40" s="169" t="s">
        <v>270</v>
      </c>
      <c r="C40" s="170" t="s">
        <v>154</v>
      </c>
      <c r="D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1">
        <f t="shared" si="0"/>
        <v>0</v>
      </c>
      <c r="G40" s="171"/>
      <c r="H40" s="171">
        <f t="shared" si="1"/>
        <v>0</v>
      </c>
      <c r="I40" s="171"/>
      <c r="J40" s="171">
        <f t="shared" si="2"/>
        <v>0</v>
      </c>
      <c r="K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1">
        <f t="shared" si="4"/>
        <v>0</v>
      </c>
      <c r="AF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1">
        <f t="shared" si="5"/>
        <v>0</v>
      </c>
      <c r="AJ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1">
        <f t="shared" si="6"/>
        <v>0</v>
      </c>
      <c r="AN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1">
        <f t="shared" si="7"/>
        <v>0</v>
      </c>
      <c r="AR40" s="171">
        <f t="shared" si="8"/>
        <v>0</v>
      </c>
    </row>
    <row r="41" spans="2:44" x14ac:dyDescent="0.25">
      <c r="B41" s="169" t="s">
        <v>528</v>
      </c>
      <c r="C41" s="170" t="s">
        <v>529</v>
      </c>
      <c r="D4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1">
        <f t="shared" si="0"/>
        <v>0</v>
      </c>
      <c r="G41" s="171"/>
      <c r="H41" s="171">
        <f t="shared" si="1"/>
        <v>0</v>
      </c>
      <c r="I41" s="171"/>
      <c r="J41" s="171">
        <f t="shared" si="2"/>
        <v>0</v>
      </c>
      <c r="K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1">
        <f t="shared" si="4"/>
        <v>0</v>
      </c>
      <c r="AF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1">
        <f t="shared" si="5"/>
        <v>0</v>
      </c>
      <c r="AJ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1">
        <f t="shared" si="6"/>
        <v>0</v>
      </c>
      <c r="AN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1">
        <f t="shared" si="7"/>
        <v>0</v>
      </c>
      <c r="AR41" s="171">
        <f t="shared" si="8"/>
        <v>0</v>
      </c>
    </row>
    <row r="42" spans="2:44" x14ac:dyDescent="0.25">
      <c r="B42" s="169" t="s">
        <v>530</v>
      </c>
      <c r="C42" s="170" t="s">
        <v>531</v>
      </c>
      <c r="D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1">
        <f t="shared" si="0"/>
        <v>0</v>
      </c>
      <c r="G42" s="171"/>
      <c r="H42" s="171">
        <f t="shared" si="1"/>
        <v>0</v>
      </c>
      <c r="I42" s="171"/>
      <c r="J42" s="171">
        <f t="shared" si="2"/>
        <v>0</v>
      </c>
      <c r="K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1">
        <f t="shared" si="4"/>
        <v>0</v>
      </c>
      <c r="AF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1">
        <f t="shared" si="5"/>
        <v>0</v>
      </c>
      <c r="AJ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1">
        <f t="shared" si="6"/>
        <v>0</v>
      </c>
      <c r="AN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1">
        <f t="shared" si="7"/>
        <v>0</v>
      </c>
      <c r="AR42" s="171">
        <f t="shared" si="8"/>
        <v>0</v>
      </c>
    </row>
    <row r="43" spans="2:44" x14ac:dyDescent="0.25">
      <c r="B43" s="169" t="s">
        <v>532</v>
      </c>
      <c r="C43" s="170" t="s">
        <v>533</v>
      </c>
      <c r="D4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1">
        <f t="shared" si="0"/>
        <v>0</v>
      </c>
      <c r="G43" s="171"/>
      <c r="H43" s="171">
        <f t="shared" si="1"/>
        <v>0</v>
      </c>
      <c r="I43" s="171"/>
      <c r="J43" s="171">
        <f t="shared" si="2"/>
        <v>0</v>
      </c>
      <c r="K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1">
        <f t="shared" si="4"/>
        <v>0</v>
      </c>
      <c r="AF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1">
        <f t="shared" si="5"/>
        <v>0</v>
      </c>
      <c r="AJ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1">
        <f t="shared" si="6"/>
        <v>0</v>
      </c>
      <c r="AN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1">
        <f t="shared" si="7"/>
        <v>0</v>
      </c>
      <c r="AR43" s="171">
        <f t="shared" si="8"/>
        <v>0</v>
      </c>
    </row>
    <row r="44" spans="2:44" x14ac:dyDescent="0.25">
      <c r="B44" s="169" t="s">
        <v>534</v>
      </c>
      <c r="C44" s="170" t="s">
        <v>535</v>
      </c>
      <c r="D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1">
        <f t="shared" si="0"/>
        <v>0</v>
      </c>
      <c r="G44" s="171"/>
      <c r="H44" s="171">
        <f t="shared" si="1"/>
        <v>0</v>
      </c>
      <c r="I44" s="171"/>
      <c r="J44" s="171">
        <f t="shared" si="2"/>
        <v>0</v>
      </c>
      <c r="K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1">
        <f t="shared" si="4"/>
        <v>0</v>
      </c>
      <c r="AF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1">
        <f t="shared" si="5"/>
        <v>0</v>
      </c>
      <c r="AJ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1">
        <f t="shared" si="6"/>
        <v>0</v>
      </c>
      <c r="AN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1">
        <f t="shared" si="7"/>
        <v>0</v>
      </c>
      <c r="AR44" s="171">
        <f t="shared" si="8"/>
        <v>0</v>
      </c>
    </row>
    <row r="45" spans="2:44" x14ac:dyDescent="0.25">
      <c r="B45" s="169" t="s">
        <v>245</v>
      </c>
      <c r="C45" s="170" t="s">
        <v>137</v>
      </c>
      <c r="D4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1">
        <f t="shared" si="0"/>
        <v>0</v>
      </c>
      <c r="G45" s="171"/>
      <c r="H45" s="171">
        <f t="shared" si="1"/>
        <v>0</v>
      </c>
      <c r="I45" s="171"/>
      <c r="J45" s="171">
        <f t="shared" si="2"/>
        <v>0</v>
      </c>
      <c r="K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1">
        <f t="shared" si="4"/>
        <v>0</v>
      </c>
      <c r="AF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1">
        <f t="shared" si="5"/>
        <v>0</v>
      </c>
      <c r="AJ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1">
        <f t="shared" si="6"/>
        <v>0</v>
      </c>
      <c r="AN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1">
        <f t="shared" si="7"/>
        <v>0</v>
      </c>
      <c r="AR45" s="171">
        <f t="shared" si="8"/>
        <v>0</v>
      </c>
    </row>
    <row r="46" spans="2:44" x14ac:dyDescent="0.25">
      <c r="B46" s="169" t="s">
        <v>536</v>
      </c>
      <c r="C46" s="170" t="s">
        <v>537</v>
      </c>
      <c r="D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1">
        <f t="shared" si="0"/>
        <v>0</v>
      </c>
      <c r="G46" s="171"/>
      <c r="H46" s="171">
        <f t="shared" si="1"/>
        <v>0</v>
      </c>
      <c r="I46" s="171"/>
      <c r="J46" s="171">
        <f t="shared" si="2"/>
        <v>0</v>
      </c>
      <c r="K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1">
        <f t="shared" si="4"/>
        <v>0</v>
      </c>
      <c r="AF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1">
        <f t="shared" si="5"/>
        <v>0</v>
      </c>
      <c r="AJ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1">
        <f t="shared" si="6"/>
        <v>0</v>
      </c>
      <c r="AN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1">
        <f t="shared" si="7"/>
        <v>0</v>
      </c>
      <c r="AR46" s="171">
        <f t="shared" si="8"/>
        <v>0</v>
      </c>
    </row>
    <row r="47" spans="2:44" x14ac:dyDescent="0.25">
      <c r="B47" s="178" t="s">
        <v>254</v>
      </c>
      <c r="C47" s="179" t="s">
        <v>138</v>
      </c>
      <c r="D47" s="180">
        <f>SUM(D48:D82)</f>
        <v>0</v>
      </c>
      <c r="E47" s="180">
        <f>SUM(E48:E82)</f>
        <v>0</v>
      </c>
      <c r="F47" s="180">
        <f t="shared" si="0"/>
        <v>0</v>
      </c>
      <c r="G47" s="180">
        <f>SUM(G48:G82)</f>
        <v>0</v>
      </c>
      <c r="H47" s="180">
        <f t="shared" si="1"/>
        <v>0</v>
      </c>
      <c r="I47" s="180">
        <f t="shared" ref="I47:AD47" si="10">SUM(I48:I82)</f>
        <v>0</v>
      </c>
      <c r="J47" s="180">
        <f t="shared" si="10"/>
        <v>0</v>
      </c>
      <c r="K47" s="180">
        <f t="shared" si="10"/>
        <v>0</v>
      </c>
      <c r="L47" s="180">
        <f t="shared" si="10"/>
        <v>0</v>
      </c>
      <c r="M47" s="180">
        <f t="shared" si="10"/>
        <v>0</v>
      </c>
      <c r="N47" s="180">
        <f t="shared" si="10"/>
        <v>0</v>
      </c>
      <c r="O47" s="180">
        <f t="shared" si="10"/>
        <v>0</v>
      </c>
      <c r="P47" s="180">
        <f t="shared" si="10"/>
        <v>0</v>
      </c>
      <c r="Q47" s="180">
        <f t="shared" si="10"/>
        <v>0</v>
      </c>
      <c r="R47" s="180">
        <f t="shared" si="10"/>
        <v>0</v>
      </c>
      <c r="S47" s="180">
        <f t="shared" si="10"/>
        <v>0</v>
      </c>
      <c r="T47" s="180">
        <f>SUM(T48:T82)</f>
        <v>0</v>
      </c>
      <c r="U47" s="180">
        <f t="shared" si="10"/>
        <v>0</v>
      </c>
      <c r="V47" s="180">
        <f t="shared" si="10"/>
        <v>0</v>
      </c>
      <c r="W47" s="180">
        <f t="shared" si="10"/>
        <v>0</v>
      </c>
      <c r="X47" s="180">
        <f t="shared" si="10"/>
        <v>0</v>
      </c>
      <c r="Y47" s="180">
        <f>SUM(Y48:Y82)</f>
        <v>0</v>
      </c>
      <c r="Z47" s="180">
        <f>SUM(Z48:Z82)</f>
        <v>0</v>
      </c>
      <c r="AA47" s="180">
        <f t="shared" si="10"/>
        <v>0</v>
      </c>
      <c r="AB47" s="180">
        <f t="shared" si="10"/>
        <v>0</v>
      </c>
      <c r="AC47" s="180">
        <f t="shared" si="10"/>
        <v>0</v>
      </c>
      <c r="AD47" s="180">
        <f t="shared" si="10"/>
        <v>0</v>
      </c>
      <c r="AE47" s="180">
        <f t="shared" si="4"/>
        <v>0</v>
      </c>
      <c r="AF47" s="180">
        <f>SUM(AF48:AF82)</f>
        <v>0</v>
      </c>
      <c r="AG47" s="180">
        <f>SUM(AG48:AG82)</f>
        <v>0</v>
      </c>
      <c r="AH47" s="180">
        <f>SUM(AH48:AH82)</f>
        <v>0</v>
      </c>
      <c r="AI47" s="180">
        <f t="shared" si="5"/>
        <v>0</v>
      </c>
      <c r="AJ47" s="180">
        <f>SUM(AJ48:AJ82)</f>
        <v>0</v>
      </c>
      <c r="AK47" s="180">
        <f>SUM(AK48:AK82)</f>
        <v>0</v>
      </c>
      <c r="AL47" s="180">
        <f>SUM(AL48:AL82)</f>
        <v>0</v>
      </c>
      <c r="AM47" s="180">
        <f t="shared" si="6"/>
        <v>0</v>
      </c>
      <c r="AN47" s="180">
        <f>SUM(AN48:AN82)</f>
        <v>0</v>
      </c>
      <c r="AO47" s="180">
        <f>SUM(AO48:AO82)</f>
        <v>0</v>
      </c>
      <c r="AP47" s="180">
        <f>SUM(AP48:AP82)</f>
        <v>0</v>
      </c>
      <c r="AQ47" s="180">
        <f t="shared" si="7"/>
        <v>0</v>
      </c>
      <c r="AR47" s="180">
        <f t="shared" si="8"/>
        <v>0</v>
      </c>
    </row>
    <row r="48" spans="2:44" x14ac:dyDescent="0.25">
      <c r="B48" s="169" t="s">
        <v>538</v>
      </c>
      <c r="C48" s="170" t="s">
        <v>539</v>
      </c>
      <c r="D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1">
        <f t="shared" si="0"/>
        <v>0</v>
      </c>
      <c r="G48" s="171"/>
      <c r="H48" s="171">
        <f t="shared" si="1"/>
        <v>0</v>
      </c>
      <c r="I48" s="171"/>
      <c r="J48" s="171">
        <f>F48-I48</f>
        <v>0</v>
      </c>
      <c r="K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1">
        <f t="shared" si="4"/>
        <v>0</v>
      </c>
      <c r="AF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1">
        <f t="shared" si="5"/>
        <v>0</v>
      </c>
      <c r="AJ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1">
        <f t="shared" si="6"/>
        <v>0</v>
      </c>
      <c r="AN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1">
        <f t="shared" si="7"/>
        <v>0</v>
      </c>
      <c r="AR48" s="171">
        <f t="shared" si="8"/>
        <v>0</v>
      </c>
    </row>
    <row r="49" spans="2:44" x14ac:dyDescent="0.25">
      <c r="B49" s="169" t="s">
        <v>255</v>
      </c>
      <c r="C49" s="170" t="s">
        <v>139</v>
      </c>
      <c r="D4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1">
        <f t="shared" si="0"/>
        <v>0</v>
      </c>
      <c r="G49" s="171"/>
      <c r="H49" s="171">
        <f t="shared" si="1"/>
        <v>0</v>
      </c>
      <c r="I49" s="171"/>
      <c r="J49" s="171">
        <f>F49-I49</f>
        <v>0</v>
      </c>
      <c r="K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1">
        <f t="shared" si="4"/>
        <v>0</v>
      </c>
      <c r="AF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1">
        <f t="shared" si="5"/>
        <v>0</v>
      </c>
      <c r="AJ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1">
        <f t="shared" si="6"/>
        <v>0</v>
      </c>
      <c r="AN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1">
        <f t="shared" si="7"/>
        <v>0</v>
      </c>
      <c r="AR49" s="171">
        <f t="shared" si="8"/>
        <v>0</v>
      </c>
    </row>
    <row r="50" spans="2:44" x14ac:dyDescent="0.25">
      <c r="B50" s="169" t="s">
        <v>540</v>
      </c>
      <c r="C50" s="170" t="s">
        <v>541</v>
      </c>
      <c r="D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1">
        <f t="shared" si="0"/>
        <v>0</v>
      </c>
      <c r="G50" s="171"/>
      <c r="H50" s="171">
        <f t="shared" si="1"/>
        <v>0</v>
      </c>
      <c r="I50" s="171"/>
      <c r="J50" s="171">
        <f>F50-I50</f>
        <v>0</v>
      </c>
      <c r="K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1">
        <f t="shared" si="4"/>
        <v>0</v>
      </c>
      <c r="AF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1">
        <f t="shared" si="5"/>
        <v>0</v>
      </c>
      <c r="AJ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1">
        <f t="shared" si="6"/>
        <v>0</v>
      </c>
      <c r="AN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1">
        <f t="shared" si="7"/>
        <v>0</v>
      </c>
      <c r="AR50" s="171">
        <f t="shared" si="8"/>
        <v>0</v>
      </c>
    </row>
    <row r="51" spans="2:44" x14ac:dyDescent="0.25">
      <c r="B51" s="169" t="s">
        <v>542</v>
      </c>
      <c r="C51" s="170" t="s">
        <v>543</v>
      </c>
      <c r="D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1">
        <f t="shared" ref="F51:F69" si="11">D51+E51</f>
        <v>0</v>
      </c>
      <c r="G51" s="171"/>
      <c r="H51" s="171">
        <f t="shared" ref="H51:H69" si="12">F51-G51</f>
        <v>0</v>
      </c>
      <c r="I51" s="171"/>
      <c r="J51" s="171">
        <f t="shared" ref="J51:J69" si="13">F51-I51</f>
        <v>0</v>
      </c>
      <c r="K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1">
        <f t="shared" ref="AE51:AE69" si="14">AB51+AC51+AD51</f>
        <v>0</v>
      </c>
      <c r="AF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1">
        <f t="shared" ref="AI51:AI69" si="15">AF51+AG51+AH51</f>
        <v>0</v>
      </c>
      <c r="AJ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1">
        <f t="shared" ref="AM51:AM69" si="16">AJ51+AK51+AL51</f>
        <v>0</v>
      </c>
      <c r="AN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1">
        <f t="shared" ref="AQ51:AQ69" si="17">AN51+AO51+AP51</f>
        <v>0</v>
      </c>
      <c r="AR51" s="171">
        <f t="shared" ref="AR51:AR69" si="18">AE51+AI51+AM51+AQ51</f>
        <v>0</v>
      </c>
    </row>
    <row r="52" spans="2:44" x14ac:dyDescent="0.25">
      <c r="B52" s="169" t="s">
        <v>256</v>
      </c>
      <c r="C52" s="170" t="s">
        <v>140</v>
      </c>
      <c r="D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1">
        <f t="shared" si="11"/>
        <v>0</v>
      </c>
      <c r="G52" s="171"/>
      <c r="H52" s="171">
        <f t="shared" si="12"/>
        <v>0</v>
      </c>
      <c r="I52" s="171"/>
      <c r="J52" s="171">
        <f t="shared" si="13"/>
        <v>0</v>
      </c>
      <c r="K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1">
        <f t="shared" si="14"/>
        <v>0</v>
      </c>
      <c r="AF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1">
        <f t="shared" si="15"/>
        <v>0</v>
      </c>
      <c r="AJ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1">
        <f t="shared" si="16"/>
        <v>0</v>
      </c>
      <c r="AN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1">
        <f t="shared" si="17"/>
        <v>0</v>
      </c>
      <c r="AR52" s="171">
        <f t="shared" si="18"/>
        <v>0</v>
      </c>
    </row>
    <row r="53" spans="2:44" x14ac:dyDescent="0.25">
      <c r="B53" s="169" t="s">
        <v>544</v>
      </c>
      <c r="C53" s="170" t="s">
        <v>545</v>
      </c>
      <c r="D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1">
        <f>D53+E53</f>
        <v>0</v>
      </c>
      <c r="G53" s="171"/>
      <c r="H53" s="171">
        <f>F53-G53</f>
        <v>0</v>
      </c>
      <c r="I53" s="171"/>
      <c r="J53" s="171">
        <f>F53-I53</f>
        <v>0</v>
      </c>
      <c r="K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1">
        <f>AB53+AC53+AD53</f>
        <v>0</v>
      </c>
      <c r="AF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1">
        <f>AF53+AG53+AH53</f>
        <v>0</v>
      </c>
      <c r="AJ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1">
        <f>AJ53+AK53+AL53</f>
        <v>0</v>
      </c>
      <c r="AN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1">
        <f>AN53+AO53+AP53</f>
        <v>0</v>
      </c>
      <c r="AR53" s="171">
        <f>AE53+AI53+AM53+AQ53</f>
        <v>0</v>
      </c>
    </row>
    <row r="54" spans="2:44" x14ac:dyDescent="0.25">
      <c r="B54" s="169" t="s">
        <v>546</v>
      </c>
      <c r="C54" s="170" t="s">
        <v>512</v>
      </c>
      <c r="D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1">
        <f t="shared" si="11"/>
        <v>0</v>
      </c>
      <c r="G54" s="171"/>
      <c r="H54" s="171">
        <f t="shared" si="12"/>
        <v>0</v>
      </c>
      <c r="I54" s="171"/>
      <c r="J54" s="171">
        <f t="shared" si="13"/>
        <v>0</v>
      </c>
      <c r="K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1">
        <f t="shared" si="14"/>
        <v>0</v>
      </c>
      <c r="AF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1">
        <f t="shared" si="15"/>
        <v>0</v>
      </c>
      <c r="AJ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1">
        <f t="shared" si="16"/>
        <v>0</v>
      </c>
      <c r="AN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1">
        <f t="shared" si="17"/>
        <v>0</v>
      </c>
      <c r="AR54" s="171">
        <f t="shared" si="18"/>
        <v>0</v>
      </c>
    </row>
    <row r="55" spans="2:44" x14ac:dyDescent="0.25">
      <c r="B55" s="169" t="s">
        <v>257</v>
      </c>
      <c r="C55" s="170" t="s">
        <v>141</v>
      </c>
      <c r="D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1">
        <f>D55+E55</f>
        <v>0</v>
      </c>
      <c r="G55" s="171"/>
      <c r="H55" s="171">
        <f>F55-G55</f>
        <v>0</v>
      </c>
      <c r="I55" s="171"/>
      <c r="J55" s="171">
        <f>F55-I55</f>
        <v>0</v>
      </c>
      <c r="K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1">
        <f>AB55+AC55+AD55</f>
        <v>0</v>
      </c>
      <c r="AF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1">
        <f>AF55+AG55+AH55</f>
        <v>0</v>
      </c>
      <c r="AJ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1">
        <f>AJ55+AK55+AL55</f>
        <v>0</v>
      </c>
      <c r="AN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1">
        <f>AN55+AO55+AP55</f>
        <v>0</v>
      </c>
      <c r="AR55" s="171">
        <f>AE55+AI55+AM55+AQ55</f>
        <v>0</v>
      </c>
    </row>
    <row r="56" spans="2:44" x14ac:dyDescent="0.25">
      <c r="B56" s="169" t="s">
        <v>547</v>
      </c>
      <c r="C56" s="170" t="s">
        <v>548</v>
      </c>
      <c r="D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1">
        <f t="shared" si="11"/>
        <v>0</v>
      </c>
      <c r="G56" s="171"/>
      <c r="H56" s="171">
        <f t="shared" si="12"/>
        <v>0</v>
      </c>
      <c r="I56" s="171"/>
      <c r="J56" s="171">
        <f t="shared" si="13"/>
        <v>0</v>
      </c>
      <c r="K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1">
        <f t="shared" si="14"/>
        <v>0</v>
      </c>
      <c r="AF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1">
        <f t="shared" si="15"/>
        <v>0</v>
      </c>
      <c r="AJ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1">
        <f t="shared" si="16"/>
        <v>0</v>
      </c>
      <c r="AN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1">
        <f t="shared" si="17"/>
        <v>0</v>
      </c>
      <c r="AR56" s="171">
        <f t="shared" si="18"/>
        <v>0</v>
      </c>
    </row>
    <row r="57" spans="2:44" x14ac:dyDescent="0.25">
      <c r="B57" s="169" t="s">
        <v>549</v>
      </c>
      <c r="C57" s="170" t="s">
        <v>519</v>
      </c>
      <c r="D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1">
        <f>D57+E57</f>
        <v>0</v>
      </c>
      <c r="G57" s="171"/>
      <c r="H57" s="171">
        <f>F57-G57</f>
        <v>0</v>
      </c>
      <c r="I57" s="171"/>
      <c r="J57" s="171">
        <f>F57-I57</f>
        <v>0</v>
      </c>
      <c r="K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1">
        <f>AB57+AC57+AD57</f>
        <v>0</v>
      </c>
      <c r="AF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1">
        <f>AF57+AG57+AH57</f>
        <v>0</v>
      </c>
      <c r="AJ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1">
        <f>AJ57+AK57+AL57</f>
        <v>0</v>
      </c>
      <c r="AN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1">
        <f>AN57+AO57+AP57</f>
        <v>0</v>
      </c>
      <c r="AR57" s="171">
        <f>AE57+AI57+AM57+AQ57</f>
        <v>0</v>
      </c>
    </row>
    <row r="58" spans="2:44" x14ac:dyDescent="0.25">
      <c r="B58" s="169" t="s">
        <v>550</v>
      </c>
      <c r="C58" s="170" t="s">
        <v>520</v>
      </c>
      <c r="D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1">
        <f t="shared" si="11"/>
        <v>0</v>
      </c>
      <c r="G58" s="171"/>
      <c r="H58" s="171">
        <f t="shared" si="12"/>
        <v>0</v>
      </c>
      <c r="I58" s="171"/>
      <c r="J58" s="171">
        <f t="shared" si="13"/>
        <v>0</v>
      </c>
      <c r="K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1">
        <f t="shared" si="14"/>
        <v>0</v>
      </c>
      <c r="AF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1">
        <f t="shared" si="15"/>
        <v>0</v>
      </c>
      <c r="AJ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1">
        <f t="shared" si="16"/>
        <v>0</v>
      </c>
      <c r="AN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1">
        <f t="shared" si="17"/>
        <v>0</v>
      </c>
      <c r="AR58" s="171">
        <f t="shared" si="18"/>
        <v>0</v>
      </c>
    </row>
    <row r="59" spans="2:44" x14ac:dyDescent="0.25">
      <c r="B59" s="169" t="s">
        <v>551</v>
      </c>
      <c r="C59" s="170" t="s">
        <v>552</v>
      </c>
      <c r="D5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1">
        <f>D59+E59</f>
        <v>0</v>
      </c>
      <c r="G59" s="171"/>
      <c r="H59" s="171">
        <f>F59-G59</f>
        <v>0</v>
      </c>
      <c r="I59" s="171"/>
      <c r="J59" s="171">
        <f>F59-I59</f>
        <v>0</v>
      </c>
      <c r="K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1">
        <f>AB59+AC59+AD59</f>
        <v>0</v>
      </c>
      <c r="AF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1">
        <f>AF59+AG59+AH59</f>
        <v>0</v>
      </c>
      <c r="AJ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1">
        <f>AJ59+AK59+AL59</f>
        <v>0</v>
      </c>
      <c r="AN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1">
        <f>AN59+AO59+AP59</f>
        <v>0</v>
      </c>
      <c r="AR59" s="171">
        <f>AE59+AI59+AM59+AQ59</f>
        <v>0</v>
      </c>
    </row>
    <row r="60" spans="2:44" x14ac:dyDescent="0.25">
      <c r="B60" s="169" t="s">
        <v>553</v>
      </c>
      <c r="C60" s="170" t="s">
        <v>554</v>
      </c>
      <c r="D6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1">
        <f t="shared" si="11"/>
        <v>0</v>
      </c>
      <c r="G60" s="171"/>
      <c r="H60" s="171">
        <f t="shared" si="12"/>
        <v>0</v>
      </c>
      <c r="I60" s="171"/>
      <c r="J60" s="171">
        <f t="shared" si="13"/>
        <v>0</v>
      </c>
      <c r="K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1">
        <f t="shared" si="14"/>
        <v>0</v>
      </c>
      <c r="AF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1">
        <f t="shared" si="15"/>
        <v>0</v>
      </c>
      <c r="AJ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1">
        <f t="shared" si="16"/>
        <v>0</v>
      </c>
      <c r="AN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1">
        <f t="shared" si="17"/>
        <v>0</v>
      </c>
      <c r="AR60" s="171">
        <f t="shared" si="18"/>
        <v>0</v>
      </c>
    </row>
    <row r="61" spans="2:44" x14ac:dyDescent="0.25">
      <c r="B61" s="169" t="s">
        <v>555</v>
      </c>
      <c r="C61" s="170" t="s">
        <v>527</v>
      </c>
      <c r="D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1">
        <f>D61+E61</f>
        <v>0</v>
      </c>
      <c r="G61" s="171"/>
      <c r="H61" s="171">
        <f>F61-G61</f>
        <v>0</v>
      </c>
      <c r="I61" s="171"/>
      <c r="J61" s="171">
        <f>F61-I61</f>
        <v>0</v>
      </c>
      <c r="K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1">
        <f>AB61+AC61+AD61</f>
        <v>0</v>
      </c>
      <c r="AF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1">
        <f>AF61+AG61+AH61</f>
        <v>0</v>
      </c>
      <c r="AJ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1">
        <f>AJ61+AK61+AL61</f>
        <v>0</v>
      </c>
      <c r="AN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1">
        <f>AN61+AO61+AP61</f>
        <v>0</v>
      </c>
      <c r="AR61" s="171">
        <f>AE61+AI61+AM61+AQ61</f>
        <v>0</v>
      </c>
    </row>
    <row r="62" spans="2:44" x14ac:dyDescent="0.25">
      <c r="B62" s="169" t="s">
        <v>556</v>
      </c>
      <c r="C62" s="170" t="s">
        <v>557</v>
      </c>
      <c r="D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1">
        <f t="shared" si="11"/>
        <v>0</v>
      </c>
      <c r="G62" s="171"/>
      <c r="H62" s="171">
        <f t="shared" si="12"/>
        <v>0</v>
      </c>
      <c r="I62" s="171"/>
      <c r="J62" s="171">
        <f t="shared" si="13"/>
        <v>0</v>
      </c>
      <c r="K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1">
        <f t="shared" si="14"/>
        <v>0</v>
      </c>
      <c r="AF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1">
        <f t="shared" si="15"/>
        <v>0</v>
      </c>
      <c r="AJ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1">
        <f t="shared" si="16"/>
        <v>0</v>
      </c>
      <c r="AN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1">
        <f t="shared" si="17"/>
        <v>0</v>
      </c>
      <c r="AR62" s="171">
        <f t="shared" si="18"/>
        <v>0</v>
      </c>
    </row>
    <row r="63" spans="2:44" x14ac:dyDescent="0.25">
      <c r="B63" s="169" t="s">
        <v>258</v>
      </c>
      <c r="C63" s="170" t="s">
        <v>142</v>
      </c>
      <c r="D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1">
        <f t="shared" si="11"/>
        <v>0</v>
      </c>
      <c r="G63" s="171"/>
      <c r="H63" s="171">
        <f t="shared" si="12"/>
        <v>0</v>
      </c>
      <c r="I63" s="171"/>
      <c r="J63" s="171">
        <f t="shared" si="13"/>
        <v>0</v>
      </c>
      <c r="K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1">
        <f t="shared" si="14"/>
        <v>0</v>
      </c>
      <c r="AF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1">
        <f t="shared" si="15"/>
        <v>0</v>
      </c>
      <c r="AJ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1">
        <f t="shared" si="16"/>
        <v>0</v>
      </c>
      <c r="AN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1">
        <f t="shared" si="17"/>
        <v>0</v>
      </c>
      <c r="AR63" s="171">
        <f t="shared" si="18"/>
        <v>0</v>
      </c>
    </row>
    <row r="64" spans="2:44" x14ac:dyDescent="0.25">
      <c r="B64" s="169" t="s">
        <v>558</v>
      </c>
      <c r="C64" s="170" t="s">
        <v>559</v>
      </c>
      <c r="D6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1">
        <f>D64+E64</f>
        <v>0</v>
      </c>
      <c r="G64" s="171"/>
      <c r="H64" s="171">
        <f>F64-G64</f>
        <v>0</v>
      </c>
      <c r="I64" s="171"/>
      <c r="J64" s="171">
        <f>F64-I64</f>
        <v>0</v>
      </c>
      <c r="K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1">
        <f>AB64+AC64+AD64</f>
        <v>0</v>
      </c>
      <c r="AF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1">
        <f>AF64+AG64+AH64</f>
        <v>0</v>
      </c>
      <c r="AJ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1">
        <f>AJ64+AK64+AL64</f>
        <v>0</v>
      </c>
      <c r="AN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1">
        <f>AN64+AO64+AP64</f>
        <v>0</v>
      </c>
      <c r="AR64" s="171">
        <f>AE64+AI64+AM64+AQ64</f>
        <v>0</v>
      </c>
    </row>
    <row r="65" spans="2:44" x14ac:dyDescent="0.25">
      <c r="B65" s="169" t="s">
        <v>560</v>
      </c>
      <c r="C65" s="170" t="s">
        <v>561</v>
      </c>
      <c r="D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1">
        <f t="shared" si="11"/>
        <v>0</v>
      </c>
      <c r="G65" s="171"/>
      <c r="H65" s="171">
        <f t="shared" si="12"/>
        <v>0</v>
      </c>
      <c r="I65" s="171"/>
      <c r="J65" s="171">
        <f t="shared" si="13"/>
        <v>0</v>
      </c>
      <c r="K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1">
        <f t="shared" si="14"/>
        <v>0</v>
      </c>
      <c r="AF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1">
        <f t="shared" si="15"/>
        <v>0</v>
      </c>
      <c r="AJ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1">
        <f t="shared" si="16"/>
        <v>0</v>
      </c>
      <c r="AN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1">
        <f t="shared" si="17"/>
        <v>0</v>
      </c>
      <c r="AR65" s="171">
        <f t="shared" si="18"/>
        <v>0</v>
      </c>
    </row>
    <row r="66" spans="2:44" x14ac:dyDescent="0.25">
      <c r="B66" s="169" t="s">
        <v>562</v>
      </c>
      <c r="C66" s="170" t="s">
        <v>563</v>
      </c>
      <c r="D6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1">
        <f>D66+E66</f>
        <v>0</v>
      </c>
      <c r="G66" s="171"/>
      <c r="H66" s="171">
        <f>F66-G66</f>
        <v>0</v>
      </c>
      <c r="I66" s="171"/>
      <c r="J66" s="171">
        <f>F66-I66</f>
        <v>0</v>
      </c>
      <c r="K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1">
        <f>AB66+AC66+AD66</f>
        <v>0</v>
      </c>
      <c r="AF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1">
        <f>AF66+AG66+AH66</f>
        <v>0</v>
      </c>
      <c r="AJ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1">
        <f>AJ66+AK66+AL66</f>
        <v>0</v>
      </c>
      <c r="AN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1">
        <f>AN66+AO66+AP66</f>
        <v>0</v>
      </c>
      <c r="AR66" s="171">
        <f>AE66+AI66+AM66+AQ66</f>
        <v>0</v>
      </c>
    </row>
    <row r="67" spans="2:44" x14ac:dyDescent="0.25">
      <c r="B67" s="169" t="s">
        <v>564</v>
      </c>
      <c r="C67" s="170" t="s">
        <v>565</v>
      </c>
      <c r="D6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1">
        <f t="shared" si="11"/>
        <v>0</v>
      </c>
      <c r="G67" s="171"/>
      <c r="H67" s="171">
        <f t="shared" si="12"/>
        <v>0</v>
      </c>
      <c r="I67" s="171"/>
      <c r="J67" s="171">
        <f t="shared" si="13"/>
        <v>0</v>
      </c>
      <c r="K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1">
        <f t="shared" si="14"/>
        <v>0</v>
      </c>
      <c r="AF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1">
        <f t="shared" si="15"/>
        <v>0</v>
      </c>
      <c r="AJ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1">
        <f t="shared" si="16"/>
        <v>0</v>
      </c>
      <c r="AN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1">
        <f t="shared" si="17"/>
        <v>0</v>
      </c>
      <c r="AR67" s="171">
        <f t="shared" si="18"/>
        <v>0</v>
      </c>
    </row>
    <row r="68" spans="2:44" x14ac:dyDescent="0.25">
      <c r="B68" s="169" t="s">
        <v>566</v>
      </c>
      <c r="C68" s="170" t="s">
        <v>567</v>
      </c>
      <c r="D6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1">
        <f>D68+E68</f>
        <v>0</v>
      </c>
      <c r="G68" s="171"/>
      <c r="H68" s="171">
        <f>F68-G68</f>
        <v>0</v>
      </c>
      <c r="I68" s="171"/>
      <c r="J68" s="171">
        <f>F68-I68</f>
        <v>0</v>
      </c>
      <c r="K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1">
        <f>AB68+AC68+AD68</f>
        <v>0</v>
      </c>
      <c r="AF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1">
        <f>AF68+AG68+AH68</f>
        <v>0</v>
      </c>
      <c r="AJ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1">
        <f>AJ68+AK68+AL68</f>
        <v>0</v>
      </c>
      <c r="AN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1">
        <f>AN68+AO68+AP68</f>
        <v>0</v>
      </c>
      <c r="AR68" s="171">
        <f>AE68+AI68+AM68+AQ68</f>
        <v>0</v>
      </c>
    </row>
    <row r="69" spans="2:44" x14ac:dyDescent="0.25">
      <c r="B69" s="169" t="s">
        <v>568</v>
      </c>
      <c r="C69" s="170" t="s">
        <v>569</v>
      </c>
      <c r="D6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1">
        <f t="shared" si="11"/>
        <v>0</v>
      </c>
      <c r="G69" s="171"/>
      <c r="H69" s="171">
        <f t="shared" si="12"/>
        <v>0</v>
      </c>
      <c r="I69" s="171"/>
      <c r="J69" s="171">
        <f t="shared" si="13"/>
        <v>0</v>
      </c>
      <c r="K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1">
        <f t="shared" si="14"/>
        <v>0</v>
      </c>
      <c r="AF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1">
        <f t="shared" si="15"/>
        <v>0</v>
      </c>
      <c r="AJ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1">
        <f t="shared" si="16"/>
        <v>0</v>
      </c>
      <c r="AN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1">
        <f t="shared" si="17"/>
        <v>0</v>
      </c>
      <c r="AR69" s="171">
        <f t="shared" si="18"/>
        <v>0</v>
      </c>
    </row>
    <row r="70" spans="2:44" x14ac:dyDescent="0.25">
      <c r="B70" s="169" t="s">
        <v>570</v>
      </c>
      <c r="C70" s="170" t="s">
        <v>571</v>
      </c>
      <c r="D7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1">
        <f>D70+E70</f>
        <v>0</v>
      </c>
      <c r="G70" s="171"/>
      <c r="H70" s="171">
        <f>F70-G70</f>
        <v>0</v>
      </c>
      <c r="I70" s="171"/>
      <c r="J70" s="171">
        <f>F70-I70</f>
        <v>0</v>
      </c>
      <c r="K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1">
        <f>AB70+AC70+AD70</f>
        <v>0</v>
      </c>
      <c r="AF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1">
        <f>AF70+AG70+AH70</f>
        <v>0</v>
      </c>
      <c r="AJ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1">
        <f>AJ70+AK70+AL70</f>
        <v>0</v>
      </c>
      <c r="AN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1">
        <f>AN70+AO70+AP70</f>
        <v>0</v>
      </c>
      <c r="AR70" s="171">
        <f>AE70+AI70+AM70+AQ70</f>
        <v>0</v>
      </c>
    </row>
    <row r="71" spans="2:44" x14ac:dyDescent="0.25">
      <c r="B71" s="169" t="s">
        <v>572</v>
      </c>
      <c r="C71" s="170" t="s">
        <v>573</v>
      </c>
      <c r="D7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1">
        <f t="shared" ref="F71:F82" si="19">D71+E71</f>
        <v>0</v>
      </c>
      <c r="G71" s="171"/>
      <c r="H71" s="171">
        <f t="shared" ref="H71:H82" si="20">F71-G71</f>
        <v>0</v>
      </c>
      <c r="I71" s="171"/>
      <c r="J71" s="171">
        <f t="shared" ref="J71:J82" si="21">F71-I71</f>
        <v>0</v>
      </c>
      <c r="K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1">
        <f t="shared" ref="AE71:AE82" si="22">AB71+AC71+AD71</f>
        <v>0</v>
      </c>
      <c r="AF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1">
        <f t="shared" ref="AI71:AI82" si="23">AF71+AG71+AH71</f>
        <v>0</v>
      </c>
      <c r="AJ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1">
        <f t="shared" ref="AM71:AM82" si="24">AJ71+AK71+AL71</f>
        <v>0</v>
      </c>
      <c r="AN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1">
        <f t="shared" ref="AQ71:AQ82" si="25">AN71+AO71+AP71</f>
        <v>0</v>
      </c>
      <c r="AR71" s="171">
        <f t="shared" ref="AR71:AR82" si="26">AE71+AI71+AM71+AQ71</f>
        <v>0</v>
      </c>
    </row>
    <row r="72" spans="2:44" x14ac:dyDescent="0.25">
      <c r="B72" s="169" t="s">
        <v>271</v>
      </c>
      <c r="C72" s="170" t="s">
        <v>155</v>
      </c>
      <c r="D7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1">
        <f t="shared" si="19"/>
        <v>0</v>
      </c>
      <c r="G72" s="171"/>
      <c r="H72" s="171">
        <f t="shared" si="20"/>
        <v>0</v>
      </c>
      <c r="I72" s="171"/>
      <c r="J72" s="171">
        <f t="shared" si="21"/>
        <v>0</v>
      </c>
      <c r="K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1">
        <f t="shared" si="22"/>
        <v>0</v>
      </c>
      <c r="AF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1">
        <f t="shared" si="23"/>
        <v>0</v>
      </c>
      <c r="AJ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1">
        <f t="shared" si="24"/>
        <v>0</v>
      </c>
      <c r="AN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1">
        <f t="shared" si="25"/>
        <v>0</v>
      </c>
      <c r="AR72" s="171">
        <f t="shared" si="26"/>
        <v>0</v>
      </c>
    </row>
    <row r="73" spans="2:44" x14ac:dyDescent="0.25">
      <c r="B73" s="169" t="s">
        <v>574</v>
      </c>
      <c r="C73" s="170" t="s">
        <v>575</v>
      </c>
      <c r="D7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1">
        <f t="shared" si="19"/>
        <v>0</v>
      </c>
      <c r="G73" s="171"/>
      <c r="H73" s="171">
        <f t="shared" si="20"/>
        <v>0</v>
      </c>
      <c r="I73" s="171"/>
      <c r="J73" s="171">
        <f t="shared" si="21"/>
        <v>0</v>
      </c>
      <c r="K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1">
        <f t="shared" si="22"/>
        <v>0</v>
      </c>
      <c r="AF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1">
        <f t="shared" si="23"/>
        <v>0</v>
      </c>
      <c r="AJ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1">
        <f t="shared" si="24"/>
        <v>0</v>
      </c>
      <c r="AN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1">
        <f t="shared" si="25"/>
        <v>0</v>
      </c>
      <c r="AR73" s="171">
        <f t="shared" si="26"/>
        <v>0</v>
      </c>
    </row>
    <row r="74" spans="2:44" x14ac:dyDescent="0.25">
      <c r="B74" s="169" t="s">
        <v>576</v>
      </c>
      <c r="C74" s="170" t="s">
        <v>577</v>
      </c>
      <c r="D7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1">
        <f t="shared" si="19"/>
        <v>0</v>
      </c>
      <c r="G74" s="171"/>
      <c r="H74" s="171">
        <f t="shared" si="20"/>
        <v>0</v>
      </c>
      <c r="I74" s="171"/>
      <c r="J74" s="171">
        <f t="shared" si="21"/>
        <v>0</v>
      </c>
      <c r="K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1">
        <f t="shared" si="22"/>
        <v>0</v>
      </c>
      <c r="AF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1">
        <f t="shared" si="23"/>
        <v>0</v>
      </c>
      <c r="AJ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1">
        <f t="shared" si="24"/>
        <v>0</v>
      </c>
      <c r="AN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1">
        <f t="shared" si="25"/>
        <v>0</v>
      </c>
      <c r="AR74" s="171">
        <f t="shared" si="26"/>
        <v>0</v>
      </c>
    </row>
    <row r="75" spans="2:44" x14ac:dyDescent="0.25">
      <c r="B75" s="169" t="s">
        <v>578</v>
      </c>
      <c r="C75" s="170" t="s">
        <v>579</v>
      </c>
      <c r="D7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1">
        <f t="shared" si="19"/>
        <v>0</v>
      </c>
      <c r="G75" s="171"/>
      <c r="H75" s="171">
        <f t="shared" si="20"/>
        <v>0</v>
      </c>
      <c r="I75" s="171"/>
      <c r="J75" s="171">
        <f t="shared" si="21"/>
        <v>0</v>
      </c>
      <c r="K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1">
        <f t="shared" si="22"/>
        <v>0</v>
      </c>
      <c r="AF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1">
        <f t="shared" si="23"/>
        <v>0</v>
      </c>
      <c r="AJ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1">
        <f t="shared" si="24"/>
        <v>0</v>
      </c>
      <c r="AN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1">
        <f t="shared" si="25"/>
        <v>0</v>
      </c>
      <c r="AR75" s="171">
        <f t="shared" si="26"/>
        <v>0</v>
      </c>
    </row>
    <row r="76" spans="2:44" x14ac:dyDescent="0.25">
      <c r="B76" s="169" t="s">
        <v>580</v>
      </c>
      <c r="C76" s="170" t="s">
        <v>581</v>
      </c>
      <c r="D7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1">
        <f t="shared" si="19"/>
        <v>0</v>
      </c>
      <c r="G76" s="171"/>
      <c r="H76" s="171">
        <f t="shared" si="20"/>
        <v>0</v>
      </c>
      <c r="I76" s="171"/>
      <c r="J76" s="171">
        <f t="shared" si="21"/>
        <v>0</v>
      </c>
      <c r="K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1">
        <f t="shared" si="22"/>
        <v>0</v>
      </c>
      <c r="AF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1">
        <f t="shared" si="23"/>
        <v>0</v>
      </c>
      <c r="AJ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1">
        <f t="shared" si="24"/>
        <v>0</v>
      </c>
      <c r="AN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1">
        <f t="shared" si="25"/>
        <v>0</v>
      </c>
      <c r="AR76" s="171">
        <f t="shared" si="26"/>
        <v>0</v>
      </c>
    </row>
    <row r="77" spans="2:44" x14ac:dyDescent="0.25">
      <c r="B77" s="169" t="s">
        <v>582</v>
      </c>
      <c r="C77" s="170" t="s">
        <v>583</v>
      </c>
      <c r="D7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1">
        <f t="shared" si="19"/>
        <v>0</v>
      </c>
      <c r="G77" s="171"/>
      <c r="H77" s="171">
        <f t="shared" si="20"/>
        <v>0</v>
      </c>
      <c r="I77" s="171"/>
      <c r="J77" s="171">
        <f t="shared" si="21"/>
        <v>0</v>
      </c>
      <c r="K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1">
        <f t="shared" si="22"/>
        <v>0</v>
      </c>
      <c r="AF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1">
        <f t="shared" si="23"/>
        <v>0</v>
      </c>
      <c r="AJ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1">
        <f t="shared" si="24"/>
        <v>0</v>
      </c>
      <c r="AN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1">
        <f t="shared" si="25"/>
        <v>0</v>
      </c>
      <c r="AR77" s="171">
        <f t="shared" si="26"/>
        <v>0</v>
      </c>
    </row>
    <row r="78" spans="2:44" x14ac:dyDescent="0.25">
      <c r="B78" s="169" t="s">
        <v>584</v>
      </c>
      <c r="C78" s="170" t="s">
        <v>585</v>
      </c>
      <c r="D7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1">
        <f t="shared" si="19"/>
        <v>0</v>
      </c>
      <c r="G78" s="171"/>
      <c r="H78" s="171">
        <f t="shared" si="20"/>
        <v>0</v>
      </c>
      <c r="I78" s="171"/>
      <c r="J78" s="171">
        <f t="shared" si="21"/>
        <v>0</v>
      </c>
      <c r="K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1">
        <f t="shared" si="22"/>
        <v>0</v>
      </c>
      <c r="AF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1">
        <f t="shared" si="23"/>
        <v>0</v>
      </c>
      <c r="AJ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1">
        <f t="shared" si="24"/>
        <v>0</v>
      </c>
      <c r="AN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1">
        <f t="shared" si="25"/>
        <v>0</v>
      </c>
      <c r="AR78" s="171">
        <f t="shared" si="26"/>
        <v>0</v>
      </c>
    </row>
    <row r="79" spans="2:44" x14ac:dyDescent="0.25">
      <c r="B79" s="169" t="s">
        <v>586</v>
      </c>
      <c r="C79" s="170" t="s">
        <v>587</v>
      </c>
      <c r="D7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1">
        <f t="shared" si="19"/>
        <v>0</v>
      </c>
      <c r="G79" s="171"/>
      <c r="H79" s="171">
        <f t="shared" si="20"/>
        <v>0</v>
      </c>
      <c r="I79" s="171"/>
      <c r="J79" s="171">
        <f t="shared" si="21"/>
        <v>0</v>
      </c>
      <c r="K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1">
        <f t="shared" si="22"/>
        <v>0</v>
      </c>
      <c r="AF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1">
        <f t="shared" si="23"/>
        <v>0</v>
      </c>
      <c r="AJ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1">
        <f t="shared" si="24"/>
        <v>0</v>
      </c>
      <c r="AN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1">
        <f t="shared" si="25"/>
        <v>0</v>
      </c>
      <c r="AR79" s="171">
        <f t="shared" si="26"/>
        <v>0</v>
      </c>
    </row>
    <row r="80" spans="2:44" x14ac:dyDescent="0.25">
      <c r="B80" s="169" t="s">
        <v>588</v>
      </c>
      <c r="C80" s="170" t="s">
        <v>589</v>
      </c>
      <c r="D8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1">
        <f t="shared" si="19"/>
        <v>0</v>
      </c>
      <c r="G80" s="171"/>
      <c r="H80" s="171">
        <f t="shared" si="20"/>
        <v>0</v>
      </c>
      <c r="I80" s="171"/>
      <c r="J80" s="171">
        <f t="shared" si="21"/>
        <v>0</v>
      </c>
      <c r="K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1">
        <f t="shared" si="22"/>
        <v>0</v>
      </c>
      <c r="AF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1">
        <f t="shared" si="23"/>
        <v>0</v>
      </c>
      <c r="AJ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1">
        <f t="shared" si="24"/>
        <v>0</v>
      </c>
      <c r="AN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1">
        <f t="shared" si="25"/>
        <v>0</v>
      </c>
      <c r="AR80" s="171">
        <f t="shared" si="26"/>
        <v>0</v>
      </c>
    </row>
    <row r="81" spans="2:44" x14ac:dyDescent="0.25">
      <c r="B81" s="169" t="s">
        <v>590</v>
      </c>
      <c r="C81" s="170" t="s">
        <v>591</v>
      </c>
      <c r="D8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1">
        <f t="shared" si="19"/>
        <v>0</v>
      </c>
      <c r="G81" s="171"/>
      <c r="H81" s="171">
        <f t="shared" si="20"/>
        <v>0</v>
      </c>
      <c r="I81" s="171"/>
      <c r="J81" s="171">
        <f t="shared" si="21"/>
        <v>0</v>
      </c>
      <c r="K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1">
        <f t="shared" si="22"/>
        <v>0</v>
      </c>
      <c r="AF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1">
        <f t="shared" si="23"/>
        <v>0</v>
      </c>
      <c r="AJ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1">
        <f t="shared" si="24"/>
        <v>0</v>
      </c>
      <c r="AN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1">
        <f t="shared" si="25"/>
        <v>0</v>
      </c>
      <c r="AR81" s="171">
        <f t="shared" si="26"/>
        <v>0</v>
      </c>
    </row>
    <row r="82" spans="2:44" x14ac:dyDescent="0.25">
      <c r="B82" s="169" t="s">
        <v>592</v>
      </c>
      <c r="C82" s="170" t="s">
        <v>593</v>
      </c>
      <c r="D8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1">
        <f t="shared" si="19"/>
        <v>0</v>
      </c>
      <c r="G82" s="171"/>
      <c r="H82" s="171">
        <f t="shared" si="20"/>
        <v>0</v>
      </c>
      <c r="I82" s="171"/>
      <c r="J82" s="171">
        <f t="shared" si="21"/>
        <v>0</v>
      </c>
      <c r="K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1">
        <f t="shared" si="22"/>
        <v>0</v>
      </c>
      <c r="AF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1">
        <f t="shared" si="23"/>
        <v>0</v>
      </c>
      <c r="AJ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1">
        <f t="shared" si="24"/>
        <v>0</v>
      </c>
      <c r="AN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1">
        <f t="shared" si="25"/>
        <v>0</v>
      </c>
      <c r="AR82" s="171">
        <f t="shared" si="26"/>
        <v>0</v>
      </c>
    </row>
    <row r="83" spans="2:44" x14ac:dyDescent="0.25">
      <c r="B83" s="178" t="s">
        <v>259</v>
      </c>
      <c r="C83" s="179" t="s">
        <v>143</v>
      </c>
      <c r="D83" s="180">
        <f>SUM(D84:D88)</f>
        <v>0</v>
      </c>
      <c r="E83" s="180">
        <f>SUM(E84:E88)</f>
        <v>0</v>
      </c>
      <c r="F83" s="180">
        <f t="shared" ref="F83:F89" si="27">D83+E83</f>
        <v>0</v>
      </c>
      <c r="G83" s="180">
        <f>SUM(G84:G88)</f>
        <v>0</v>
      </c>
      <c r="H83" s="180">
        <f t="shared" ref="H83:H89" si="28">F83-G83</f>
        <v>0</v>
      </c>
      <c r="I83" s="180">
        <f>SUM(I84:I88)</f>
        <v>0</v>
      </c>
      <c r="J83" s="180">
        <f t="shared" ref="J83:J89" si="29">F83-I83</f>
        <v>0</v>
      </c>
      <c r="K83" s="180">
        <f t="shared" ref="K83:AD83" si="30">SUM(K84:K88)</f>
        <v>0</v>
      </c>
      <c r="L83" s="180">
        <f t="shared" si="30"/>
        <v>0</v>
      </c>
      <c r="M83" s="180">
        <f t="shared" si="30"/>
        <v>0</v>
      </c>
      <c r="N83" s="180">
        <f t="shared" si="30"/>
        <v>0</v>
      </c>
      <c r="O83" s="180">
        <f t="shared" si="30"/>
        <v>0</v>
      </c>
      <c r="P83" s="180">
        <f>SUM(P84:P88)</f>
        <v>0</v>
      </c>
      <c r="Q83" s="180">
        <f>SUM(Q84:Q88)</f>
        <v>0</v>
      </c>
      <c r="R83" s="180">
        <f t="shared" si="30"/>
        <v>0</v>
      </c>
      <c r="S83" s="180">
        <f t="shared" si="30"/>
        <v>0</v>
      </c>
      <c r="T83" s="180">
        <f>SUM(T84:T88)</f>
        <v>0</v>
      </c>
      <c r="U83" s="180">
        <f t="shared" si="30"/>
        <v>0</v>
      </c>
      <c r="V83" s="180">
        <f t="shared" si="30"/>
        <v>0</v>
      </c>
      <c r="W83" s="180">
        <f>SUM(W84:W88)</f>
        <v>0</v>
      </c>
      <c r="X83" s="180">
        <f t="shared" si="30"/>
        <v>0</v>
      </c>
      <c r="Y83" s="180">
        <f>SUM(Y84:Y88)</f>
        <v>0</v>
      </c>
      <c r="Z83" s="180">
        <f>SUM(Z84:Z88)</f>
        <v>0</v>
      </c>
      <c r="AA83" s="180">
        <f t="shared" si="30"/>
        <v>0</v>
      </c>
      <c r="AB83" s="180">
        <f t="shared" si="30"/>
        <v>0</v>
      </c>
      <c r="AC83" s="180">
        <f t="shared" si="30"/>
        <v>0</v>
      </c>
      <c r="AD83" s="180">
        <f t="shared" si="30"/>
        <v>0</v>
      </c>
      <c r="AE83" s="180">
        <f t="shared" ref="AE83:AE89" si="31">AB83+AC83+AD83</f>
        <v>0</v>
      </c>
      <c r="AF83" s="180">
        <f>SUM(AF84:AF88)</f>
        <v>0</v>
      </c>
      <c r="AG83" s="180">
        <f>SUM(AG84:AG88)</f>
        <v>0</v>
      </c>
      <c r="AH83" s="180">
        <f>SUM(AH84:AH88)</f>
        <v>0</v>
      </c>
      <c r="AI83" s="180">
        <f t="shared" ref="AI83:AI89" si="32">AF83+AG83+AH83</f>
        <v>0</v>
      </c>
      <c r="AJ83" s="180">
        <f>SUM(AJ84:AJ88)</f>
        <v>0</v>
      </c>
      <c r="AK83" s="180">
        <f>SUM(AK84:AK88)</f>
        <v>0</v>
      </c>
      <c r="AL83" s="180">
        <f>SUM(AL84:AL88)</f>
        <v>0</v>
      </c>
      <c r="AM83" s="180">
        <f t="shared" ref="AM83:AM89" si="33">AJ83+AK83+AL83</f>
        <v>0</v>
      </c>
      <c r="AN83" s="180">
        <f>SUM(AN84:AN88)</f>
        <v>0</v>
      </c>
      <c r="AO83" s="180">
        <f>SUM(AO84:AO88)</f>
        <v>0</v>
      </c>
      <c r="AP83" s="180">
        <f>SUM(AP84:AP88)</f>
        <v>0</v>
      </c>
      <c r="AQ83" s="180">
        <f t="shared" ref="AQ83:AQ89" si="34">AN83+AO83+AP83</f>
        <v>0</v>
      </c>
      <c r="AR83" s="180">
        <f t="shared" ref="AR83:AR89" si="35">AE83+AI83+AM83+AQ83</f>
        <v>0</v>
      </c>
    </row>
    <row r="84" spans="2:44" x14ac:dyDescent="0.25">
      <c r="B84" s="169" t="s">
        <v>260</v>
      </c>
      <c r="C84" s="170" t="s">
        <v>144</v>
      </c>
      <c r="D8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1">
        <f t="shared" si="27"/>
        <v>0</v>
      </c>
      <c r="G84" s="171"/>
      <c r="H84" s="171">
        <f t="shared" si="28"/>
        <v>0</v>
      </c>
      <c r="I84" s="171"/>
      <c r="J84" s="171">
        <f t="shared" si="29"/>
        <v>0</v>
      </c>
      <c r="K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1">
        <f t="shared" si="31"/>
        <v>0</v>
      </c>
      <c r="AF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1">
        <f t="shared" si="32"/>
        <v>0</v>
      </c>
      <c r="AJ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1">
        <f t="shared" si="33"/>
        <v>0</v>
      </c>
      <c r="AN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1">
        <f t="shared" si="34"/>
        <v>0</v>
      </c>
      <c r="AR84" s="171">
        <f t="shared" si="35"/>
        <v>0</v>
      </c>
    </row>
    <row r="85" spans="2:44" x14ac:dyDescent="0.25">
      <c r="B85" s="169" t="s">
        <v>594</v>
      </c>
      <c r="C85" s="170" t="s">
        <v>595</v>
      </c>
      <c r="D8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1">
        <f t="shared" si="27"/>
        <v>0</v>
      </c>
      <c r="G85" s="171"/>
      <c r="H85" s="171">
        <f t="shared" si="28"/>
        <v>0</v>
      </c>
      <c r="I85" s="171"/>
      <c r="J85" s="171">
        <f t="shared" si="29"/>
        <v>0</v>
      </c>
      <c r="K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1">
        <f t="shared" si="31"/>
        <v>0</v>
      </c>
      <c r="AF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1">
        <f t="shared" si="32"/>
        <v>0</v>
      </c>
      <c r="AJ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1">
        <f t="shared" si="33"/>
        <v>0</v>
      </c>
      <c r="AN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1">
        <f t="shared" si="34"/>
        <v>0</v>
      </c>
      <c r="AR85" s="171">
        <f t="shared" si="35"/>
        <v>0</v>
      </c>
    </row>
    <row r="86" spans="2:44" x14ac:dyDescent="0.25">
      <c r="B86" s="169" t="s">
        <v>261</v>
      </c>
      <c r="C86" s="170" t="s">
        <v>145</v>
      </c>
      <c r="D8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1">
        <f t="shared" si="27"/>
        <v>0</v>
      </c>
      <c r="G86" s="171"/>
      <c r="H86" s="171">
        <f t="shared" si="28"/>
        <v>0</v>
      </c>
      <c r="I86" s="171"/>
      <c r="J86" s="171">
        <f t="shared" si="29"/>
        <v>0</v>
      </c>
      <c r="K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1">
        <f t="shared" si="31"/>
        <v>0</v>
      </c>
      <c r="AF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1">
        <f t="shared" si="32"/>
        <v>0</v>
      </c>
      <c r="AJ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1">
        <f t="shared" si="33"/>
        <v>0</v>
      </c>
      <c r="AN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1">
        <f t="shared" si="34"/>
        <v>0</v>
      </c>
      <c r="AR86" s="171">
        <f t="shared" si="35"/>
        <v>0</v>
      </c>
    </row>
    <row r="87" spans="2:44" x14ac:dyDescent="0.25">
      <c r="B87" s="169" t="s">
        <v>596</v>
      </c>
      <c r="C87" s="170" t="s">
        <v>597</v>
      </c>
      <c r="D8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1">
        <f t="shared" si="27"/>
        <v>0</v>
      </c>
      <c r="G87" s="171"/>
      <c r="H87" s="171">
        <f t="shared" si="28"/>
        <v>0</v>
      </c>
      <c r="I87" s="171"/>
      <c r="J87" s="171">
        <f t="shared" si="29"/>
        <v>0</v>
      </c>
      <c r="K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1">
        <f t="shared" si="31"/>
        <v>0</v>
      </c>
      <c r="AF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1">
        <f t="shared" si="32"/>
        <v>0</v>
      </c>
      <c r="AJ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1">
        <f t="shared" si="33"/>
        <v>0</v>
      </c>
      <c r="AN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1">
        <f t="shared" si="34"/>
        <v>0</v>
      </c>
      <c r="AR87" s="171">
        <f t="shared" si="35"/>
        <v>0</v>
      </c>
    </row>
    <row r="88" spans="2:44" x14ac:dyDescent="0.25">
      <c r="B88" s="169" t="s">
        <v>598</v>
      </c>
      <c r="C88" s="170" t="s">
        <v>599</v>
      </c>
      <c r="D8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1">
        <f t="shared" si="27"/>
        <v>0</v>
      </c>
      <c r="G88" s="171"/>
      <c r="H88" s="171">
        <f t="shared" si="28"/>
        <v>0</v>
      </c>
      <c r="I88" s="171"/>
      <c r="J88" s="171">
        <f t="shared" si="29"/>
        <v>0</v>
      </c>
      <c r="K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1">
        <f t="shared" si="31"/>
        <v>0</v>
      </c>
      <c r="AF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1">
        <f t="shared" si="32"/>
        <v>0</v>
      </c>
      <c r="AJ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1">
        <f t="shared" si="33"/>
        <v>0</v>
      </c>
      <c r="AN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1">
        <f t="shared" si="34"/>
        <v>0</v>
      </c>
      <c r="AR88" s="171">
        <f t="shared" si="35"/>
        <v>0</v>
      </c>
    </row>
    <row r="89" spans="2:44" x14ac:dyDescent="0.25">
      <c r="B89" s="178" t="s">
        <v>262</v>
      </c>
      <c r="C89" s="179" t="s">
        <v>146</v>
      </c>
      <c r="D89" s="180">
        <f>SUM(D90:D95)</f>
        <v>0</v>
      </c>
      <c r="E89" s="180">
        <f>SUM(E90:E95)</f>
        <v>0</v>
      </c>
      <c r="F89" s="180">
        <f t="shared" si="27"/>
        <v>0</v>
      </c>
      <c r="G89" s="180">
        <f>SUM(G90:G95)</f>
        <v>0</v>
      </c>
      <c r="H89" s="180">
        <f t="shared" si="28"/>
        <v>0</v>
      </c>
      <c r="I89" s="180">
        <f>SUM(I90:I95)</f>
        <v>0</v>
      </c>
      <c r="J89" s="180">
        <f t="shared" si="29"/>
        <v>0</v>
      </c>
      <c r="K89" s="180">
        <f t="shared" ref="K89:AP89" si="36">SUM(K90:K95)</f>
        <v>0</v>
      </c>
      <c r="L89" s="180">
        <f t="shared" si="36"/>
        <v>0</v>
      </c>
      <c r="M89" s="180">
        <f t="shared" si="36"/>
        <v>0</v>
      </c>
      <c r="N89" s="180">
        <f t="shared" si="36"/>
        <v>0</v>
      </c>
      <c r="O89" s="180">
        <f t="shared" si="36"/>
        <v>0</v>
      </c>
      <c r="P89" s="180">
        <f>SUM(P90:P95)</f>
        <v>0</v>
      </c>
      <c r="Q89" s="180">
        <f>SUM(Q90:Q95)</f>
        <v>0</v>
      </c>
      <c r="R89" s="180">
        <f t="shared" si="36"/>
        <v>0</v>
      </c>
      <c r="S89" s="180">
        <f t="shared" si="36"/>
        <v>0</v>
      </c>
      <c r="T89" s="180">
        <f>SUM(T90:T95)</f>
        <v>0</v>
      </c>
      <c r="U89" s="180">
        <f t="shared" si="36"/>
        <v>0</v>
      </c>
      <c r="V89" s="180">
        <f t="shared" si="36"/>
        <v>0</v>
      </c>
      <c r="W89" s="180">
        <f>SUM(W90:W95)</f>
        <v>0</v>
      </c>
      <c r="X89" s="180">
        <f t="shared" si="36"/>
        <v>0</v>
      </c>
      <c r="Y89" s="180">
        <f>SUM(Y90:Y95)</f>
        <v>0</v>
      </c>
      <c r="Z89" s="180">
        <f>SUM(Z90:Z95)</f>
        <v>0</v>
      </c>
      <c r="AA89" s="180">
        <f t="shared" si="36"/>
        <v>0</v>
      </c>
      <c r="AB89" s="180">
        <f t="shared" si="36"/>
        <v>0</v>
      </c>
      <c r="AC89" s="180">
        <f t="shared" si="36"/>
        <v>0</v>
      </c>
      <c r="AD89" s="180">
        <f t="shared" si="36"/>
        <v>0</v>
      </c>
      <c r="AE89" s="180">
        <f t="shared" si="31"/>
        <v>0</v>
      </c>
      <c r="AF89" s="180">
        <f t="shared" si="36"/>
        <v>0</v>
      </c>
      <c r="AG89" s="180">
        <f t="shared" si="36"/>
        <v>0</v>
      </c>
      <c r="AH89" s="180">
        <f t="shared" si="36"/>
        <v>0</v>
      </c>
      <c r="AI89" s="180">
        <f t="shared" si="32"/>
        <v>0</v>
      </c>
      <c r="AJ89" s="180">
        <f t="shared" si="36"/>
        <v>0</v>
      </c>
      <c r="AK89" s="180">
        <f t="shared" si="36"/>
        <v>0</v>
      </c>
      <c r="AL89" s="180">
        <f t="shared" si="36"/>
        <v>0</v>
      </c>
      <c r="AM89" s="180">
        <f t="shared" si="33"/>
        <v>0</v>
      </c>
      <c r="AN89" s="180">
        <f t="shared" si="36"/>
        <v>0</v>
      </c>
      <c r="AO89" s="180">
        <f t="shared" si="36"/>
        <v>0</v>
      </c>
      <c r="AP89" s="180">
        <f t="shared" si="36"/>
        <v>0</v>
      </c>
      <c r="AQ89" s="180">
        <f t="shared" si="34"/>
        <v>0</v>
      </c>
      <c r="AR89" s="180">
        <f t="shared" si="35"/>
        <v>0</v>
      </c>
    </row>
    <row r="90" spans="2:44" x14ac:dyDescent="0.25">
      <c r="B90" s="169" t="s">
        <v>263</v>
      </c>
      <c r="C90" s="170" t="s">
        <v>147</v>
      </c>
      <c r="D9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1">
        <f t="shared" ref="F90:F95" si="37">D90+E90</f>
        <v>0</v>
      </c>
      <c r="G90" s="171"/>
      <c r="H90" s="171">
        <f t="shared" ref="H90:H95" si="38">F90-G90</f>
        <v>0</v>
      </c>
      <c r="I90" s="171"/>
      <c r="J90" s="171">
        <f t="shared" ref="J90:J95" si="39">F90-I90</f>
        <v>0</v>
      </c>
      <c r="K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1">
        <f t="shared" ref="AE90:AE95" si="40">AB90+AC90+AD90</f>
        <v>0</v>
      </c>
      <c r="AF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1">
        <f t="shared" ref="AI90:AI95" si="41">AF90+AG90+AH90</f>
        <v>0</v>
      </c>
      <c r="AJ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1">
        <f t="shared" ref="AM90:AM95" si="42">AJ90+AK90+AL90</f>
        <v>0</v>
      </c>
      <c r="AN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1">
        <f t="shared" ref="AQ90:AQ95" si="43">AN90+AO90+AP90</f>
        <v>0</v>
      </c>
      <c r="AR90" s="171">
        <f t="shared" ref="AR90:AR95" si="44">AE90+AI90+AM90+AQ90</f>
        <v>0</v>
      </c>
    </row>
    <row r="91" spans="2:44" x14ac:dyDescent="0.25">
      <c r="B91" s="169" t="s">
        <v>600</v>
      </c>
      <c r="C91" s="170" t="s">
        <v>601</v>
      </c>
      <c r="D9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1">
        <f t="shared" si="37"/>
        <v>0</v>
      </c>
      <c r="G91" s="171"/>
      <c r="H91" s="171">
        <f t="shared" si="38"/>
        <v>0</v>
      </c>
      <c r="I91" s="171"/>
      <c r="J91" s="171">
        <f t="shared" si="39"/>
        <v>0</v>
      </c>
      <c r="K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1">
        <f t="shared" si="40"/>
        <v>0</v>
      </c>
      <c r="AF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1">
        <f t="shared" si="41"/>
        <v>0</v>
      </c>
      <c r="AJ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1">
        <f t="shared" si="42"/>
        <v>0</v>
      </c>
      <c r="AN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1">
        <f t="shared" si="43"/>
        <v>0</v>
      </c>
      <c r="AR91" s="171">
        <f t="shared" si="44"/>
        <v>0</v>
      </c>
    </row>
    <row r="92" spans="2:44" x14ac:dyDescent="0.25">
      <c r="B92" s="169" t="s">
        <v>264</v>
      </c>
      <c r="C92" s="170" t="s">
        <v>148</v>
      </c>
      <c r="D9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1">
        <f>D92+E92</f>
        <v>0</v>
      </c>
      <c r="G92" s="171"/>
      <c r="H92" s="171">
        <f>F92-G92</f>
        <v>0</v>
      </c>
      <c r="I92" s="171"/>
      <c r="J92" s="171">
        <f>F92-I92</f>
        <v>0</v>
      </c>
      <c r="K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1">
        <f>AB92+AC92+AD92</f>
        <v>0</v>
      </c>
      <c r="AF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1">
        <f>AF92+AG92+AH92</f>
        <v>0</v>
      </c>
      <c r="AJ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1">
        <f>AJ92+AK92+AL92</f>
        <v>0</v>
      </c>
      <c r="AN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1">
        <f>AN92+AO92+AP92</f>
        <v>0</v>
      </c>
      <c r="AR92" s="171">
        <f>AE92+AI92+AM92+AQ92</f>
        <v>0</v>
      </c>
    </row>
    <row r="93" spans="2:44" x14ac:dyDescent="0.25">
      <c r="B93" s="169" t="s">
        <v>602</v>
      </c>
      <c r="C93" s="170" t="s">
        <v>603</v>
      </c>
      <c r="D9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1">
        <f>D93+E93</f>
        <v>0</v>
      </c>
      <c r="G93" s="171"/>
      <c r="H93" s="171">
        <f>F93-G93</f>
        <v>0</v>
      </c>
      <c r="I93" s="171"/>
      <c r="J93" s="171">
        <f>F93-I93</f>
        <v>0</v>
      </c>
      <c r="K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1">
        <f>AB93+AC93+AD93</f>
        <v>0</v>
      </c>
      <c r="AF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1">
        <f>AF93+AG93+AH93</f>
        <v>0</v>
      </c>
      <c r="AJ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1">
        <f>AJ93+AK93+AL93</f>
        <v>0</v>
      </c>
      <c r="AN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1">
        <f>AN93+AO93+AP93</f>
        <v>0</v>
      </c>
      <c r="AR93" s="171">
        <f>AE93+AI93+AM93+AQ93</f>
        <v>0</v>
      </c>
    </row>
    <row r="94" spans="2:44" x14ac:dyDescent="0.25">
      <c r="B94" s="169" t="s">
        <v>604</v>
      </c>
      <c r="C94" s="170" t="s">
        <v>605</v>
      </c>
      <c r="D9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1">
        <f>D94+E94</f>
        <v>0</v>
      </c>
      <c r="G94" s="171"/>
      <c r="H94" s="171">
        <f>F94-G94</f>
        <v>0</v>
      </c>
      <c r="I94" s="171"/>
      <c r="J94" s="171">
        <f>F94-I94</f>
        <v>0</v>
      </c>
      <c r="K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1">
        <f>AB94+AC94+AD94</f>
        <v>0</v>
      </c>
      <c r="AF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1">
        <f>AF94+AG94+AH94</f>
        <v>0</v>
      </c>
      <c r="AJ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1">
        <f>AJ94+AK94+AL94</f>
        <v>0</v>
      </c>
      <c r="AN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1">
        <f>AN94+AO94+AP94</f>
        <v>0</v>
      </c>
      <c r="AR94" s="171">
        <f>AE94+AI94+AM94+AQ94</f>
        <v>0</v>
      </c>
    </row>
    <row r="95" spans="2:44" x14ac:dyDescent="0.25">
      <c r="B95" s="169" t="s">
        <v>606</v>
      </c>
      <c r="C95" s="170" t="s">
        <v>607</v>
      </c>
      <c r="D9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1">
        <f t="shared" si="37"/>
        <v>0</v>
      </c>
      <c r="G95" s="171"/>
      <c r="H95" s="171">
        <f t="shared" si="38"/>
        <v>0</v>
      </c>
      <c r="I95" s="171"/>
      <c r="J95" s="171">
        <f t="shared" si="39"/>
        <v>0</v>
      </c>
      <c r="K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1">
        <f t="shared" si="40"/>
        <v>0</v>
      </c>
      <c r="AF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1">
        <f t="shared" si="41"/>
        <v>0</v>
      </c>
      <c r="AJ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1">
        <f t="shared" si="42"/>
        <v>0</v>
      </c>
      <c r="AN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1">
        <f t="shared" si="43"/>
        <v>0</v>
      </c>
      <c r="AR95" s="171">
        <f t="shared" si="44"/>
        <v>0</v>
      </c>
    </row>
    <row r="96" spans="2:44" x14ac:dyDescent="0.25">
      <c r="B96" s="178" t="s">
        <v>265</v>
      </c>
      <c r="C96" s="179" t="s">
        <v>149</v>
      </c>
      <c r="D96" s="180">
        <f>SUM(D97:D105)</f>
        <v>0</v>
      </c>
      <c r="E96" s="180">
        <f>SUM(E97:E105)</f>
        <v>0</v>
      </c>
      <c r="F96" s="180">
        <f t="shared" ref="F96:F119" si="45">D96+E96</f>
        <v>0</v>
      </c>
      <c r="G96" s="180">
        <f>SUM(G97:G105)</f>
        <v>0</v>
      </c>
      <c r="H96" s="180">
        <f t="shared" ref="H96:H107" si="46">F96-G96</f>
        <v>0</v>
      </c>
      <c r="I96" s="180">
        <f>SUM(I97:I105)</f>
        <v>0</v>
      </c>
      <c r="J96" s="180">
        <f t="shared" ref="J96:J107" si="47">F96-I96</f>
        <v>0</v>
      </c>
      <c r="K96" s="180">
        <f t="shared" ref="K96:AD96" si="48">SUM(K97:K105)</f>
        <v>0</v>
      </c>
      <c r="L96" s="180">
        <f t="shared" si="48"/>
        <v>0</v>
      </c>
      <c r="M96" s="180">
        <f t="shared" si="48"/>
        <v>0</v>
      </c>
      <c r="N96" s="180">
        <f t="shared" si="48"/>
        <v>0</v>
      </c>
      <c r="O96" s="180">
        <f t="shared" si="48"/>
        <v>0</v>
      </c>
      <c r="P96" s="180">
        <f>SUM(P97:P105)</f>
        <v>0</v>
      </c>
      <c r="Q96" s="180">
        <f>SUM(Q97:Q105)</f>
        <v>0</v>
      </c>
      <c r="R96" s="180">
        <f t="shared" si="48"/>
        <v>0</v>
      </c>
      <c r="S96" s="180">
        <f t="shared" si="48"/>
        <v>0</v>
      </c>
      <c r="T96" s="180">
        <f>SUM(T97:T105)</f>
        <v>0</v>
      </c>
      <c r="U96" s="180">
        <f t="shared" si="48"/>
        <v>0</v>
      </c>
      <c r="V96" s="180">
        <f t="shared" si="48"/>
        <v>0</v>
      </c>
      <c r="W96" s="180">
        <f>SUM(W97:W105)</f>
        <v>0</v>
      </c>
      <c r="X96" s="180">
        <f t="shared" si="48"/>
        <v>0</v>
      </c>
      <c r="Y96" s="180">
        <f>SUM(Y97:Y105)</f>
        <v>0</v>
      </c>
      <c r="Z96" s="180">
        <f>SUM(Z97:Z105)</f>
        <v>0</v>
      </c>
      <c r="AA96" s="180">
        <f t="shared" si="48"/>
        <v>0</v>
      </c>
      <c r="AB96" s="180">
        <f t="shared" si="48"/>
        <v>0</v>
      </c>
      <c r="AC96" s="180">
        <f t="shared" si="48"/>
        <v>0</v>
      </c>
      <c r="AD96" s="180">
        <f t="shared" si="48"/>
        <v>0</v>
      </c>
      <c r="AE96" s="180">
        <f t="shared" ref="AE96:AE107" si="49">AB96+AC96+AD96</f>
        <v>0</v>
      </c>
      <c r="AF96" s="180">
        <f>SUM(AF97:AF105)</f>
        <v>0</v>
      </c>
      <c r="AG96" s="180">
        <f>SUM(AG97:AG105)</f>
        <v>0</v>
      </c>
      <c r="AH96" s="180">
        <f>SUM(AH97:AH105)</f>
        <v>0</v>
      </c>
      <c r="AI96" s="180">
        <f t="shared" ref="AI96:AI107" si="50">AF96+AG96+AH96</f>
        <v>0</v>
      </c>
      <c r="AJ96" s="180">
        <f>SUM(AJ97:AJ105)</f>
        <v>0</v>
      </c>
      <c r="AK96" s="180">
        <f>SUM(AK97:AK105)</f>
        <v>0</v>
      </c>
      <c r="AL96" s="180">
        <f>SUM(AL97:AL105)</f>
        <v>0</v>
      </c>
      <c r="AM96" s="180">
        <f t="shared" ref="AM96:AM107" si="51">AJ96+AK96+AL96</f>
        <v>0</v>
      </c>
      <c r="AN96" s="180">
        <f>SUM(AN97:AN105)</f>
        <v>0</v>
      </c>
      <c r="AO96" s="180">
        <f>SUM(AO97:AO105)</f>
        <v>0</v>
      </c>
      <c r="AP96" s="180">
        <f>SUM(AP97:AP105)</f>
        <v>0</v>
      </c>
      <c r="AQ96" s="180">
        <f t="shared" ref="AQ96:AQ107" si="52">AN96+AO96+AP96</f>
        <v>0</v>
      </c>
      <c r="AR96" s="180">
        <f t="shared" ref="AR96:AR107" si="53">AE96+AI96+AM96+AQ96</f>
        <v>0</v>
      </c>
    </row>
    <row r="97" spans="2:44" x14ac:dyDescent="0.25">
      <c r="B97" s="169" t="s">
        <v>612</v>
      </c>
      <c r="C97" s="170" t="s">
        <v>613</v>
      </c>
      <c r="D9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1">
        <f t="shared" si="45"/>
        <v>0</v>
      </c>
      <c r="G97" s="171"/>
      <c r="H97" s="171">
        <f t="shared" si="46"/>
        <v>0</v>
      </c>
      <c r="I97" s="171"/>
      <c r="J97" s="171">
        <f t="shared" si="47"/>
        <v>0</v>
      </c>
      <c r="K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1">
        <f t="shared" si="49"/>
        <v>0</v>
      </c>
      <c r="AF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1">
        <f t="shared" si="50"/>
        <v>0</v>
      </c>
      <c r="AJ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1">
        <f t="shared" si="51"/>
        <v>0</v>
      </c>
      <c r="AN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1">
        <f t="shared" si="52"/>
        <v>0</v>
      </c>
      <c r="AR97" s="171">
        <f t="shared" si="53"/>
        <v>0</v>
      </c>
    </row>
    <row r="98" spans="2:44" x14ac:dyDescent="0.25">
      <c r="B98" s="169" t="s">
        <v>614</v>
      </c>
      <c r="C98" s="170" t="s">
        <v>615</v>
      </c>
      <c r="D9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1">
        <f t="shared" si="45"/>
        <v>0</v>
      </c>
      <c r="G98" s="171"/>
      <c r="H98" s="171">
        <f t="shared" si="46"/>
        <v>0</v>
      </c>
      <c r="I98" s="171"/>
      <c r="J98" s="171">
        <f t="shared" si="47"/>
        <v>0</v>
      </c>
      <c r="K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1">
        <f t="shared" si="49"/>
        <v>0</v>
      </c>
      <c r="AF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1">
        <f t="shared" si="50"/>
        <v>0</v>
      </c>
      <c r="AJ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1">
        <f t="shared" si="51"/>
        <v>0</v>
      </c>
      <c r="AN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1">
        <f t="shared" si="52"/>
        <v>0</v>
      </c>
      <c r="AR98" s="171">
        <f t="shared" si="53"/>
        <v>0</v>
      </c>
    </row>
    <row r="99" spans="2:44" x14ac:dyDescent="0.25">
      <c r="B99" s="169" t="s">
        <v>266</v>
      </c>
      <c r="C99" s="170" t="s">
        <v>150</v>
      </c>
      <c r="D9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1">
        <f t="shared" si="45"/>
        <v>0</v>
      </c>
      <c r="G99" s="171"/>
      <c r="H99" s="171">
        <f t="shared" si="46"/>
        <v>0</v>
      </c>
      <c r="I99" s="171"/>
      <c r="J99" s="171">
        <f t="shared" si="47"/>
        <v>0</v>
      </c>
      <c r="K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1">
        <f t="shared" si="49"/>
        <v>0</v>
      </c>
      <c r="AF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1">
        <f t="shared" si="50"/>
        <v>0</v>
      </c>
      <c r="AJ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1">
        <f t="shared" si="51"/>
        <v>0</v>
      </c>
      <c r="AN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1">
        <f t="shared" si="52"/>
        <v>0</v>
      </c>
      <c r="AR99" s="171">
        <f t="shared" si="53"/>
        <v>0</v>
      </c>
    </row>
    <row r="100" spans="2:44" x14ac:dyDescent="0.25">
      <c r="B100" s="169" t="s">
        <v>608</v>
      </c>
      <c r="C100" s="170" t="s">
        <v>609</v>
      </c>
      <c r="D10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1">
        <f t="shared" si="45"/>
        <v>0</v>
      </c>
      <c r="G100" s="171"/>
      <c r="H100" s="171">
        <f t="shared" si="46"/>
        <v>0</v>
      </c>
      <c r="I100" s="171"/>
      <c r="J100" s="171">
        <f t="shared" si="47"/>
        <v>0</v>
      </c>
      <c r="K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1">
        <f t="shared" si="49"/>
        <v>0</v>
      </c>
      <c r="AF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1">
        <f t="shared" si="50"/>
        <v>0</v>
      </c>
      <c r="AJ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1">
        <f t="shared" si="51"/>
        <v>0</v>
      </c>
      <c r="AN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1">
        <f t="shared" si="52"/>
        <v>0</v>
      </c>
      <c r="AR100" s="171">
        <f t="shared" si="53"/>
        <v>0</v>
      </c>
    </row>
    <row r="101" spans="2:44" x14ac:dyDescent="0.25">
      <c r="B101" s="169" t="s">
        <v>610</v>
      </c>
      <c r="C101" s="170" t="s">
        <v>611</v>
      </c>
      <c r="D10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1">
        <f t="shared" si="45"/>
        <v>0</v>
      </c>
      <c r="G101" s="171"/>
      <c r="H101" s="171">
        <f t="shared" si="46"/>
        <v>0</v>
      </c>
      <c r="I101" s="171"/>
      <c r="J101" s="171">
        <f t="shared" si="47"/>
        <v>0</v>
      </c>
      <c r="K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1">
        <f t="shared" si="49"/>
        <v>0</v>
      </c>
      <c r="AF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1">
        <f t="shared" si="50"/>
        <v>0</v>
      </c>
      <c r="AJ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1">
        <f t="shared" si="51"/>
        <v>0</v>
      </c>
      <c r="AN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1">
        <f t="shared" si="52"/>
        <v>0</v>
      </c>
      <c r="AR101" s="171">
        <f t="shared" si="53"/>
        <v>0</v>
      </c>
    </row>
    <row r="102" spans="2:44" x14ac:dyDescent="0.25">
      <c r="B102" s="169" t="s">
        <v>267</v>
      </c>
      <c r="C102" s="170" t="s">
        <v>151</v>
      </c>
      <c r="D10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1">
        <f t="shared" si="45"/>
        <v>0</v>
      </c>
      <c r="G102" s="171"/>
      <c r="H102" s="171">
        <f t="shared" si="46"/>
        <v>0</v>
      </c>
      <c r="I102" s="171"/>
      <c r="J102" s="171">
        <f t="shared" si="47"/>
        <v>0</v>
      </c>
      <c r="K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1">
        <f t="shared" si="49"/>
        <v>0</v>
      </c>
      <c r="AF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1">
        <f t="shared" si="50"/>
        <v>0</v>
      </c>
      <c r="AJ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1">
        <f t="shared" si="51"/>
        <v>0</v>
      </c>
      <c r="AN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1">
        <f t="shared" si="52"/>
        <v>0</v>
      </c>
      <c r="AR102" s="171">
        <f t="shared" si="53"/>
        <v>0</v>
      </c>
    </row>
    <row r="103" spans="2:44" x14ac:dyDescent="0.25">
      <c r="B103" s="169" t="s">
        <v>616</v>
      </c>
      <c r="C103" s="170" t="s">
        <v>613</v>
      </c>
      <c r="D10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1">
        <f t="shared" si="45"/>
        <v>0</v>
      </c>
      <c r="G103" s="171"/>
      <c r="H103" s="171">
        <f t="shared" si="46"/>
        <v>0</v>
      </c>
      <c r="I103" s="171"/>
      <c r="J103" s="171">
        <f t="shared" si="47"/>
        <v>0</v>
      </c>
      <c r="K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1">
        <f t="shared" si="49"/>
        <v>0</v>
      </c>
      <c r="AF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1">
        <f t="shared" si="50"/>
        <v>0</v>
      </c>
      <c r="AJ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1">
        <f t="shared" si="51"/>
        <v>0</v>
      </c>
      <c r="AN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1">
        <f t="shared" si="52"/>
        <v>0</v>
      </c>
      <c r="AR103" s="171">
        <f t="shared" si="53"/>
        <v>0</v>
      </c>
    </row>
    <row r="104" spans="2:44" x14ac:dyDescent="0.25">
      <c r="B104" s="169" t="s">
        <v>268</v>
      </c>
      <c r="C104" s="170" t="s">
        <v>152</v>
      </c>
      <c r="D10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1">
        <f t="shared" si="45"/>
        <v>0</v>
      </c>
      <c r="G104" s="171"/>
      <c r="H104" s="171">
        <f t="shared" si="46"/>
        <v>0</v>
      </c>
      <c r="I104" s="171"/>
      <c r="J104" s="171">
        <f t="shared" si="47"/>
        <v>0</v>
      </c>
      <c r="K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1">
        <f t="shared" si="49"/>
        <v>0</v>
      </c>
      <c r="AF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1">
        <f t="shared" si="50"/>
        <v>0</v>
      </c>
      <c r="AJ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1">
        <f t="shared" si="51"/>
        <v>0</v>
      </c>
      <c r="AN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1">
        <f t="shared" si="52"/>
        <v>0</v>
      </c>
      <c r="AR104" s="171">
        <f t="shared" si="53"/>
        <v>0</v>
      </c>
    </row>
    <row r="105" spans="2:44" x14ac:dyDescent="0.25">
      <c r="B105" s="169" t="s">
        <v>617</v>
      </c>
      <c r="C105" s="170" t="s">
        <v>615</v>
      </c>
      <c r="D10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1">
        <f t="shared" si="45"/>
        <v>0</v>
      </c>
      <c r="G105" s="171"/>
      <c r="H105" s="171">
        <f t="shared" si="46"/>
        <v>0</v>
      </c>
      <c r="I105" s="171"/>
      <c r="J105" s="171">
        <f t="shared" si="47"/>
        <v>0</v>
      </c>
      <c r="K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1">
        <f t="shared" si="49"/>
        <v>0</v>
      </c>
      <c r="AF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1">
        <f t="shared" si="50"/>
        <v>0</v>
      </c>
      <c r="AJ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1">
        <f t="shared" si="51"/>
        <v>0</v>
      </c>
      <c r="AN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1">
        <f t="shared" si="52"/>
        <v>0</v>
      </c>
      <c r="AR105" s="171">
        <f t="shared" si="53"/>
        <v>0</v>
      </c>
    </row>
    <row r="106" spans="2:44" x14ac:dyDescent="0.25">
      <c r="B106" s="166" t="s">
        <v>272</v>
      </c>
      <c r="C106" s="167" t="s">
        <v>156</v>
      </c>
      <c r="D106" s="168">
        <f>D107+D118+D133+D149+D164+D190+D207+D214</f>
        <v>1129054.125</v>
      </c>
      <c r="E106" s="168">
        <f>E107+E118+E133+E149+E164+E190+E207+E214</f>
        <v>945595.7</v>
      </c>
      <c r="F106" s="168">
        <f t="shared" si="45"/>
        <v>2074649.825</v>
      </c>
      <c r="G106" s="168">
        <f>G107+G118+G133+G149+G164+G190+G207+G214</f>
        <v>0</v>
      </c>
      <c r="H106" s="168">
        <f t="shared" si="46"/>
        <v>2074649.825</v>
      </c>
      <c r="I106" s="168">
        <f>I107+I118+I133+I149+I164+I190+I207+I214</f>
        <v>0</v>
      </c>
      <c r="J106" s="168">
        <f t="shared" si="47"/>
        <v>2074649.825</v>
      </c>
      <c r="K106" s="168">
        <f t="shared" ref="K106:AD106" si="54">K107+K118+K133+K149+K164+K190+K207+K214</f>
        <v>467686.625</v>
      </c>
      <c r="L106" s="168">
        <f t="shared" si="54"/>
        <v>52750</v>
      </c>
      <c r="M106" s="168">
        <f t="shared" si="54"/>
        <v>0</v>
      </c>
      <c r="N106" s="168">
        <f t="shared" si="54"/>
        <v>95062.5</v>
      </c>
      <c r="O106" s="168">
        <f t="shared" si="54"/>
        <v>0</v>
      </c>
      <c r="P106" s="168">
        <f t="shared" si="54"/>
        <v>63625</v>
      </c>
      <c r="Q106" s="168">
        <f t="shared" si="54"/>
        <v>0</v>
      </c>
      <c r="R106" s="168">
        <f t="shared" si="54"/>
        <v>0</v>
      </c>
      <c r="S106" s="168">
        <f t="shared" si="54"/>
        <v>3171600</v>
      </c>
      <c r="T106" s="168">
        <f>T107+T118+T133+T149+T164+T190+T207+T214</f>
        <v>10000</v>
      </c>
      <c r="U106" s="168">
        <f t="shared" si="54"/>
        <v>0</v>
      </c>
      <c r="V106" s="168">
        <f t="shared" si="54"/>
        <v>0</v>
      </c>
      <c r="W106" s="168">
        <f t="shared" si="54"/>
        <v>0</v>
      </c>
      <c r="X106" s="168">
        <f t="shared" si="54"/>
        <v>132425.70000000001</v>
      </c>
      <c r="Y106" s="168">
        <f>Y107+Y118+Y133+Y149+Y164+Y190+Y207+Y214</f>
        <v>0</v>
      </c>
      <c r="Z106" s="168">
        <f>Z107+Z118+Z133+Z149+Z164+Z190+Z207+Z214</f>
        <v>0</v>
      </c>
      <c r="AA106" s="168">
        <f t="shared" si="54"/>
        <v>0</v>
      </c>
      <c r="AB106" s="168">
        <f t="shared" si="54"/>
        <v>158000</v>
      </c>
      <c r="AC106" s="168">
        <f t="shared" si="54"/>
        <v>2608988.2000000002</v>
      </c>
      <c r="AD106" s="168">
        <f t="shared" si="54"/>
        <v>215547.625</v>
      </c>
      <c r="AE106" s="168">
        <f t="shared" si="49"/>
        <v>2982535.8250000002</v>
      </c>
      <c r="AF106" s="168">
        <f>AF107+AF118+AF133+AF149+AF164+AF190+AF207+AF214</f>
        <v>173571.45</v>
      </c>
      <c r="AG106" s="168">
        <f>AG107+AG118+AG133+AG149+AG164+AG190+AG207+AG214</f>
        <v>70567.55</v>
      </c>
      <c r="AH106" s="168">
        <f>AH107+AH118+AH133+AH149+AH164+AH190+AH207+AH214</f>
        <v>101625</v>
      </c>
      <c r="AI106" s="168">
        <f t="shared" si="50"/>
        <v>345764</v>
      </c>
      <c r="AJ106" s="168">
        <f>AJ107+AJ118+AJ133+AJ149+AJ164+AJ190+AJ207+AJ214</f>
        <v>365850</v>
      </c>
      <c r="AK106" s="168">
        <f>AK107+AK118+AK133+AK149+AK164+AK190+AK207+AK214</f>
        <v>275875</v>
      </c>
      <c r="AL106" s="168">
        <f>AL107+AL118+AL133+AL149+AL164+AL190+AL207+AL214</f>
        <v>10000</v>
      </c>
      <c r="AM106" s="168">
        <f t="shared" si="51"/>
        <v>651725</v>
      </c>
      <c r="AN106" s="168">
        <f>AN107+AN118+AN133+AN149+AN164+AN190+AN207+AN214</f>
        <v>10000</v>
      </c>
      <c r="AO106" s="168">
        <f>AO107+AO118+AO133+AO149+AO164+AO190+AO207+AO214</f>
        <v>3125</v>
      </c>
      <c r="AP106" s="168">
        <f>AP107+AP118+AP133+AP149+AP164+AP190+AP207+AP214</f>
        <v>0</v>
      </c>
      <c r="AQ106" s="168">
        <f t="shared" si="52"/>
        <v>13125</v>
      </c>
      <c r="AR106" s="168">
        <f t="shared" si="53"/>
        <v>3993149.8250000002</v>
      </c>
    </row>
    <row r="107" spans="2:44" x14ac:dyDescent="0.25">
      <c r="B107" s="178" t="s">
        <v>273</v>
      </c>
      <c r="C107" s="179" t="s">
        <v>157</v>
      </c>
      <c r="D107" s="180">
        <f>SUM(D108:D117)</f>
        <v>0</v>
      </c>
      <c r="E107" s="180">
        <f>SUM(E108:E117)</f>
        <v>0</v>
      </c>
      <c r="F107" s="180">
        <f t="shared" si="45"/>
        <v>0</v>
      </c>
      <c r="G107" s="180">
        <f>SUM(G108:G117)</f>
        <v>0</v>
      </c>
      <c r="H107" s="180">
        <f t="shared" si="46"/>
        <v>0</v>
      </c>
      <c r="I107" s="180">
        <f>SUM(I108:I117)</f>
        <v>0</v>
      </c>
      <c r="J107" s="180">
        <f t="shared" si="47"/>
        <v>0</v>
      </c>
      <c r="K107" s="180">
        <f t="shared" ref="K107:AD107" si="55">SUM(K108:K117)</f>
        <v>0</v>
      </c>
      <c r="L107" s="180">
        <f t="shared" si="55"/>
        <v>0</v>
      </c>
      <c r="M107" s="180">
        <f t="shared" si="55"/>
        <v>0</v>
      </c>
      <c r="N107" s="180">
        <f t="shared" si="55"/>
        <v>0</v>
      </c>
      <c r="O107" s="180">
        <f t="shared" si="55"/>
        <v>0</v>
      </c>
      <c r="P107" s="180">
        <f>SUM(P108:P117)</f>
        <v>0</v>
      </c>
      <c r="Q107" s="180">
        <f>SUM(Q108:Q117)</f>
        <v>0</v>
      </c>
      <c r="R107" s="180">
        <f t="shared" si="55"/>
        <v>0</v>
      </c>
      <c r="S107" s="180">
        <f t="shared" si="55"/>
        <v>0</v>
      </c>
      <c r="T107" s="180">
        <f>SUM(T108:T117)</f>
        <v>0</v>
      </c>
      <c r="U107" s="180">
        <f t="shared" si="55"/>
        <v>0</v>
      </c>
      <c r="V107" s="180">
        <f t="shared" si="55"/>
        <v>0</v>
      </c>
      <c r="W107" s="180">
        <f>SUM(W108:W117)</f>
        <v>0</v>
      </c>
      <c r="X107" s="180">
        <f t="shared" si="55"/>
        <v>0</v>
      </c>
      <c r="Y107" s="180">
        <f>SUM(Y108:Y117)</f>
        <v>0</v>
      </c>
      <c r="Z107" s="180">
        <f>SUM(Z108:Z117)</f>
        <v>0</v>
      </c>
      <c r="AA107" s="180">
        <f t="shared" si="55"/>
        <v>0</v>
      </c>
      <c r="AB107" s="180">
        <f t="shared" si="55"/>
        <v>0</v>
      </c>
      <c r="AC107" s="180">
        <f t="shared" si="55"/>
        <v>0</v>
      </c>
      <c r="AD107" s="180">
        <f t="shared" si="55"/>
        <v>0</v>
      </c>
      <c r="AE107" s="180">
        <f t="shared" si="49"/>
        <v>0</v>
      </c>
      <c r="AF107" s="180">
        <f>SUM(AF108:AF117)</f>
        <v>0</v>
      </c>
      <c r="AG107" s="180">
        <f>SUM(AG108:AG117)</f>
        <v>0</v>
      </c>
      <c r="AH107" s="180">
        <f>SUM(AH108:AH117)</f>
        <v>0</v>
      </c>
      <c r="AI107" s="180">
        <f t="shared" si="50"/>
        <v>0</v>
      </c>
      <c r="AJ107" s="180">
        <f>SUM(AJ108:AJ117)</f>
        <v>0</v>
      </c>
      <c r="AK107" s="180">
        <f>SUM(AK108:AK117)</f>
        <v>0</v>
      </c>
      <c r="AL107" s="180">
        <f>SUM(AL108:AL117)</f>
        <v>0</v>
      </c>
      <c r="AM107" s="180">
        <f t="shared" si="51"/>
        <v>0</v>
      </c>
      <c r="AN107" s="180">
        <f>SUM(AN108:AN117)</f>
        <v>0</v>
      </c>
      <c r="AO107" s="180">
        <f>SUM(AO108:AO117)</f>
        <v>0</v>
      </c>
      <c r="AP107" s="180">
        <f>SUM(AP108:AP117)</f>
        <v>0</v>
      </c>
      <c r="AQ107" s="180">
        <f t="shared" si="52"/>
        <v>0</v>
      </c>
      <c r="AR107" s="180">
        <f t="shared" si="53"/>
        <v>0</v>
      </c>
    </row>
    <row r="108" spans="2:44" x14ac:dyDescent="0.25">
      <c r="B108" s="169" t="s">
        <v>618</v>
      </c>
      <c r="C108" s="170" t="s">
        <v>119</v>
      </c>
      <c r="D10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1">
        <f t="shared" si="45"/>
        <v>0</v>
      </c>
      <c r="G108" s="171"/>
      <c r="H108" s="171">
        <f t="shared" ref="H108:H115" si="56">F108-G108</f>
        <v>0</v>
      </c>
      <c r="I108" s="171"/>
      <c r="J108" s="171">
        <f t="shared" ref="J108:J115" si="57">F108-I108</f>
        <v>0</v>
      </c>
      <c r="K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1">
        <f t="shared" ref="AE108:AE115" si="58">AB108+AC108+AD108</f>
        <v>0</v>
      </c>
      <c r="AF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1">
        <f t="shared" ref="AI108:AI115" si="59">AF108+AG108+AH108</f>
        <v>0</v>
      </c>
      <c r="AJ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1">
        <f t="shared" ref="AM108:AM115" si="60">AJ108+AK108+AL108</f>
        <v>0</v>
      </c>
      <c r="AN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1">
        <f t="shared" ref="AQ108:AQ115" si="61">AN108+AO108+AP108</f>
        <v>0</v>
      </c>
      <c r="AR108" s="171">
        <f t="shared" ref="AR108:AR115" si="62">AE108+AI108+AM108+AQ108</f>
        <v>0</v>
      </c>
    </row>
    <row r="109" spans="2:44" x14ac:dyDescent="0.25">
      <c r="B109" s="169" t="s">
        <v>619</v>
      </c>
      <c r="C109" s="170" t="s">
        <v>620</v>
      </c>
      <c r="D10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1">
        <f t="shared" si="45"/>
        <v>0</v>
      </c>
      <c r="G109" s="171"/>
      <c r="H109" s="171">
        <f t="shared" si="56"/>
        <v>0</v>
      </c>
      <c r="I109" s="171"/>
      <c r="J109" s="171">
        <f t="shared" si="57"/>
        <v>0</v>
      </c>
      <c r="K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1">
        <f t="shared" si="58"/>
        <v>0</v>
      </c>
      <c r="AF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1">
        <f t="shared" si="59"/>
        <v>0</v>
      </c>
      <c r="AJ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1">
        <f t="shared" si="60"/>
        <v>0</v>
      </c>
      <c r="AN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1">
        <f t="shared" si="61"/>
        <v>0</v>
      </c>
      <c r="AR109" s="171">
        <f t="shared" si="62"/>
        <v>0</v>
      </c>
    </row>
    <row r="110" spans="2:44" x14ac:dyDescent="0.25">
      <c r="B110" s="169" t="s">
        <v>621</v>
      </c>
      <c r="C110" s="170" t="s">
        <v>622</v>
      </c>
      <c r="D11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1">
        <f t="shared" si="45"/>
        <v>0</v>
      </c>
      <c r="G110" s="171"/>
      <c r="H110" s="171">
        <f t="shared" si="56"/>
        <v>0</v>
      </c>
      <c r="I110" s="171"/>
      <c r="J110" s="171">
        <f t="shared" si="57"/>
        <v>0</v>
      </c>
      <c r="K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1">
        <f t="shared" si="58"/>
        <v>0</v>
      </c>
      <c r="AF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1">
        <f t="shared" si="59"/>
        <v>0</v>
      </c>
      <c r="AJ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1">
        <f t="shared" si="60"/>
        <v>0</v>
      </c>
      <c r="AN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1">
        <f t="shared" si="61"/>
        <v>0</v>
      </c>
      <c r="AR110" s="171">
        <f t="shared" si="62"/>
        <v>0</v>
      </c>
    </row>
    <row r="111" spans="2:44" x14ac:dyDescent="0.25">
      <c r="B111" s="169" t="s">
        <v>274</v>
      </c>
      <c r="C111" s="170" t="s">
        <v>158</v>
      </c>
      <c r="D11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1">
        <f t="shared" si="45"/>
        <v>0</v>
      </c>
      <c r="G111" s="171"/>
      <c r="H111" s="171">
        <f>F111-G111</f>
        <v>0</v>
      </c>
      <c r="I111" s="171"/>
      <c r="J111" s="171">
        <f>F111-I111</f>
        <v>0</v>
      </c>
      <c r="K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1">
        <f>AB111+AC111+AD111</f>
        <v>0</v>
      </c>
      <c r="AF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1">
        <f>AF111+AG111+AH111</f>
        <v>0</v>
      </c>
      <c r="AJ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1">
        <f>AJ111+AK111+AL111</f>
        <v>0</v>
      </c>
      <c r="AN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1">
        <f>AN111+AO111+AP111</f>
        <v>0</v>
      </c>
      <c r="AR111" s="171">
        <f>AE111+AI111+AM111+AQ111</f>
        <v>0</v>
      </c>
    </row>
    <row r="112" spans="2:44" x14ac:dyDescent="0.25">
      <c r="B112" s="169" t="s">
        <v>623</v>
      </c>
      <c r="C112" s="170" t="s">
        <v>624</v>
      </c>
      <c r="D11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1">
        <f t="shared" si="45"/>
        <v>0</v>
      </c>
      <c r="G112" s="171"/>
      <c r="H112" s="171">
        <f>F112-G112</f>
        <v>0</v>
      </c>
      <c r="I112" s="171"/>
      <c r="J112" s="171">
        <f>F112-I112</f>
        <v>0</v>
      </c>
      <c r="K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1">
        <f>AB112+AC112+AD112</f>
        <v>0</v>
      </c>
      <c r="AF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1">
        <f>AF112+AG112+AH112</f>
        <v>0</v>
      </c>
      <c r="AJ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1">
        <f>AJ112+AK112+AL112</f>
        <v>0</v>
      </c>
      <c r="AN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1">
        <f>AN112+AO112+AP112</f>
        <v>0</v>
      </c>
      <c r="AR112" s="171">
        <f>AE112+AI112+AM112+AQ112</f>
        <v>0</v>
      </c>
    </row>
    <row r="113" spans="2:44" x14ac:dyDescent="0.25">
      <c r="B113" s="169" t="s">
        <v>625</v>
      </c>
      <c r="C113" s="170" t="s">
        <v>626</v>
      </c>
      <c r="D11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1">
        <f t="shared" si="45"/>
        <v>0</v>
      </c>
      <c r="G113" s="171"/>
      <c r="H113" s="171">
        <f>F113-G113</f>
        <v>0</v>
      </c>
      <c r="I113" s="171"/>
      <c r="J113" s="171">
        <f>F113-I113</f>
        <v>0</v>
      </c>
      <c r="K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1">
        <f>AB113+AC113+AD113</f>
        <v>0</v>
      </c>
      <c r="AF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1">
        <f>AF113+AG113+AH113</f>
        <v>0</v>
      </c>
      <c r="AJ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1">
        <f>AJ113+AK113+AL113</f>
        <v>0</v>
      </c>
      <c r="AN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1">
        <f>AN113+AO113+AP113</f>
        <v>0</v>
      </c>
      <c r="AR113" s="171">
        <f>AE113+AI113+AM113+AQ113</f>
        <v>0</v>
      </c>
    </row>
    <row r="114" spans="2:44" x14ac:dyDescent="0.25">
      <c r="B114" s="169" t="s">
        <v>627</v>
      </c>
      <c r="C114" s="170" t="s">
        <v>628</v>
      </c>
      <c r="D11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1">
        <f t="shared" si="45"/>
        <v>0</v>
      </c>
      <c r="G114" s="171"/>
      <c r="H114" s="171">
        <f>F114-G114</f>
        <v>0</v>
      </c>
      <c r="I114" s="171"/>
      <c r="J114" s="171">
        <f>F114-I114</f>
        <v>0</v>
      </c>
      <c r="K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1">
        <f>AB114+AC114+AD114</f>
        <v>0</v>
      </c>
      <c r="AF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1">
        <f>AF114+AG114+AH114</f>
        <v>0</v>
      </c>
      <c r="AJ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1">
        <f>AJ114+AK114+AL114</f>
        <v>0</v>
      </c>
      <c r="AN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1">
        <f>AN114+AO114+AP114</f>
        <v>0</v>
      </c>
      <c r="AR114" s="171">
        <f>AE114+AI114+AM114+AQ114</f>
        <v>0</v>
      </c>
    </row>
    <row r="115" spans="2:44" x14ac:dyDescent="0.25">
      <c r="B115" s="169" t="s">
        <v>629</v>
      </c>
      <c r="C115" s="170" t="s">
        <v>630</v>
      </c>
      <c r="D1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1">
        <f t="shared" si="45"/>
        <v>0</v>
      </c>
      <c r="G115" s="171"/>
      <c r="H115" s="171">
        <f t="shared" si="56"/>
        <v>0</v>
      </c>
      <c r="I115" s="171"/>
      <c r="J115" s="171">
        <f t="shared" si="57"/>
        <v>0</v>
      </c>
      <c r="K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1">
        <f t="shared" si="58"/>
        <v>0</v>
      </c>
      <c r="AF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1">
        <f t="shared" si="59"/>
        <v>0</v>
      </c>
      <c r="AJ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1">
        <f t="shared" si="60"/>
        <v>0</v>
      </c>
      <c r="AN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1">
        <f t="shared" si="61"/>
        <v>0</v>
      </c>
      <c r="AR115" s="171">
        <f t="shared" si="62"/>
        <v>0</v>
      </c>
    </row>
    <row r="116" spans="2:44" x14ac:dyDescent="0.25">
      <c r="B116" s="169" t="s">
        <v>631</v>
      </c>
      <c r="C116" s="170" t="s">
        <v>632</v>
      </c>
      <c r="D1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1">
        <f t="shared" si="45"/>
        <v>0</v>
      </c>
      <c r="G116" s="171"/>
      <c r="H116" s="171">
        <f>F116-G116</f>
        <v>0</v>
      </c>
      <c r="I116" s="171"/>
      <c r="J116" s="171">
        <f>F116-I116</f>
        <v>0</v>
      </c>
      <c r="K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1">
        <f>AB116+AC116+AD116</f>
        <v>0</v>
      </c>
      <c r="AF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1">
        <f>AF116+AG116+AH116</f>
        <v>0</v>
      </c>
      <c r="AJ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1">
        <f>AJ116+AK116+AL116</f>
        <v>0</v>
      </c>
      <c r="AN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1">
        <f>AN116+AO116+AP116</f>
        <v>0</v>
      </c>
      <c r="AR116" s="171">
        <f>AE116+AI116+AM116+AQ116</f>
        <v>0</v>
      </c>
    </row>
    <row r="117" spans="2:44" x14ac:dyDescent="0.25">
      <c r="B117" s="169" t="s">
        <v>633</v>
      </c>
      <c r="C117" s="170" t="s">
        <v>634</v>
      </c>
      <c r="D1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1">
        <f t="shared" si="45"/>
        <v>0</v>
      </c>
      <c r="G117" s="171"/>
      <c r="H117" s="171">
        <f>F117-G117</f>
        <v>0</v>
      </c>
      <c r="I117" s="171"/>
      <c r="J117" s="171">
        <f>F117-I117</f>
        <v>0</v>
      </c>
      <c r="K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1">
        <f>AB117+AC117+AD117</f>
        <v>0</v>
      </c>
      <c r="AF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1">
        <f>AF117+AG117+AH117</f>
        <v>0</v>
      </c>
      <c r="AJ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1">
        <f>AJ117+AK117+AL117</f>
        <v>0</v>
      </c>
      <c r="AN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1">
        <f>AN117+AO117+AP117</f>
        <v>0</v>
      </c>
      <c r="AR117" s="171">
        <f>AE117+AI117+AM117+AQ117</f>
        <v>0</v>
      </c>
    </row>
    <row r="118" spans="2:44" x14ac:dyDescent="0.25">
      <c r="B118" s="178" t="s">
        <v>275</v>
      </c>
      <c r="C118" s="179" t="s">
        <v>159</v>
      </c>
      <c r="D118" s="180">
        <f>SUM(D119:D132)</f>
        <v>0</v>
      </c>
      <c r="E118" s="180">
        <f>SUM(E119:E132)</f>
        <v>0</v>
      </c>
      <c r="F118" s="180">
        <f t="shared" si="45"/>
        <v>0</v>
      </c>
      <c r="G118" s="180">
        <f>SUM(G119:G132)</f>
        <v>0</v>
      </c>
      <c r="H118" s="180">
        <f>F118-G118</f>
        <v>0</v>
      </c>
      <c r="I118" s="180">
        <f>SUM(I119:I132)</f>
        <v>0</v>
      </c>
      <c r="J118" s="180">
        <f>F118-I118</f>
        <v>0</v>
      </c>
      <c r="K118" s="180">
        <f t="shared" ref="K118:AP118" si="63">SUM(K119:K132)</f>
        <v>0</v>
      </c>
      <c r="L118" s="180">
        <f t="shared" si="63"/>
        <v>0</v>
      </c>
      <c r="M118" s="180">
        <f t="shared" si="63"/>
        <v>0</v>
      </c>
      <c r="N118" s="180">
        <f t="shared" si="63"/>
        <v>0</v>
      </c>
      <c r="O118" s="180">
        <f t="shared" si="63"/>
        <v>0</v>
      </c>
      <c r="P118" s="180">
        <f>SUM(P119:P132)</f>
        <v>0</v>
      </c>
      <c r="Q118" s="180">
        <f>SUM(Q119:Q132)</f>
        <v>0</v>
      </c>
      <c r="R118" s="180">
        <f t="shared" si="63"/>
        <v>0</v>
      </c>
      <c r="S118" s="180">
        <f t="shared" si="63"/>
        <v>0</v>
      </c>
      <c r="T118" s="180">
        <f>SUM(T119:T132)</f>
        <v>0</v>
      </c>
      <c r="U118" s="180">
        <f t="shared" si="63"/>
        <v>0</v>
      </c>
      <c r="V118" s="180">
        <f t="shared" si="63"/>
        <v>0</v>
      </c>
      <c r="W118" s="180">
        <f>SUM(W119:W132)</f>
        <v>0</v>
      </c>
      <c r="X118" s="180">
        <f t="shared" si="63"/>
        <v>0</v>
      </c>
      <c r="Y118" s="180">
        <f>SUM(Y119:Y132)</f>
        <v>0</v>
      </c>
      <c r="Z118" s="180">
        <f>SUM(Z119:Z132)</f>
        <v>0</v>
      </c>
      <c r="AA118" s="180">
        <f t="shared" si="63"/>
        <v>0</v>
      </c>
      <c r="AB118" s="180">
        <f t="shared" si="63"/>
        <v>0</v>
      </c>
      <c r="AC118" s="180">
        <f t="shared" si="63"/>
        <v>0</v>
      </c>
      <c r="AD118" s="180">
        <f t="shared" si="63"/>
        <v>0</v>
      </c>
      <c r="AE118" s="180">
        <f>AB118+AC118+AD118</f>
        <v>0</v>
      </c>
      <c r="AF118" s="180">
        <f t="shared" si="63"/>
        <v>0</v>
      </c>
      <c r="AG118" s="180">
        <f t="shared" si="63"/>
        <v>0</v>
      </c>
      <c r="AH118" s="180">
        <f t="shared" si="63"/>
        <v>0</v>
      </c>
      <c r="AI118" s="180">
        <f>AF118+AG118+AH118</f>
        <v>0</v>
      </c>
      <c r="AJ118" s="180">
        <f t="shared" si="63"/>
        <v>0</v>
      </c>
      <c r="AK118" s="180">
        <f t="shared" si="63"/>
        <v>0</v>
      </c>
      <c r="AL118" s="180">
        <f t="shared" si="63"/>
        <v>0</v>
      </c>
      <c r="AM118" s="180">
        <f>AJ118+AK118+AL118</f>
        <v>0</v>
      </c>
      <c r="AN118" s="180">
        <f t="shared" si="63"/>
        <v>0</v>
      </c>
      <c r="AO118" s="180">
        <f t="shared" si="63"/>
        <v>0</v>
      </c>
      <c r="AP118" s="180">
        <f t="shared" si="63"/>
        <v>0</v>
      </c>
      <c r="AQ118" s="180">
        <f>AN118+AO118+AP118</f>
        <v>0</v>
      </c>
      <c r="AR118" s="180">
        <f>AE118+AI118+AM118+AQ118</f>
        <v>0</v>
      </c>
    </row>
    <row r="119" spans="2:44" x14ac:dyDescent="0.25">
      <c r="B119" s="169" t="s">
        <v>276</v>
      </c>
      <c r="C119" s="170" t="s">
        <v>160</v>
      </c>
      <c r="D1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1">
        <f t="shared" si="45"/>
        <v>0</v>
      </c>
      <c r="G119" s="171"/>
      <c r="H119" s="171">
        <f>F119-G119</f>
        <v>0</v>
      </c>
      <c r="I119" s="171"/>
      <c r="J119" s="171">
        <f>F119-I119</f>
        <v>0</v>
      </c>
      <c r="K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1">
        <f>AB119+AC119+AD119</f>
        <v>0</v>
      </c>
      <c r="AF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1">
        <f>AF119+AG119+AH119</f>
        <v>0</v>
      </c>
      <c r="AJ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1">
        <f>AJ119+AK119+AL119</f>
        <v>0</v>
      </c>
      <c r="AN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1">
        <f>AN119+AO119+AP119</f>
        <v>0</v>
      </c>
      <c r="AR119" s="171">
        <f>AE119+AI119+AM119+AQ119</f>
        <v>0</v>
      </c>
    </row>
    <row r="120" spans="2:44" x14ac:dyDescent="0.25">
      <c r="B120" s="169" t="s">
        <v>635</v>
      </c>
      <c r="C120" s="170" t="s">
        <v>636</v>
      </c>
      <c r="D1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1">
        <f t="shared" ref="F120:F125" si="64">D120+E120</f>
        <v>0</v>
      </c>
      <c r="G120" s="171"/>
      <c r="H120" s="171">
        <f t="shared" ref="H120:H125" si="65">F120-G120</f>
        <v>0</v>
      </c>
      <c r="I120" s="171"/>
      <c r="J120" s="171">
        <f t="shared" ref="J120:J125" si="66">F120-I120</f>
        <v>0</v>
      </c>
      <c r="K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1">
        <f t="shared" ref="AE120:AE125" si="67">AB120+AC120+AD120</f>
        <v>0</v>
      </c>
      <c r="AF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1">
        <f t="shared" ref="AI120:AI125" si="68">AF120+AG120+AH120</f>
        <v>0</v>
      </c>
      <c r="AJ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1">
        <f t="shared" ref="AM120:AM125" si="69">AJ120+AK120+AL120</f>
        <v>0</v>
      </c>
      <c r="AN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1">
        <f t="shared" ref="AQ120:AQ125" si="70">AN120+AO120+AP120</f>
        <v>0</v>
      </c>
      <c r="AR120" s="171">
        <f t="shared" ref="AR120:AR125" si="71">AE120+AI120+AM120+AQ120</f>
        <v>0</v>
      </c>
    </row>
    <row r="121" spans="2:44" x14ac:dyDescent="0.25">
      <c r="B121" s="169" t="s">
        <v>277</v>
      </c>
      <c r="C121" s="170" t="s">
        <v>161</v>
      </c>
      <c r="D1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1">
        <f t="shared" si="64"/>
        <v>0</v>
      </c>
      <c r="G121" s="171"/>
      <c r="H121" s="171">
        <f t="shared" si="65"/>
        <v>0</v>
      </c>
      <c r="I121" s="171"/>
      <c r="J121" s="171">
        <f t="shared" si="66"/>
        <v>0</v>
      </c>
      <c r="K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1">
        <f t="shared" si="67"/>
        <v>0</v>
      </c>
      <c r="AF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1">
        <f t="shared" si="68"/>
        <v>0</v>
      </c>
      <c r="AJ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1">
        <f t="shared" si="69"/>
        <v>0</v>
      </c>
      <c r="AN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1">
        <f t="shared" si="70"/>
        <v>0</v>
      </c>
      <c r="AR121" s="171">
        <f t="shared" si="71"/>
        <v>0</v>
      </c>
    </row>
    <row r="122" spans="2:44" x14ac:dyDescent="0.25">
      <c r="B122" s="169" t="s">
        <v>637</v>
      </c>
      <c r="C122" s="170" t="s">
        <v>638</v>
      </c>
      <c r="D12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1">
        <f t="shared" si="64"/>
        <v>0</v>
      </c>
      <c r="G122" s="171"/>
      <c r="H122" s="171">
        <f t="shared" si="65"/>
        <v>0</v>
      </c>
      <c r="I122" s="171"/>
      <c r="J122" s="171">
        <f t="shared" si="66"/>
        <v>0</v>
      </c>
      <c r="K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1">
        <f t="shared" si="67"/>
        <v>0</v>
      </c>
      <c r="AF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1">
        <f t="shared" si="68"/>
        <v>0</v>
      </c>
      <c r="AJ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1">
        <f t="shared" si="69"/>
        <v>0</v>
      </c>
      <c r="AN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1">
        <f t="shared" si="70"/>
        <v>0</v>
      </c>
      <c r="AR122" s="171">
        <f t="shared" si="71"/>
        <v>0</v>
      </c>
    </row>
    <row r="123" spans="2:44" x14ac:dyDescent="0.25">
      <c r="B123" s="169" t="s">
        <v>639</v>
      </c>
      <c r="C123" s="170" t="s">
        <v>640</v>
      </c>
      <c r="D12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1">
        <f t="shared" si="64"/>
        <v>0</v>
      </c>
      <c r="G123" s="171"/>
      <c r="H123" s="171">
        <f t="shared" si="65"/>
        <v>0</v>
      </c>
      <c r="I123" s="171"/>
      <c r="J123" s="171">
        <f t="shared" si="66"/>
        <v>0</v>
      </c>
      <c r="K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1">
        <f t="shared" si="67"/>
        <v>0</v>
      </c>
      <c r="AF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1">
        <f t="shared" si="68"/>
        <v>0</v>
      </c>
      <c r="AJ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1">
        <f t="shared" si="69"/>
        <v>0</v>
      </c>
      <c r="AN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1">
        <f t="shared" si="70"/>
        <v>0</v>
      </c>
      <c r="AR123" s="171">
        <f t="shared" si="71"/>
        <v>0</v>
      </c>
    </row>
    <row r="124" spans="2:44" x14ac:dyDescent="0.25">
      <c r="B124" s="169" t="s">
        <v>641</v>
      </c>
      <c r="C124" s="170" t="s">
        <v>642</v>
      </c>
      <c r="D1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1">
        <f t="shared" si="64"/>
        <v>0</v>
      </c>
      <c r="G124" s="171"/>
      <c r="H124" s="171">
        <f t="shared" si="65"/>
        <v>0</v>
      </c>
      <c r="I124" s="171"/>
      <c r="J124" s="171">
        <f t="shared" si="66"/>
        <v>0</v>
      </c>
      <c r="K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1">
        <f t="shared" si="67"/>
        <v>0</v>
      </c>
      <c r="AF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1">
        <f t="shared" si="68"/>
        <v>0</v>
      </c>
      <c r="AJ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1">
        <f t="shared" si="69"/>
        <v>0</v>
      </c>
      <c r="AN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1">
        <f t="shared" si="70"/>
        <v>0</v>
      </c>
      <c r="AR124" s="171">
        <f t="shared" si="71"/>
        <v>0</v>
      </c>
    </row>
    <row r="125" spans="2:44" x14ac:dyDescent="0.25">
      <c r="B125" s="169" t="s">
        <v>643</v>
      </c>
      <c r="C125" s="170" t="s">
        <v>644</v>
      </c>
      <c r="D1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1">
        <f t="shared" si="64"/>
        <v>0</v>
      </c>
      <c r="G125" s="171"/>
      <c r="H125" s="171">
        <f t="shared" si="65"/>
        <v>0</v>
      </c>
      <c r="I125" s="171"/>
      <c r="J125" s="171">
        <f t="shared" si="66"/>
        <v>0</v>
      </c>
      <c r="K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1">
        <f t="shared" si="67"/>
        <v>0</v>
      </c>
      <c r="AF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1">
        <f t="shared" si="68"/>
        <v>0</v>
      </c>
      <c r="AJ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1">
        <f t="shared" si="69"/>
        <v>0</v>
      </c>
      <c r="AN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1">
        <f t="shared" si="70"/>
        <v>0</v>
      </c>
      <c r="AR125" s="171">
        <f t="shared" si="71"/>
        <v>0</v>
      </c>
    </row>
    <row r="126" spans="2:44" x14ac:dyDescent="0.25">
      <c r="B126" s="169" t="s">
        <v>645</v>
      </c>
      <c r="C126" s="170" t="s">
        <v>646</v>
      </c>
      <c r="D12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1">
        <f t="shared" ref="F126:F137" si="72">D126+E126</f>
        <v>0</v>
      </c>
      <c r="G126" s="171"/>
      <c r="H126" s="171">
        <f t="shared" ref="H126:H133" si="73">F126-G126</f>
        <v>0</v>
      </c>
      <c r="I126" s="171"/>
      <c r="J126" s="171">
        <f t="shared" ref="J126:J133" si="74">F126-I126</f>
        <v>0</v>
      </c>
      <c r="K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1">
        <f t="shared" ref="AE126:AE133" si="75">AB126+AC126+AD126</f>
        <v>0</v>
      </c>
      <c r="AF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1">
        <f t="shared" ref="AI126:AI133" si="76">AF126+AG126+AH126</f>
        <v>0</v>
      </c>
      <c r="AJ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1">
        <f t="shared" ref="AM126:AM133" si="77">AJ126+AK126+AL126</f>
        <v>0</v>
      </c>
      <c r="AN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1">
        <f t="shared" ref="AQ126:AQ133" si="78">AN126+AO126+AP126</f>
        <v>0</v>
      </c>
      <c r="AR126" s="171">
        <f t="shared" ref="AR126:AR133" si="79">AE126+AI126+AM126+AQ126</f>
        <v>0</v>
      </c>
    </row>
    <row r="127" spans="2:44" x14ac:dyDescent="0.25">
      <c r="B127" s="169" t="s">
        <v>647</v>
      </c>
      <c r="C127" s="170" t="s">
        <v>648</v>
      </c>
      <c r="D12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1">
        <f t="shared" si="72"/>
        <v>0</v>
      </c>
      <c r="G127" s="171"/>
      <c r="H127" s="171">
        <f t="shared" si="73"/>
        <v>0</v>
      </c>
      <c r="I127" s="171"/>
      <c r="J127" s="171">
        <f t="shared" si="74"/>
        <v>0</v>
      </c>
      <c r="K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1">
        <f t="shared" si="75"/>
        <v>0</v>
      </c>
      <c r="AF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1">
        <f t="shared" si="76"/>
        <v>0</v>
      </c>
      <c r="AJ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1">
        <f t="shared" si="77"/>
        <v>0</v>
      </c>
      <c r="AN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1">
        <f t="shared" si="78"/>
        <v>0</v>
      </c>
      <c r="AR127" s="171">
        <f t="shared" si="79"/>
        <v>0</v>
      </c>
    </row>
    <row r="128" spans="2:44" x14ac:dyDescent="0.25">
      <c r="B128" s="169" t="s">
        <v>649</v>
      </c>
      <c r="C128" s="170" t="s">
        <v>650</v>
      </c>
      <c r="D12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1">
        <f t="shared" si="72"/>
        <v>0</v>
      </c>
      <c r="G128" s="171"/>
      <c r="H128" s="171">
        <f t="shared" si="73"/>
        <v>0</v>
      </c>
      <c r="I128" s="171"/>
      <c r="J128" s="171">
        <f t="shared" si="74"/>
        <v>0</v>
      </c>
      <c r="K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1">
        <f t="shared" si="75"/>
        <v>0</v>
      </c>
      <c r="AF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1">
        <f t="shared" si="76"/>
        <v>0</v>
      </c>
      <c r="AJ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1">
        <f t="shared" si="77"/>
        <v>0</v>
      </c>
      <c r="AN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1">
        <f t="shared" si="78"/>
        <v>0</v>
      </c>
      <c r="AR128" s="171">
        <f t="shared" si="79"/>
        <v>0</v>
      </c>
    </row>
    <row r="129" spans="2:44" x14ac:dyDescent="0.25">
      <c r="B129" s="169" t="s">
        <v>278</v>
      </c>
      <c r="C129" s="170" t="s">
        <v>162</v>
      </c>
      <c r="D1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1">
        <f t="shared" si="72"/>
        <v>0</v>
      </c>
      <c r="G129" s="171"/>
      <c r="H129" s="171">
        <f t="shared" si="73"/>
        <v>0</v>
      </c>
      <c r="I129" s="171"/>
      <c r="J129" s="171">
        <f t="shared" si="74"/>
        <v>0</v>
      </c>
      <c r="K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1">
        <f t="shared" si="75"/>
        <v>0</v>
      </c>
      <c r="AF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1">
        <f t="shared" si="76"/>
        <v>0</v>
      </c>
      <c r="AJ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1">
        <f t="shared" si="77"/>
        <v>0</v>
      </c>
      <c r="AN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1">
        <f t="shared" si="78"/>
        <v>0</v>
      </c>
      <c r="AR129" s="171">
        <f t="shared" si="79"/>
        <v>0</v>
      </c>
    </row>
    <row r="130" spans="2:44" x14ac:dyDescent="0.25">
      <c r="B130" s="169" t="s">
        <v>651</v>
      </c>
      <c r="C130" s="170" t="s">
        <v>652</v>
      </c>
      <c r="D1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1">
        <f t="shared" si="72"/>
        <v>0</v>
      </c>
      <c r="G130" s="171"/>
      <c r="H130" s="171">
        <f t="shared" si="73"/>
        <v>0</v>
      </c>
      <c r="I130" s="171"/>
      <c r="J130" s="171">
        <f t="shared" si="74"/>
        <v>0</v>
      </c>
      <c r="K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1">
        <f t="shared" si="75"/>
        <v>0</v>
      </c>
      <c r="AF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1">
        <f t="shared" si="76"/>
        <v>0</v>
      </c>
      <c r="AJ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1">
        <f t="shared" si="77"/>
        <v>0</v>
      </c>
      <c r="AN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1">
        <f t="shared" si="78"/>
        <v>0</v>
      </c>
      <c r="AR130" s="171">
        <f t="shared" si="79"/>
        <v>0</v>
      </c>
    </row>
    <row r="131" spans="2:44" x14ac:dyDescent="0.25">
      <c r="B131" s="169" t="s">
        <v>653</v>
      </c>
      <c r="C131" s="170" t="s">
        <v>654</v>
      </c>
      <c r="D1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1">
        <f t="shared" si="72"/>
        <v>0</v>
      </c>
      <c r="G131" s="171"/>
      <c r="H131" s="171">
        <f t="shared" si="73"/>
        <v>0</v>
      </c>
      <c r="I131" s="171"/>
      <c r="J131" s="171">
        <f t="shared" si="74"/>
        <v>0</v>
      </c>
      <c r="K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1">
        <f t="shared" si="75"/>
        <v>0</v>
      </c>
      <c r="AF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1">
        <f t="shared" si="76"/>
        <v>0</v>
      </c>
      <c r="AJ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1">
        <f t="shared" si="77"/>
        <v>0</v>
      </c>
      <c r="AN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1">
        <f t="shared" si="78"/>
        <v>0</v>
      </c>
      <c r="AR131" s="171">
        <f t="shared" si="79"/>
        <v>0</v>
      </c>
    </row>
    <row r="132" spans="2:44" x14ac:dyDescent="0.25">
      <c r="B132" s="169" t="s">
        <v>655</v>
      </c>
      <c r="C132" s="170" t="s">
        <v>656</v>
      </c>
      <c r="D1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1">
        <f t="shared" si="72"/>
        <v>0</v>
      </c>
      <c r="G132" s="171"/>
      <c r="H132" s="171">
        <f t="shared" si="73"/>
        <v>0</v>
      </c>
      <c r="I132" s="171"/>
      <c r="J132" s="171">
        <f t="shared" si="74"/>
        <v>0</v>
      </c>
      <c r="K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1">
        <f t="shared" si="75"/>
        <v>0</v>
      </c>
      <c r="AF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1">
        <f t="shared" si="76"/>
        <v>0</v>
      </c>
      <c r="AJ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1">
        <f t="shared" si="77"/>
        <v>0</v>
      </c>
      <c r="AN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1">
        <f t="shared" si="78"/>
        <v>0</v>
      </c>
      <c r="AR132" s="171">
        <f t="shared" si="79"/>
        <v>0</v>
      </c>
    </row>
    <row r="133" spans="2:44" x14ac:dyDescent="0.25">
      <c r="B133" s="178" t="s">
        <v>279</v>
      </c>
      <c r="C133" s="179" t="s">
        <v>163</v>
      </c>
      <c r="D133" s="180">
        <f>SUM(D134:D148)</f>
        <v>0</v>
      </c>
      <c r="E133" s="180">
        <f>SUM(E134:E148)</f>
        <v>0</v>
      </c>
      <c r="F133" s="180">
        <f t="shared" si="72"/>
        <v>0</v>
      </c>
      <c r="G133" s="180">
        <f>SUM(G134:G148)</f>
        <v>0</v>
      </c>
      <c r="H133" s="180">
        <f t="shared" si="73"/>
        <v>0</v>
      </c>
      <c r="I133" s="180">
        <f>SUM(I134:I148)</f>
        <v>0</v>
      </c>
      <c r="J133" s="180">
        <f t="shared" si="74"/>
        <v>0</v>
      </c>
      <c r="K133" s="180">
        <f t="shared" ref="K133:AP133" si="80">SUM(K134:K148)</f>
        <v>0</v>
      </c>
      <c r="L133" s="180">
        <f t="shared" si="80"/>
        <v>0</v>
      </c>
      <c r="M133" s="180">
        <f t="shared" si="80"/>
        <v>0</v>
      </c>
      <c r="N133" s="180">
        <f t="shared" si="80"/>
        <v>0</v>
      </c>
      <c r="O133" s="180">
        <f t="shared" si="80"/>
        <v>0</v>
      </c>
      <c r="P133" s="180">
        <f>SUM(P134:P148)</f>
        <v>0</v>
      </c>
      <c r="Q133" s="180">
        <f>SUM(Q134:Q148)</f>
        <v>0</v>
      </c>
      <c r="R133" s="180">
        <f t="shared" si="80"/>
        <v>0</v>
      </c>
      <c r="S133" s="180">
        <f t="shared" si="80"/>
        <v>0</v>
      </c>
      <c r="T133" s="180">
        <f>SUM(T134:T148)</f>
        <v>0</v>
      </c>
      <c r="U133" s="180">
        <f t="shared" si="80"/>
        <v>0</v>
      </c>
      <c r="V133" s="180">
        <f t="shared" si="80"/>
        <v>0</v>
      </c>
      <c r="W133" s="180">
        <f>SUM(W134:W148)</f>
        <v>0</v>
      </c>
      <c r="X133" s="180">
        <f t="shared" si="80"/>
        <v>0</v>
      </c>
      <c r="Y133" s="180">
        <f>SUM(Y134:Y148)</f>
        <v>0</v>
      </c>
      <c r="Z133" s="180">
        <f>SUM(Z134:Z148)</f>
        <v>0</v>
      </c>
      <c r="AA133" s="180">
        <f t="shared" si="80"/>
        <v>0</v>
      </c>
      <c r="AB133" s="180">
        <f t="shared" si="80"/>
        <v>0</v>
      </c>
      <c r="AC133" s="180">
        <f t="shared" si="80"/>
        <v>0</v>
      </c>
      <c r="AD133" s="180">
        <f t="shared" si="80"/>
        <v>0</v>
      </c>
      <c r="AE133" s="180">
        <f t="shared" si="75"/>
        <v>0</v>
      </c>
      <c r="AF133" s="180">
        <f t="shared" si="80"/>
        <v>0</v>
      </c>
      <c r="AG133" s="180">
        <f t="shared" si="80"/>
        <v>0</v>
      </c>
      <c r="AH133" s="180">
        <f t="shared" si="80"/>
        <v>0</v>
      </c>
      <c r="AI133" s="180">
        <f t="shared" si="76"/>
        <v>0</v>
      </c>
      <c r="AJ133" s="180">
        <f t="shared" si="80"/>
        <v>0</v>
      </c>
      <c r="AK133" s="180">
        <f t="shared" si="80"/>
        <v>0</v>
      </c>
      <c r="AL133" s="180">
        <f t="shared" si="80"/>
        <v>0</v>
      </c>
      <c r="AM133" s="180">
        <f t="shared" si="77"/>
        <v>0</v>
      </c>
      <c r="AN133" s="180">
        <f t="shared" si="80"/>
        <v>0</v>
      </c>
      <c r="AO133" s="180">
        <f t="shared" si="80"/>
        <v>0</v>
      </c>
      <c r="AP133" s="180">
        <f t="shared" si="80"/>
        <v>0</v>
      </c>
      <c r="AQ133" s="180">
        <f t="shared" si="78"/>
        <v>0</v>
      </c>
      <c r="AR133" s="180">
        <f t="shared" si="79"/>
        <v>0</v>
      </c>
    </row>
    <row r="134" spans="2:44" x14ac:dyDescent="0.25">
      <c r="B134" s="169" t="s">
        <v>657</v>
      </c>
      <c r="C134" s="170" t="s">
        <v>658</v>
      </c>
      <c r="D1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1">
        <f t="shared" si="72"/>
        <v>0</v>
      </c>
      <c r="G134" s="171"/>
      <c r="H134" s="171">
        <f t="shared" ref="H134:H148" si="81">F134-G134</f>
        <v>0</v>
      </c>
      <c r="I134" s="171"/>
      <c r="J134" s="171">
        <f t="shared" ref="J134:J148" si="82">F134-I134</f>
        <v>0</v>
      </c>
      <c r="K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1">
        <f t="shared" ref="AE134:AE148" si="83">AB134+AC134+AD134</f>
        <v>0</v>
      </c>
      <c r="AF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1">
        <f t="shared" ref="AI134:AI148" si="84">AF134+AG134+AH134</f>
        <v>0</v>
      </c>
      <c r="AJ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1">
        <f t="shared" ref="AM134:AM148" si="85">AJ134+AK134+AL134</f>
        <v>0</v>
      </c>
      <c r="AN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1">
        <f t="shared" ref="AQ134:AQ148" si="86">AN134+AO134+AP134</f>
        <v>0</v>
      </c>
      <c r="AR134" s="171">
        <f t="shared" ref="AR134:AR148" si="87">AE134+AI134+AM134+AQ134</f>
        <v>0</v>
      </c>
    </row>
    <row r="135" spans="2:44" x14ac:dyDescent="0.25">
      <c r="B135" s="169" t="s">
        <v>280</v>
      </c>
      <c r="C135" s="170" t="s">
        <v>164</v>
      </c>
      <c r="D13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1">
        <f t="shared" si="72"/>
        <v>0</v>
      </c>
      <c r="G135" s="171"/>
      <c r="H135" s="171">
        <f t="shared" si="81"/>
        <v>0</v>
      </c>
      <c r="I135" s="171"/>
      <c r="J135" s="171">
        <f t="shared" si="82"/>
        <v>0</v>
      </c>
      <c r="K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1">
        <f t="shared" si="83"/>
        <v>0</v>
      </c>
      <c r="AF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1">
        <f t="shared" si="84"/>
        <v>0</v>
      </c>
      <c r="AJ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1">
        <f t="shared" si="85"/>
        <v>0</v>
      </c>
      <c r="AN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1">
        <f t="shared" si="86"/>
        <v>0</v>
      </c>
      <c r="AR135" s="171">
        <f t="shared" si="87"/>
        <v>0</v>
      </c>
    </row>
    <row r="136" spans="2:44" x14ac:dyDescent="0.25">
      <c r="B136" s="169" t="s">
        <v>659</v>
      </c>
      <c r="C136" s="170" t="s">
        <v>660</v>
      </c>
      <c r="D1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1">
        <f t="shared" si="72"/>
        <v>0</v>
      </c>
      <c r="G136" s="171"/>
      <c r="H136" s="171">
        <f t="shared" si="81"/>
        <v>0</v>
      </c>
      <c r="I136" s="171"/>
      <c r="J136" s="171">
        <f t="shared" si="82"/>
        <v>0</v>
      </c>
      <c r="K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1">
        <f t="shared" si="83"/>
        <v>0</v>
      </c>
      <c r="AF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1">
        <f t="shared" si="84"/>
        <v>0</v>
      </c>
      <c r="AJ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1">
        <f t="shared" si="85"/>
        <v>0</v>
      </c>
      <c r="AN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1">
        <f t="shared" si="86"/>
        <v>0</v>
      </c>
      <c r="AR136" s="171">
        <f t="shared" si="87"/>
        <v>0</v>
      </c>
    </row>
    <row r="137" spans="2:44" x14ac:dyDescent="0.25">
      <c r="B137" s="169" t="s">
        <v>281</v>
      </c>
      <c r="C137" s="170" t="s">
        <v>165</v>
      </c>
      <c r="D1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1">
        <f t="shared" si="72"/>
        <v>0</v>
      </c>
      <c r="G137" s="171"/>
      <c r="H137" s="171">
        <f t="shared" si="81"/>
        <v>0</v>
      </c>
      <c r="I137" s="171"/>
      <c r="J137" s="171">
        <f t="shared" si="82"/>
        <v>0</v>
      </c>
      <c r="K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1">
        <f t="shared" si="83"/>
        <v>0</v>
      </c>
      <c r="AF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1">
        <f t="shared" si="84"/>
        <v>0</v>
      </c>
      <c r="AJ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1">
        <f t="shared" si="85"/>
        <v>0</v>
      </c>
      <c r="AN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1">
        <f t="shared" si="86"/>
        <v>0</v>
      </c>
      <c r="AR137" s="171">
        <f t="shared" si="87"/>
        <v>0</v>
      </c>
    </row>
    <row r="138" spans="2:44" x14ac:dyDescent="0.25">
      <c r="B138" s="169" t="s">
        <v>661</v>
      </c>
      <c r="C138" s="170" t="s">
        <v>662</v>
      </c>
      <c r="D1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1">
        <f t="shared" ref="F138:F143" si="88">D138+E138</f>
        <v>0</v>
      </c>
      <c r="G138" s="171"/>
      <c r="H138" s="171">
        <f t="shared" ref="H138:H143" si="89">F138-G138</f>
        <v>0</v>
      </c>
      <c r="I138" s="171"/>
      <c r="J138" s="171">
        <f t="shared" ref="J138:J143" si="90">F138-I138</f>
        <v>0</v>
      </c>
      <c r="K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1">
        <f t="shared" ref="AE138:AE143" si="91">AB138+AC138+AD138</f>
        <v>0</v>
      </c>
      <c r="AF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1">
        <f t="shared" ref="AI138:AI143" si="92">AF138+AG138+AH138</f>
        <v>0</v>
      </c>
      <c r="AJ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1">
        <f t="shared" ref="AM138:AM143" si="93">AJ138+AK138+AL138</f>
        <v>0</v>
      </c>
      <c r="AN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1">
        <f t="shared" ref="AQ138:AQ143" si="94">AN138+AO138+AP138</f>
        <v>0</v>
      </c>
      <c r="AR138" s="171">
        <f t="shared" ref="AR138:AR143" si="95">AE138+AI138+AM138+AQ138</f>
        <v>0</v>
      </c>
    </row>
    <row r="139" spans="2:44" x14ac:dyDescent="0.25">
      <c r="B139" s="169" t="s">
        <v>663</v>
      </c>
      <c r="C139" s="170" t="s">
        <v>664</v>
      </c>
      <c r="D1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1">
        <f>D139+E139</f>
        <v>0</v>
      </c>
      <c r="G139" s="171"/>
      <c r="H139" s="171">
        <f>F139-G139</f>
        <v>0</v>
      </c>
      <c r="I139" s="171"/>
      <c r="J139" s="171">
        <f>F139-I139</f>
        <v>0</v>
      </c>
      <c r="K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1">
        <f>AB139+AC139+AD139</f>
        <v>0</v>
      </c>
      <c r="AF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1">
        <f>AF139+AG139+AH139</f>
        <v>0</v>
      </c>
      <c r="AJ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1">
        <f>AJ139+AK139+AL139</f>
        <v>0</v>
      </c>
      <c r="AN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1">
        <f>AN139+AO139+AP139</f>
        <v>0</v>
      </c>
      <c r="AR139" s="171">
        <f>AE139+AI139+AM139+AQ139</f>
        <v>0</v>
      </c>
    </row>
    <row r="140" spans="2:44" x14ac:dyDescent="0.25">
      <c r="B140" s="169" t="s">
        <v>665</v>
      </c>
      <c r="C140" s="170" t="s">
        <v>666</v>
      </c>
      <c r="D1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1">
        <f>D140+E140</f>
        <v>0</v>
      </c>
      <c r="G140" s="171"/>
      <c r="H140" s="171">
        <f>F140-G140</f>
        <v>0</v>
      </c>
      <c r="I140" s="171"/>
      <c r="J140" s="171">
        <f>F140-I140</f>
        <v>0</v>
      </c>
      <c r="K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1">
        <f>AB140+AC140+AD140</f>
        <v>0</v>
      </c>
      <c r="AF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1">
        <f>AF140+AG140+AH140</f>
        <v>0</v>
      </c>
      <c r="AJ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1">
        <f>AJ140+AK140+AL140</f>
        <v>0</v>
      </c>
      <c r="AN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1">
        <f>AN140+AO140+AP140</f>
        <v>0</v>
      </c>
      <c r="AR140" s="171">
        <f>AE140+AI140+AM140+AQ140</f>
        <v>0</v>
      </c>
    </row>
    <row r="141" spans="2:44" x14ac:dyDescent="0.25">
      <c r="B141" s="169" t="s">
        <v>667</v>
      </c>
      <c r="C141" s="170" t="s">
        <v>668</v>
      </c>
      <c r="D14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1">
        <f t="shared" si="88"/>
        <v>0</v>
      </c>
      <c r="G141" s="171"/>
      <c r="H141" s="171">
        <f t="shared" si="89"/>
        <v>0</v>
      </c>
      <c r="I141" s="171"/>
      <c r="J141" s="171">
        <f t="shared" si="90"/>
        <v>0</v>
      </c>
      <c r="K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1">
        <f t="shared" si="91"/>
        <v>0</v>
      </c>
      <c r="AF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1">
        <f t="shared" si="92"/>
        <v>0</v>
      </c>
      <c r="AJ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1">
        <f t="shared" si="93"/>
        <v>0</v>
      </c>
      <c r="AN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1">
        <f t="shared" si="94"/>
        <v>0</v>
      </c>
      <c r="AR141" s="171">
        <f t="shared" si="95"/>
        <v>0</v>
      </c>
    </row>
    <row r="142" spans="2:44" x14ac:dyDescent="0.25">
      <c r="B142" s="169" t="s">
        <v>669</v>
      </c>
      <c r="C142" s="170" t="s">
        <v>670</v>
      </c>
      <c r="D1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1">
        <f t="shared" si="88"/>
        <v>0</v>
      </c>
      <c r="G142" s="171"/>
      <c r="H142" s="171">
        <f t="shared" si="89"/>
        <v>0</v>
      </c>
      <c r="I142" s="171"/>
      <c r="J142" s="171">
        <f t="shared" si="90"/>
        <v>0</v>
      </c>
      <c r="K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1">
        <f t="shared" si="91"/>
        <v>0</v>
      </c>
      <c r="AF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1">
        <f t="shared" si="92"/>
        <v>0</v>
      </c>
      <c r="AJ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1">
        <f t="shared" si="93"/>
        <v>0</v>
      </c>
      <c r="AN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1">
        <f t="shared" si="94"/>
        <v>0</v>
      </c>
      <c r="AR142" s="171">
        <f t="shared" si="95"/>
        <v>0</v>
      </c>
    </row>
    <row r="143" spans="2:44" x14ac:dyDescent="0.25">
      <c r="B143" s="169" t="s">
        <v>671</v>
      </c>
      <c r="C143" s="170" t="s">
        <v>672</v>
      </c>
      <c r="D14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1">
        <f t="shared" si="88"/>
        <v>0</v>
      </c>
      <c r="G143" s="171"/>
      <c r="H143" s="171">
        <f t="shared" si="89"/>
        <v>0</v>
      </c>
      <c r="I143" s="171"/>
      <c r="J143" s="171">
        <f t="shared" si="90"/>
        <v>0</v>
      </c>
      <c r="K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1">
        <f t="shared" si="91"/>
        <v>0</v>
      </c>
      <c r="AF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1">
        <f t="shared" si="92"/>
        <v>0</v>
      </c>
      <c r="AJ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1">
        <f t="shared" si="93"/>
        <v>0</v>
      </c>
      <c r="AN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1">
        <f t="shared" si="94"/>
        <v>0</v>
      </c>
      <c r="AR143" s="171">
        <f t="shared" si="95"/>
        <v>0</v>
      </c>
    </row>
    <row r="144" spans="2:44" x14ac:dyDescent="0.25">
      <c r="B144" s="169" t="s">
        <v>673</v>
      </c>
      <c r="C144" s="170" t="s">
        <v>674</v>
      </c>
      <c r="D1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1">
        <f t="shared" ref="F144:F168" si="96">D144+E144</f>
        <v>0</v>
      </c>
      <c r="G144" s="171"/>
      <c r="H144" s="171">
        <f t="shared" si="81"/>
        <v>0</v>
      </c>
      <c r="I144" s="171"/>
      <c r="J144" s="171">
        <f t="shared" si="82"/>
        <v>0</v>
      </c>
      <c r="K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1">
        <f t="shared" si="83"/>
        <v>0</v>
      </c>
      <c r="AF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1">
        <f t="shared" si="84"/>
        <v>0</v>
      </c>
      <c r="AJ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1">
        <f t="shared" si="85"/>
        <v>0</v>
      </c>
      <c r="AN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1">
        <f t="shared" si="86"/>
        <v>0</v>
      </c>
      <c r="AR144" s="171">
        <f t="shared" si="87"/>
        <v>0</v>
      </c>
    </row>
    <row r="145" spans="2:44" x14ac:dyDescent="0.25">
      <c r="B145" s="169" t="s">
        <v>675</v>
      </c>
      <c r="C145" s="170" t="s">
        <v>676</v>
      </c>
      <c r="D14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1">
        <f t="shared" si="96"/>
        <v>0</v>
      </c>
      <c r="G145" s="171"/>
      <c r="H145" s="171">
        <f t="shared" si="81"/>
        <v>0</v>
      </c>
      <c r="I145" s="171"/>
      <c r="J145" s="171">
        <f t="shared" si="82"/>
        <v>0</v>
      </c>
      <c r="K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1">
        <f t="shared" si="83"/>
        <v>0</v>
      </c>
      <c r="AF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1">
        <f t="shared" si="84"/>
        <v>0</v>
      </c>
      <c r="AJ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1">
        <f t="shared" si="85"/>
        <v>0</v>
      </c>
      <c r="AN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1">
        <f t="shared" si="86"/>
        <v>0</v>
      </c>
      <c r="AR145" s="171">
        <f t="shared" si="87"/>
        <v>0</v>
      </c>
    </row>
    <row r="146" spans="2:44" x14ac:dyDescent="0.25">
      <c r="B146" s="169" t="s">
        <v>677</v>
      </c>
      <c r="C146" s="170" t="s">
        <v>678</v>
      </c>
      <c r="D1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1">
        <f t="shared" si="96"/>
        <v>0</v>
      </c>
      <c r="G146" s="171"/>
      <c r="H146" s="171">
        <f>F146-G146</f>
        <v>0</v>
      </c>
      <c r="I146" s="171"/>
      <c r="J146" s="171">
        <f>F146-I146</f>
        <v>0</v>
      </c>
      <c r="K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1">
        <f>AB146+AC146+AD146</f>
        <v>0</v>
      </c>
      <c r="AF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1">
        <f>AF146+AG146+AH146</f>
        <v>0</v>
      </c>
      <c r="AJ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1">
        <f>AJ146+AK146+AL146</f>
        <v>0</v>
      </c>
      <c r="AN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1">
        <f>AN146+AO146+AP146</f>
        <v>0</v>
      </c>
      <c r="AR146" s="171">
        <f>AE146+AI146+AM146+AQ146</f>
        <v>0</v>
      </c>
    </row>
    <row r="147" spans="2:44" x14ac:dyDescent="0.25">
      <c r="B147" s="169" t="s">
        <v>679</v>
      </c>
      <c r="C147" s="170" t="s">
        <v>680</v>
      </c>
      <c r="D14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1">
        <f t="shared" si="96"/>
        <v>0</v>
      </c>
      <c r="G147" s="171"/>
      <c r="H147" s="171">
        <f>F147-G147</f>
        <v>0</v>
      </c>
      <c r="I147" s="171"/>
      <c r="J147" s="171">
        <f>F147-I147</f>
        <v>0</v>
      </c>
      <c r="K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1">
        <f>AB147+AC147+AD147</f>
        <v>0</v>
      </c>
      <c r="AF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1">
        <f>AF147+AG147+AH147</f>
        <v>0</v>
      </c>
      <c r="AJ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1">
        <f>AJ147+AK147+AL147</f>
        <v>0</v>
      </c>
      <c r="AN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1">
        <f>AN147+AO147+AP147</f>
        <v>0</v>
      </c>
      <c r="AR147" s="171">
        <f>AE147+AI147+AM147+AQ147</f>
        <v>0</v>
      </c>
    </row>
    <row r="148" spans="2:44" x14ac:dyDescent="0.25">
      <c r="B148" s="169" t="s">
        <v>681</v>
      </c>
      <c r="C148" s="170" t="s">
        <v>682</v>
      </c>
      <c r="D1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1">
        <f t="shared" si="96"/>
        <v>0</v>
      </c>
      <c r="G148" s="171"/>
      <c r="H148" s="171">
        <f t="shared" si="81"/>
        <v>0</v>
      </c>
      <c r="I148" s="171"/>
      <c r="J148" s="171">
        <f t="shared" si="82"/>
        <v>0</v>
      </c>
      <c r="K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1">
        <f t="shared" si="83"/>
        <v>0</v>
      </c>
      <c r="AF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1">
        <f t="shared" si="84"/>
        <v>0</v>
      </c>
      <c r="AJ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1">
        <f t="shared" si="85"/>
        <v>0</v>
      </c>
      <c r="AN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1">
        <f t="shared" si="86"/>
        <v>0</v>
      </c>
      <c r="AR148" s="171">
        <f t="shared" si="87"/>
        <v>0</v>
      </c>
    </row>
    <row r="149" spans="2:44" x14ac:dyDescent="0.25">
      <c r="B149" s="178" t="s">
        <v>282</v>
      </c>
      <c r="C149" s="179" t="s">
        <v>166</v>
      </c>
      <c r="D149" s="180">
        <f>SUM(D150:D163)</f>
        <v>164571.45000000001</v>
      </c>
      <c r="E149" s="180">
        <f>SUM(E150:E163)</f>
        <v>818000</v>
      </c>
      <c r="F149" s="180">
        <f t="shared" si="96"/>
        <v>982571.45</v>
      </c>
      <c r="G149" s="180">
        <f>SUM(G150:G163)</f>
        <v>0</v>
      </c>
      <c r="H149" s="180">
        <f t="shared" ref="H149:H168" si="97">F149-G149</f>
        <v>982571.45</v>
      </c>
      <c r="I149" s="180">
        <f>SUM(I150:I163)</f>
        <v>0</v>
      </c>
      <c r="J149" s="180">
        <f t="shared" ref="J149:J168" si="98">F149-I149</f>
        <v>982571.45</v>
      </c>
      <c r="K149" s="180">
        <f t="shared" ref="K149:AD149" si="99">SUM(K150:K163)</f>
        <v>164571.45000000001</v>
      </c>
      <c r="L149" s="180">
        <f t="shared" si="99"/>
        <v>0</v>
      </c>
      <c r="M149" s="180">
        <f t="shared" si="99"/>
        <v>0</v>
      </c>
      <c r="N149" s="180">
        <f t="shared" si="99"/>
        <v>0</v>
      </c>
      <c r="O149" s="180">
        <f t="shared" si="99"/>
        <v>0</v>
      </c>
      <c r="P149" s="180">
        <f>SUM(P150:P163)</f>
        <v>0</v>
      </c>
      <c r="Q149" s="180">
        <f>SUM(Q150:Q163)</f>
        <v>0</v>
      </c>
      <c r="R149" s="180">
        <f t="shared" si="99"/>
        <v>0</v>
      </c>
      <c r="S149" s="180">
        <f t="shared" si="99"/>
        <v>2318000</v>
      </c>
      <c r="T149" s="180">
        <f>SUM(T150:T163)</f>
        <v>0</v>
      </c>
      <c r="U149" s="180">
        <f t="shared" si="99"/>
        <v>0</v>
      </c>
      <c r="V149" s="180">
        <f t="shared" si="99"/>
        <v>0</v>
      </c>
      <c r="W149" s="180">
        <f>SUM(W150:W163)</f>
        <v>0</v>
      </c>
      <c r="X149" s="180">
        <f t="shared" si="99"/>
        <v>0</v>
      </c>
      <c r="Y149" s="180">
        <f>SUM(Y150:Y163)</f>
        <v>0</v>
      </c>
      <c r="Z149" s="180">
        <f>SUM(Z150:Z163)</f>
        <v>0</v>
      </c>
      <c r="AA149" s="180">
        <f t="shared" si="99"/>
        <v>0</v>
      </c>
      <c r="AB149" s="180">
        <f t="shared" si="99"/>
        <v>146000</v>
      </c>
      <c r="AC149" s="180">
        <f t="shared" si="99"/>
        <v>2208000</v>
      </c>
      <c r="AD149" s="180">
        <f t="shared" si="99"/>
        <v>60000</v>
      </c>
      <c r="AE149" s="180">
        <f t="shared" ref="AE149:AE168" si="100">AB149+AC149+AD149</f>
        <v>2414000</v>
      </c>
      <c r="AF149" s="180">
        <f>SUM(AF150:AF163)</f>
        <v>68571.450000000012</v>
      </c>
      <c r="AG149" s="180">
        <f>SUM(AG150:AG163)</f>
        <v>0</v>
      </c>
      <c r="AH149" s="180">
        <f>SUM(AH150:AH163)</f>
        <v>0</v>
      </c>
      <c r="AI149" s="180">
        <f t="shared" ref="AI149:AI168" si="101">AF149+AG149+AH149</f>
        <v>68571.450000000012</v>
      </c>
      <c r="AJ149" s="180">
        <f>SUM(AJ150:AJ163)</f>
        <v>0</v>
      </c>
      <c r="AK149" s="180">
        <f>SUM(AK150:AK163)</f>
        <v>0</v>
      </c>
      <c r="AL149" s="180">
        <f>SUM(AL150:AL163)</f>
        <v>0</v>
      </c>
      <c r="AM149" s="180">
        <f t="shared" ref="AM149:AM168" si="102">AJ149+AK149+AL149</f>
        <v>0</v>
      </c>
      <c r="AN149" s="180">
        <f>SUM(AN150:AN163)</f>
        <v>0</v>
      </c>
      <c r="AO149" s="180">
        <f>SUM(AO150:AO163)</f>
        <v>0</v>
      </c>
      <c r="AP149" s="180">
        <f>SUM(AP150:AP163)</f>
        <v>0</v>
      </c>
      <c r="AQ149" s="180">
        <f t="shared" ref="AQ149:AQ168" si="103">AN149+AO149+AP149</f>
        <v>0</v>
      </c>
      <c r="AR149" s="180">
        <f t="shared" ref="AR149:AR168" si="104">AE149+AI149+AM149+AQ149</f>
        <v>2482571.4500000002</v>
      </c>
    </row>
    <row r="150" spans="2:44" x14ac:dyDescent="0.25">
      <c r="B150" s="169" t="s">
        <v>683</v>
      </c>
      <c r="C150" s="170" t="s">
        <v>684</v>
      </c>
      <c r="D1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1">
        <f t="shared" si="96"/>
        <v>0</v>
      </c>
      <c r="G150" s="171"/>
      <c r="H150" s="171">
        <f t="shared" si="97"/>
        <v>0</v>
      </c>
      <c r="I150" s="171"/>
      <c r="J150" s="171">
        <f t="shared" si="98"/>
        <v>0</v>
      </c>
      <c r="K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1">
        <f t="shared" si="100"/>
        <v>0</v>
      </c>
      <c r="AF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1">
        <f t="shared" si="101"/>
        <v>0</v>
      </c>
      <c r="AJ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1">
        <f t="shared" si="102"/>
        <v>0</v>
      </c>
      <c r="AN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1">
        <f t="shared" si="103"/>
        <v>0</v>
      </c>
      <c r="AR150" s="171">
        <f t="shared" si="104"/>
        <v>0</v>
      </c>
    </row>
    <row r="151" spans="2:44" x14ac:dyDescent="0.25">
      <c r="B151" s="169" t="s">
        <v>283</v>
      </c>
      <c r="C151" s="170" t="s">
        <v>167</v>
      </c>
      <c r="D1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1">
        <f t="shared" si="96"/>
        <v>0</v>
      </c>
      <c r="G151" s="171"/>
      <c r="H151" s="171">
        <f t="shared" si="97"/>
        <v>0</v>
      </c>
      <c r="I151" s="171"/>
      <c r="J151" s="171">
        <f t="shared" si="98"/>
        <v>0</v>
      </c>
      <c r="K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1">
        <f t="shared" si="100"/>
        <v>0</v>
      </c>
      <c r="AF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1">
        <f t="shared" si="101"/>
        <v>0</v>
      </c>
      <c r="AJ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1">
        <f t="shared" si="102"/>
        <v>0</v>
      </c>
      <c r="AN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1">
        <f t="shared" si="103"/>
        <v>0</v>
      </c>
      <c r="AR151" s="171">
        <f t="shared" si="104"/>
        <v>0</v>
      </c>
    </row>
    <row r="152" spans="2:44" x14ac:dyDescent="0.25">
      <c r="B152" s="169" t="s">
        <v>685</v>
      </c>
      <c r="C152" s="170" t="s">
        <v>686</v>
      </c>
      <c r="D1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1">
        <f t="shared" si="96"/>
        <v>0</v>
      </c>
      <c r="G152" s="171"/>
      <c r="H152" s="171">
        <f t="shared" si="97"/>
        <v>0</v>
      </c>
      <c r="I152" s="171"/>
      <c r="J152" s="171">
        <f t="shared" si="98"/>
        <v>0</v>
      </c>
      <c r="K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1">
        <f t="shared" si="100"/>
        <v>0</v>
      </c>
      <c r="AF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1">
        <f t="shared" si="101"/>
        <v>0</v>
      </c>
      <c r="AJ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1">
        <f t="shared" si="102"/>
        <v>0</v>
      </c>
      <c r="AN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1">
        <f t="shared" si="103"/>
        <v>0</v>
      </c>
      <c r="AR152" s="171">
        <f t="shared" si="104"/>
        <v>0</v>
      </c>
    </row>
    <row r="153" spans="2:44" x14ac:dyDescent="0.25">
      <c r="B153" s="169" t="s">
        <v>687</v>
      </c>
      <c r="C153" s="170" t="s">
        <v>688</v>
      </c>
      <c r="D1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1">
        <f t="shared" si="96"/>
        <v>0</v>
      </c>
      <c r="G153" s="171"/>
      <c r="H153" s="171">
        <f t="shared" si="97"/>
        <v>0</v>
      </c>
      <c r="I153" s="171"/>
      <c r="J153" s="171">
        <f t="shared" si="98"/>
        <v>0</v>
      </c>
      <c r="K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1">
        <f t="shared" si="100"/>
        <v>0</v>
      </c>
      <c r="AF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1">
        <f t="shared" si="101"/>
        <v>0</v>
      </c>
      <c r="AJ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1">
        <f t="shared" si="102"/>
        <v>0</v>
      </c>
      <c r="AN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1">
        <f t="shared" si="103"/>
        <v>0</v>
      </c>
      <c r="AR153" s="171">
        <f t="shared" si="104"/>
        <v>0</v>
      </c>
    </row>
    <row r="154" spans="2:44" x14ac:dyDescent="0.25">
      <c r="B154" s="169" t="s">
        <v>284</v>
      </c>
      <c r="C154" s="170" t="s">
        <v>168</v>
      </c>
      <c r="D1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1">
        <f t="shared" si="96"/>
        <v>0</v>
      </c>
      <c r="G154" s="171"/>
      <c r="H154" s="171">
        <f t="shared" si="97"/>
        <v>0</v>
      </c>
      <c r="I154" s="171"/>
      <c r="J154" s="171">
        <f t="shared" si="98"/>
        <v>0</v>
      </c>
      <c r="K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1">
        <f t="shared" si="100"/>
        <v>0</v>
      </c>
      <c r="AF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1">
        <f t="shared" si="101"/>
        <v>0</v>
      </c>
      <c r="AJ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1">
        <f t="shared" si="102"/>
        <v>0</v>
      </c>
      <c r="AN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1">
        <f t="shared" si="103"/>
        <v>0</v>
      </c>
      <c r="AR154" s="171">
        <f t="shared" si="104"/>
        <v>0</v>
      </c>
    </row>
    <row r="155" spans="2:44" x14ac:dyDescent="0.25">
      <c r="B155" s="169" t="s">
        <v>689</v>
      </c>
      <c r="C155" s="170" t="s">
        <v>690</v>
      </c>
      <c r="D1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1">
        <f t="shared" si="96"/>
        <v>0</v>
      </c>
      <c r="G155" s="171"/>
      <c r="H155" s="171">
        <f t="shared" si="97"/>
        <v>0</v>
      </c>
      <c r="I155" s="171"/>
      <c r="J155" s="171">
        <f t="shared" si="98"/>
        <v>0</v>
      </c>
      <c r="K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1">
        <f t="shared" si="100"/>
        <v>0</v>
      </c>
      <c r="AF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1">
        <f t="shared" si="101"/>
        <v>0</v>
      </c>
      <c r="AJ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1">
        <f t="shared" si="102"/>
        <v>0</v>
      </c>
      <c r="AN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1">
        <f t="shared" si="103"/>
        <v>0</v>
      </c>
      <c r="AR155" s="171">
        <f t="shared" si="104"/>
        <v>0</v>
      </c>
    </row>
    <row r="156" spans="2:44" x14ac:dyDescent="0.25">
      <c r="B156" s="169" t="s">
        <v>691</v>
      </c>
      <c r="C156" s="170" t="s">
        <v>692</v>
      </c>
      <c r="D1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1">
        <f t="shared" si="96"/>
        <v>0</v>
      </c>
      <c r="G156" s="171"/>
      <c r="H156" s="171">
        <f t="shared" si="97"/>
        <v>0</v>
      </c>
      <c r="I156" s="171"/>
      <c r="J156" s="171">
        <f t="shared" si="98"/>
        <v>0</v>
      </c>
      <c r="K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1">
        <f t="shared" si="100"/>
        <v>0</v>
      </c>
      <c r="AF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1">
        <f t="shared" si="101"/>
        <v>0</v>
      </c>
      <c r="AJ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1">
        <f t="shared" si="102"/>
        <v>0</v>
      </c>
      <c r="AN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1">
        <f t="shared" si="103"/>
        <v>0</v>
      </c>
      <c r="AR156" s="171">
        <f t="shared" si="104"/>
        <v>0</v>
      </c>
    </row>
    <row r="157" spans="2:44" x14ac:dyDescent="0.25">
      <c r="B157" s="169" t="s">
        <v>285</v>
      </c>
      <c r="C157" s="170" t="s">
        <v>169</v>
      </c>
      <c r="D1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157" s="171">
        <f t="shared" si="96"/>
        <v>60000</v>
      </c>
      <c r="G157" s="171"/>
      <c r="H157" s="171">
        <f t="shared" si="97"/>
        <v>60000</v>
      </c>
      <c r="I157" s="171"/>
      <c r="J157" s="171">
        <f t="shared" si="98"/>
        <v>60000</v>
      </c>
      <c r="K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T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1">
        <f t="shared" si="100"/>
        <v>60000</v>
      </c>
      <c r="AF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1">
        <f t="shared" si="101"/>
        <v>0</v>
      </c>
      <c r="AJ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1">
        <f t="shared" si="102"/>
        <v>0</v>
      </c>
      <c r="AN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1">
        <f t="shared" si="103"/>
        <v>0</v>
      </c>
      <c r="AR157" s="171">
        <f t="shared" si="104"/>
        <v>60000</v>
      </c>
    </row>
    <row r="158" spans="2:44" x14ac:dyDescent="0.25">
      <c r="B158" s="169" t="s">
        <v>693</v>
      </c>
      <c r="C158" s="170" t="s">
        <v>694</v>
      </c>
      <c r="D1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158" s="171">
        <f t="shared" si="96"/>
        <v>60000</v>
      </c>
      <c r="G158" s="171"/>
      <c r="H158" s="171">
        <f t="shared" si="97"/>
        <v>60000</v>
      </c>
      <c r="I158" s="171"/>
      <c r="J158" s="171">
        <f t="shared" si="98"/>
        <v>60000</v>
      </c>
      <c r="K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T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E158" s="171">
        <f t="shared" si="100"/>
        <v>60000</v>
      </c>
      <c r="AF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1">
        <f t="shared" si="101"/>
        <v>0</v>
      </c>
      <c r="AJ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1">
        <f t="shared" si="102"/>
        <v>0</v>
      </c>
      <c r="AN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1">
        <f t="shared" si="103"/>
        <v>0</v>
      </c>
      <c r="AR158" s="171">
        <f t="shared" si="104"/>
        <v>60000</v>
      </c>
    </row>
    <row r="159" spans="2:44" x14ac:dyDescent="0.25">
      <c r="B159" s="169" t="s">
        <v>695</v>
      </c>
      <c r="C159" s="170" t="s">
        <v>696</v>
      </c>
      <c r="D15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1">
        <f t="shared" si="96"/>
        <v>0</v>
      </c>
      <c r="G159" s="171"/>
      <c r="H159" s="171">
        <f t="shared" si="97"/>
        <v>0</v>
      </c>
      <c r="I159" s="171"/>
      <c r="J159" s="171">
        <f t="shared" si="98"/>
        <v>0</v>
      </c>
      <c r="K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1">
        <f t="shared" si="100"/>
        <v>0</v>
      </c>
      <c r="AF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1">
        <f t="shared" si="101"/>
        <v>0</v>
      </c>
      <c r="AJ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1">
        <f t="shared" si="102"/>
        <v>0</v>
      </c>
      <c r="AN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1">
        <f t="shared" si="103"/>
        <v>0</v>
      </c>
      <c r="AR159" s="171">
        <f t="shared" si="104"/>
        <v>0</v>
      </c>
    </row>
    <row r="160" spans="2:44" x14ac:dyDescent="0.25">
      <c r="B160" s="169" t="s">
        <v>697</v>
      </c>
      <c r="C160" s="170" t="s">
        <v>698</v>
      </c>
      <c r="D16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1">
        <f t="shared" si="96"/>
        <v>0</v>
      </c>
      <c r="G160" s="171"/>
      <c r="H160" s="171">
        <f t="shared" si="97"/>
        <v>0</v>
      </c>
      <c r="I160" s="171"/>
      <c r="J160" s="171">
        <f t="shared" si="98"/>
        <v>0</v>
      </c>
      <c r="K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1">
        <f t="shared" si="100"/>
        <v>0</v>
      </c>
      <c r="AF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1">
        <f t="shared" si="101"/>
        <v>0</v>
      </c>
      <c r="AJ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1">
        <f t="shared" si="102"/>
        <v>0</v>
      </c>
      <c r="AN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1">
        <f t="shared" si="103"/>
        <v>0</v>
      </c>
      <c r="AR160" s="171">
        <f t="shared" si="104"/>
        <v>0</v>
      </c>
    </row>
    <row r="161" spans="2:44" x14ac:dyDescent="0.25">
      <c r="B161" s="169" t="s">
        <v>286</v>
      </c>
      <c r="C161" s="170" t="s">
        <v>170</v>
      </c>
      <c r="D1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E1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1">
        <f t="shared" si="96"/>
        <v>96000</v>
      </c>
      <c r="G161" s="171"/>
      <c r="H161" s="171">
        <f t="shared" si="97"/>
        <v>96000</v>
      </c>
      <c r="I161" s="171"/>
      <c r="J161" s="171">
        <f t="shared" si="98"/>
        <v>96000</v>
      </c>
      <c r="K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L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C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1">
        <f t="shared" si="100"/>
        <v>96000</v>
      </c>
      <c r="AF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1">
        <f t="shared" si="101"/>
        <v>0</v>
      </c>
      <c r="AJ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1">
        <f t="shared" si="102"/>
        <v>0</v>
      </c>
      <c r="AN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1">
        <f t="shared" si="103"/>
        <v>0</v>
      </c>
      <c r="AR161" s="171">
        <f t="shared" si="104"/>
        <v>96000</v>
      </c>
    </row>
    <row r="162" spans="2:44" x14ac:dyDescent="0.25">
      <c r="B162" s="169" t="s">
        <v>699</v>
      </c>
      <c r="C162" s="170" t="s">
        <v>700</v>
      </c>
      <c r="D1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68571.450000000012</v>
      </c>
      <c r="E1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698000</v>
      </c>
      <c r="F162" s="171">
        <f t="shared" si="96"/>
        <v>766571.45</v>
      </c>
      <c r="G162" s="171"/>
      <c r="H162" s="171">
        <f t="shared" si="97"/>
        <v>766571.45</v>
      </c>
      <c r="I162" s="171"/>
      <c r="J162" s="171">
        <f t="shared" si="98"/>
        <v>766571.45</v>
      </c>
      <c r="K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68571.450000000012</v>
      </c>
      <c r="L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2198000</v>
      </c>
      <c r="T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C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2148000</v>
      </c>
      <c r="AD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1">
        <f t="shared" si="100"/>
        <v>2198000</v>
      </c>
      <c r="AF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68571.450000000012</v>
      </c>
      <c r="AG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1">
        <f t="shared" si="101"/>
        <v>68571.450000000012</v>
      </c>
      <c r="AJ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1">
        <f t="shared" si="102"/>
        <v>0</v>
      </c>
      <c r="AN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1">
        <f t="shared" si="103"/>
        <v>0</v>
      </c>
      <c r="AR162" s="171">
        <f t="shared" si="104"/>
        <v>2266571.4500000002</v>
      </c>
    </row>
    <row r="163" spans="2:44" x14ac:dyDescent="0.25">
      <c r="B163" s="169" t="s">
        <v>701</v>
      </c>
      <c r="C163" s="170" t="s">
        <v>702</v>
      </c>
      <c r="D1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1">
        <f t="shared" si="96"/>
        <v>0</v>
      </c>
      <c r="G163" s="171"/>
      <c r="H163" s="171">
        <f t="shared" si="97"/>
        <v>0</v>
      </c>
      <c r="I163" s="171"/>
      <c r="J163" s="171">
        <f t="shared" si="98"/>
        <v>0</v>
      </c>
      <c r="K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1">
        <f t="shared" si="100"/>
        <v>0</v>
      </c>
      <c r="AF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1">
        <f t="shared" si="101"/>
        <v>0</v>
      </c>
      <c r="AJ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1">
        <f t="shared" si="102"/>
        <v>0</v>
      </c>
      <c r="AN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1">
        <f t="shared" si="103"/>
        <v>0</v>
      </c>
      <c r="AR163" s="171">
        <f t="shared" si="104"/>
        <v>0</v>
      </c>
    </row>
    <row r="164" spans="2:44" x14ac:dyDescent="0.25">
      <c r="B164" s="178" t="s">
        <v>287</v>
      </c>
      <c r="C164" s="179" t="s">
        <v>171</v>
      </c>
      <c r="D164" s="180">
        <f>SUM(D165:D189)</f>
        <v>135850</v>
      </c>
      <c r="E164" s="180">
        <f>SUM(E165:E189)</f>
        <v>5000</v>
      </c>
      <c r="F164" s="180">
        <f t="shared" si="96"/>
        <v>140850</v>
      </c>
      <c r="G164" s="180">
        <f>SUM(G165:G189)</f>
        <v>0</v>
      </c>
      <c r="H164" s="180">
        <f t="shared" si="97"/>
        <v>140850</v>
      </c>
      <c r="I164" s="180">
        <f>SUM(I165:I189)</f>
        <v>0</v>
      </c>
      <c r="J164" s="180">
        <f t="shared" si="98"/>
        <v>140850</v>
      </c>
      <c r="K164" s="180">
        <f t="shared" ref="K164:AD164" si="105">SUM(K165:K189)</f>
        <v>0</v>
      </c>
      <c r="L164" s="180">
        <f t="shared" si="105"/>
        <v>43750</v>
      </c>
      <c r="M164" s="180">
        <f t="shared" si="105"/>
        <v>0</v>
      </c>
      <c r="N164" s="180">
        <f t="shared" si="105"/>
        <v>0</v>
      </c>
      <c r="O164" s="180">
        <f t="shared" si="105"/>
        <v>0</v>
      </c>
      <c r="P164" s="180">
        <f>SUM(P165:P189)</f>
        <v>0</v>
      </c>
      <c r="Q164" s="180">
        <f>SUM(Q165:Q189)</f>
        <v>0</v>
      </c>
      <c r="R164" s="180">
        <f t="shared" si="105"/>
        <v>0</v>
      </c>
      <c r="S164" s="180">
        <f t="shared" si="105"/>
        <v>97100</v>
      </c>
      <c r="T164" s="180">
        <f>SUM(T165:T189)</f>
        <v>0</v>
      </c>
      <c r="U164" s="180">
        <f t="shared" si="105"/>
        <v>0</v>
      </c>
      <c r="V164" s="180">
        <f t="shared" si="105"/>
        <v>0</v>
      </c>
      <c r="W164" s="180">
        <f>SUM(W165:W189)</f>
        <v>0</v>
      </c>
      <c r="X164" s="180">
        <f t="shared" si="105"/>
        <v>0</v>
      </c>
      <c r="Y164" s="180">
        <f>SUM(Y165:Y189)</f>
        <v>0</v>
      </c>
      <c r="Z164" s="180">
        <f>SUM(Z165:Z189)</f>
        <v>0</v>
      </c>
      <c r="AA164" s="180">
        <f t="shared" si="105"/>
        <v>0</v>
      </c>
      <c r="AB164" s="180">
        <f t="shared" si="105"/>
        <v>2000</v>
      </c>
      <c r="AC164" s="180">
        <f t="shared" si="105"/>
        <v>76000</v>
      </c>
      <c r="AD164" s="180">
        <f t="shared" si="105"/>
        <v>0</v>
      </c>
      <c r="AE164" s="180">
        <f t="shared" si="100"/>
        <v>78000</v>
      </c>
      <c r="AF164" s="180">
        <f>SUM(AF165:AF189)</f>
        <v>0</v>
      </c>
      <c r="AG164" s="180">
        <f>SUM(AG165:AG189)</f>
        <v>19000</v>
      </c>
      <c r="AH164" s="180">
        <f>SUM(AH165:AH189)</f>
        <v>26000</v>
      </c>
      <c r="AI164" s="180">
        <f t="shared" si="101"/>
        <v>45000</v>
      </c>
      <c r="AJ164" s="180">
        <f>SUM(AJ165:AJ189)</f>
        <v>3850</v>
      </c>
      <c r="AK164" s="180">
        <f>SUM(AK165:AK189)</f>
        <v>14000</v>
      </c>
      <c r="AL164" s="180">
        <f>SUM(AL165:AL189)</f>
        <v>0</v>
      </c>
      <c r="AM164" s="180">
        <f t="shared" si="102"/>
        <v>17850</v>
      </c>
      <c r="AN164" s="180">
        <f>SUM(AN165:AN189)</f>
        <v>0</v>
      </c>
      <c r="AO164" s="180">
        <f>SUM(AO165:AO189)</f>
        <v>0</v>
      </c>
      <c r="AP164" s="180">
        <f>SUM(AP165:AP189)</f>
        <v>0</v>
      </c>
      <c r="AQ164" s="180">
        <f t="shared" si="103"/>
        <v>0</v>
      </c>
      <c r="AR164" s="180">
        <f t="shared" si="104"/>
        <v>140850</v>
      </c>
    </row>
    <row r="165" spans="2:44" x14ac:dyDescent="0.25">
      <c r="B165" s="169" t="s">
        <v>288</v>
      </c>
      <c r="C165" s="170" t="s">
        <v>172</v>
      </c>
      <c r="D1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1">
        <f t="shared" si="96"/>
        <v>0</v>
      </c>
      <c r="G165" s="171"/>
      <c r="H165" s="171">
        <f t="shared" si="97"/>
        <v>0</v>
      </c>
      <c r="I165" s="171"/>
      <c r="J165" s="171">
        <f t="shared" si="98"/>
        <v>0</v>
      </c>
      <c r="K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1">
        <f t="shared" si="100"/>
        <v>0</v>
      </c>
      <c r="AF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1">
        <f t="shared" si="101"/>
        <v>0</v>
      </c>
      <c r="AJ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1">
        <f t="shared" si="102"/>
        <v>0</v>
      </c>
      <c r="AN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1">
        <f t="shared" si="103"/>
        <v>0</v>
      </c>
      <c r="AR165" s="171">
        <f t="shared" si="104"/>
        <v>0</v>
      </c>
    </row>
    <row r="166" spans="2:44" x14ac:dyDescent="0.25">
      <c r="B166" s="169" t="s">
        <v>703</v>
      </c>
      <c r="C166" s="170" t="s">
        <v>704</v>
      </c>
      <c r="D16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1">
        <f t="shared" si="96"/>
        <v>0</v>
      </c>
      <c r="G166" s="171"/>
      <c r="H166" s="171">
        <f t="shared" si="97"/>
        <v>0</v>
      </c>
      <c r="I166" s="171"/>
      <c r="J166" s="171">
        <f t="shared" si="98"/>
        <v>0</v>
      </c>
      <c r="K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1">
        <f t="shared" si="100"/>
        <v>0</v>
      </c>
      <c r="AF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1">
        <f t="shared" si="101"/>
        <v>0</v>
      </c>
      <c r="AJ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1">
        <f t="shared" si="102"/>
        <v>0</v>
      </c>
      <c r="AN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1">
        <f t="shared" si="103"/>
        <v>0</v>
      </c>
      <c r="AR166" s="171">
        <f t="shared" si="104"/>
        <v>0</v>
      </c>
    </row>
    <row r="167" spans="2:44" x14ac:dyDescent="0.25">
      <c r="B167" s="169" t="s">
        <v>705</v>
      </c>
      <c r="C167" s="170" t="s">
        <v>706</v>
      </c>
      <c r="D16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1">
        <f t="shared" si="96"/>
        <v>0</v>
      </c>
      <c r="G167" s="171"/>
      <c r="H167" s="171">
        <f t="shared" si="97"/>
        <v>0</v>
      </c>
      <c r="I167" s="171"/>
      <c r="J167" s="171">
        <f t="shared" si="98"/>
        <v>0</v>
      </c>
      <c r="K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1">
        <f t="shared" si="100"/>
        <v>0</v>
      </c>
      <c r="AF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1">
        <f t="shared" si="101"/>
        <v>0</v>
      </c>
      <c r="AJ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1">
        <f t="shared" si="102"/>
        <v>0</v>
      </c>
      <c r="AN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1">
        <f t="shared" si="103"/>
        <v>0</v>
      </c>
      <c r="AR167" s="171">
        <f t="shared" si="104"/>
        <v>0</v>
      </c>
    </row>
    <row r="168" spans="2:44" x14ac:dyDescent="0.25">
      <c r="B168" s="169" t="s">
        <v>707</v>
      </c>
      <c r="C168" s="170" t="s">
        <v>708</v>
      </c>
      <c r="D16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1">
        <f t="shared" si="96"/>
        <v>0</v>
      </c>
      <c r="G168" s="171"/>
      <c r="H168" s="171">
        <f t="shared" si="97"/>
        <v>0</v>
      </c>
      <c r="I168" s="171"/>
      <c r="J168" s="171">
        <f t="shared" si="98"/>
        <v>0</v>
      </c>
      <c r="K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1">
        <f t="shared" si="100"/>
        <v>0</v>
      </c>
      <c r="AF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1">
        <f t="shared" si="101"/>
        <v>0</v>
      </c>
      <c r="AJ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1">
        <f t="shared" si="102"/>
        <v>0</v>
      </c>
      <c r="AN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1">
        <f t="shared" si="103"/>
        <v>0</v>
      </c>
      <c r="AR168" s="171">
        <f t="shared" si="104"/>
        <v>0</v>
      </c>
    </row>
    <row r="169" spans="2:44" x14ac:dyDescent="0.25">
      <c r="B169" s="169" t="s">
        <v>709</v>
      </c>
      <c r="C169" s="170" t="s">
        <v>710</v>
      </c>
      <c r="D16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1">
        <f t="shared" ref="F169:F177" si="106">D169+E169</f>
        <v>0</v>
      </c>
      <c r="G169" s="171"/>
      <c r="H169" s="171">
        <f t="shared" ref="H169:H177" si="107">F169-G169</f>
        <v>0</v>
      </c>
      <c r="I169" s="171"/>
      <c r="J169" s="171">
        <f t="shared" ref="J169:J177" si="108">F169-I169</f>
        <v>0</v>
      </c>
      <c r="K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1">
        <f t="shared" ref="AE169:AE177" si="109">AB169+AC169+AD169</f>
        <v>0</v>
      </c>
      <c r="AF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1">
        <f t="shared" ref="AI169:AI177" si="110">AF169+AG169+AH169</f>
        <v>0</v>
      </c>
      <c r="AJ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1">
        <f t="shared" ref="AM169:AM177" si="111">AJ169+AK169+AL169</f>
        <v>0</v>
      </c>
      <c r="AN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1">
        <f t="shared" ref="AQ169:AQ177" si="112">AN169+AO169+AP169</f>
        <v>0</v>
      </c>
      <c r="AR169" s="171">
        <f t="shared" ref="AR169:AR177" si="113">AE169+AI169+AM169+AQ169</f>
        <v>0</v>
      </c>
    </row>
    <row r="170" spans="2:44" x14ac:dyDescent="0.25">
      <c r="B170" s="169" t="s">
        <v>289</v>
      </c>
      <c r="C170" s="170" t="s">
        <v>173</v>
      </c>
      <c r="D17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43750</v>
      </c>
      <c r="E17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1">
        <f t="shared" si="106"/>
        <v>43750</v>
      </c>
      <c r="G170" s="171"/>
      <c r="H170" s="171">
        <f t="shared" si="107"/>
        <v>43750</v>
      </c>
      <c r="I170" s="171"/>
      <c r="J170" s="171">
        <f t="shared" si="108"/>
        <v>43750</v>
      </c>
      <c r="K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43750</v>
      </c>
      <c r="M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43750</v>
      </c>
      <c r="AD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1">
        <f t="shared" si="109"/>
        <v>43750</v>
      </c>
      <c r="AF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1">
        <f t="shared" si="110"/>
        <v>0</v>
      </c>
      <c r="AJ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1">
        <f t="shared" si="111"/>
        <v>0</v>
      </c>
      <c r="AN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1">
        <f t="shared" si="112"/>
        <v>0</v>
      </c>
      <c r="AR170" s="171">
        <f t="shared" si="113"/>
        <v>43750</v>
      </c>
    </row>
    <row r="171" spans="2:44" x14ac:dyDescent="0.25">
      <c r="B171" s="169" t="s">
        <v>711</v>
      </c>
      <c r="C171" s="170" t="s">
        <v>712</v>
      </c>
      <c r="D17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73100</v>
      </c>
      <c r="E17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171" s="171">
        <f t="shared" si="106"/>
        <v>78100</v>
      </c>
      <c r="G171" s="171"/>
      <c r="H171" s="171">
        <f t="shared" si="107"/>
        <v>78100</v>
      </c>
      <c r="I171" s="171"/>
      <c r="J171" s="171">
        <f t="shared" si="108"/>
        <v>78100</v>
      </c>
      <c r="K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78100</v>
      </c>
      <c r="T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C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32250</v>
      </c>
      <c r="AD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71">
        <f t="shared" si="109"/>
        <v>34250</v>
      </c>
      <c r="AF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I171" s="171">
        <f t="shared" si="110"/>
        <v>26000</v>
      </c>
      <c r="AJ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3850</v>
      </c>
      <c r="AK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L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1">
        <f t="shared" si="111"/>
        <v>17850</v>
      </c>
      <c r="AN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1">
        <f t="shared" si="112"/>
        <v>0</v>
      </c>
      <c r="AR171" s="171">
        <f t="shared" si="113"/>
        <v>78100</v>
      </c>
    </row>
    <row r="172" spans="2:44" x14ac:dyDescent="0.25">
      <c r="B172" s="169" t="s">
        <v>713</v>
      </c>
      <c r="C172" s="170" t="s">
        <v>714</v>
      </c>
      <c r="D17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1">
        <f t="shared" si="106"/>
        <v>0</v>
      </c>
      <c r="G172" s="171"/>
      <c r="H172" s="171">
        <f t="shared" si="107"/>
        <v>0</v>
      </c>
      <c r="I172" s="171"/>
      <c r="J172" s="171">
        <f t="shared" si="108"/>
        <v>0</v>
      </c>
      <c r="K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1">
        <f t="shared" si="109"/>
        <v>0</v>
      </c>
      <c r="AF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1">
        <f t="shared" si="110"/>
        <v>0</v>
      </c>
      <c r="AJ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1">
        <f t="shared" si="111"/>
        <v>0</v>
      </c>
      <c r="AN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1">
        <f t="shared" si="112"/>
        <v>0</v>
      </c>
      <c r="AR172" s="171">
        <f t="shared" si="113"/>
        <v>0</v>
      </c>
    </row>
    <row r="173" spans="2:44" x14ac:dyDescent="0.25">
      <c r="B173" s="169" t="s">
        <v>715</v>
      </c>
      <c r="C173" s="170" t="s">
        <v>716</v>
      </c>
      <c r="D17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1">
        <f t="shared" si="106"/>
        <v>0</v>
      </c>
      <c r="G173" s="171"/>
      <c r="H173" s="171">
        <f t="shared" si="107"/>
        <v>0</v>
      </c>
      <c r="I173" s="171"/>
      <c r="J173" s="171">
        <f t="shared" si="108"/>
        <v>0</v>
      </c>
      <c r="K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1">
        <f t="shared" si="109"/>
        <v>0</v>
      </c>
      <c r="AF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1">
        <f t="shared" si="110"/>
        <v>0</v>
      </c>
      <c r="AJ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1">
        <f t="shared" si="111"/>
        <v>0</v>
      </c>
      <c r="AN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1">
        <f t="shared" si="112"/>
        <v>0</v>
      </c>
      <c r="AR173" s="171">
        <f t="shared" si="113"/>
        <v>0</v>
      </c>
    </row>
    <row r="174" spans="2:44" x14ac:dyDescent="0.25">
      <c r="B174" s="169" t="s">
        <v>717</v>
      </c>
      <c r="C174" s="170" t="s">
        <v>718</v>
      </c>
      <c r="D17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1">
        <f t="shared" si="106"/>
        <v>0</v>
      </c>
      <c r="G174" s="171"/>
      <c r="H174" s="171">
        <f t="shared" si="107"/>
        <v>0</v>
      </c>
      <c r="I174" s="171"/>
      <c r="J174" s="171">
        <f t="shared" si="108"/>
        <v>0</v>
      </c>
      <c r="K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1">
        <f t="shared" si="109"/>
        <v>0</v>
      </c>
      <c r="AF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1">
        <f t="shared" si="110"/>
        <v>0</v>
      </c>
      <c r="AJ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1">
        <f t="shared" si="111"/>
        <v>0</v>
      </c>
      <c r="AN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1">
        <f t="shared" si="112"/>
        <v>0</v>
      </c>
      <c r="AR174" s="171">
        <f t="shared" si="113"/>
        <v>0</v>
      </c>
    </row>
    <row r="175" spans="2:44" x14ac:dyDescent="0.25">
      <c r="B175" s="169" t="s">
        <v>719</v>
      </c>
      <c r="C175" s="170" t="s">
        <v>720</v>
      </c>
      <c r="D17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1">
        <f t="shared" si="106"/>
        <v>0</v>
      </c>
      <c r="G175" s="171"/>
      <c r="H175" s="171">
        <f t="shared" si="107"/>
        <v>0</v>
      </c>
      <c r="I175" s="171"/>
      <c r="J175" s="171">
        <f t="shared" si="108"/>
        <v>0</v>
      </c>
      <c r="K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1">
        <f t="shared" si="109"/>
        <v>0</v>
      </c>
      <c r="AF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1">
        <f t="shared" si="110"/>
        <v>0</v>
      </c>
      <c r="AJ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1">
        <f t="shared" si="111"/>
        <v>0</v>
      </c>
      <c r="AN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1">
        <f t="shared" si="112"/>
        <v>0</v>
      </c>
      <c r="AR175" s="171">
        <f t="shared" si="113"/>
        <v>0</v>
      </c>
    </row>
    <row r="176" spans="2:44" x14ac:dyDescent="0.25">
      <c r="B176" s="169" t="s">
        <v>290</v>
      </c>
      <c r="C176" s="170" t="s">
        <v>721</v>
      </c>
      <c r="D17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1">
        <f t="shared" si="106"/>
        <v>0</v>
      </c>
      <c r="G176" s="171"/>
      <c r="H176" s="171">
        <f t="shared" si="107"/>
        <v>0</v>
      </c>
      <c r="I176" s="171"/>
      <c r="J176" s="171">
        <f t="shared" si="108"/>
        <v>0</v>
      </c>
      <c r="K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1">
        <f t="shared" si="109"/>
        <v>0</v>
      </c>
      <c r="AF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1">
        <f t="shared" si="110"/>
        <v>0</v>
      </c>
      <c r="AJ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1">
        <f t="shared" si="111"/>
        <v>0</v>
      </c>
      <c r="AN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1">
        <f t="shared" si="112"/>
        <v>0</v>
      </c>
      <c r="AR176" s="171">
        <f t="shared" si="113"/>
        <v>0</v>
      </c>
    </row>
    <row r="177" spans="2:44" x14ac:dyDescent="0.25">
      <c r="B177" s="169" t="s">
        <v>722</v>
      </c>
      <c r="C177" s="170" t="s">
        <v>723</v>
      </c>
      <c r="D17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1">
        <f t="shared" si="106"/>
        <v>0</v>
      </c>
      <c r="G177" s="171"/>
      <c r="H177" s="171">
        <f t="shared" si="107"/>
        <v>0</v>
      </c>
      <c r="I177" s="171"/>
      <c r="J177" s="171">
        <f t="shared" si="108"/>
        <v>0</v>
      </c>
      <c r="K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1">
        <f t="shared" si="109"/>
        <v>0</v>
      </c>
      <c r="AF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1">
        <f t="shared" si="110"/>
        <v>0</v>
      </c>
      <c r="AJ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1">
        <f t="shared" si="111"/>
        <v>0</v>
      </c>
      <c r="AN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1">
        <f t="shared" si="112"/>
        <v>0</v>
      </c>
      <c r="AR177" s="171">
        <f t="shared" si="113"/>
        <v>0</v>
      </c>
    </row>
    <row r="178" spans="2:44" x14ac:dyDescent="0.25">
      <c r="B178" s="169" t="s">
        <v>291</v>
      </c>
      <c r="C178" s="170" t="s">
        <v>724</v>
      </c>
      <c r="D17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1">
        <f t="shared" ref="F178:F185" si="114">D178+E178</f>
        <v>0</v>
      </c>
      <c r="G178" s="171"/>
      <c r="H178" s="171">
        <f t="shared" ref="H178:H185" si="115">F178-G178</f>
        <v>0</v>
      </c>
      <c r="I178" s="171"/>
      <c r="J178" s="171">
        <f t="shared" ref="J178:J185" si="116">F178-I178</f>
        <v>0</v>
      </c>
      <c r="K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1">
        <f t="shared" ref="AE178:AE185" si="117">AB178+AC178+AD178</f>
        <v>0</v>
      </c>
      <c r="AF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1">
        <f t="shared" ref="AI178:AI185" si="118">AF178+AG178+AH178</f>
        <v>0</v>
      </c>
      <c r="AJ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1">
        <f t="shared" ref="AM178:AM185" si="119">AJ178+AK178+AL178</f>
        <v>0</v>
      </c>
      <c r="AN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1">
        <f t="shared" ref="AQ178:AQ185" si="120">AN178+AO178+AP178</f>
        <v>0</v>
      </c>
      <c r="AR178" s="171">
        <f t="shared" ref="AR178:AR185" si="121">AE178+AI178+AM178+AQ178</f>
        <v>0</v>
      </c>
    </row>
    <row r="179" spans="2:44" x14ac:dyDescent="0.25">
      <c r="B179" s="169" t="s">
        <v>725</v>
      </c>
      <c r="C179" s="170" t="s">
        <v>724</v>
      </c>
      <c r="D17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1">
        <f t="shared" si="114"/>
        <v>0</v>
      </c>
      <c r="G179" s="171"/>
      <c r="H179" s="171">
        <f t="shared" si="115"/>
        <v>0</v>
      </c>
      <c r="I179" s="171"/>
      <c r="J179" s="171">
        <f t="shared" si="116"/>
        <v>0</v>
      </c>
      <c r="K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1">
        <f t="shared" si="117"/>
        <v>0</v>
      </c>
      <c r="AF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1">
        <f t="shared" si="118"/>
        <v>0</v>
      </c>
      <c r="AJ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1">
        <f t="shared" si="119"/>
        <v>0</v>
      </c>
      <c r="AN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1">
        <f t="shared" si="120"/>
        <v>0</v>
      </c>
      <c r="AR179" s="171">
        <f t="shared" si="121"/>
        <v>0</v>
      </c>
    </row>
    <row r="180" spans="2:44" x14ac:dyDescent="0.25">
      <c r="B180" s="169" t="s">
        <v>726</v>
      </c>
      <c r="C180" s="170" t="s">
        <v>727</v>
      </c>
      <c r="D18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1">
        <f t="shared" si="114"/>
        <v>0</v>
      </c>
      <c r="G180" s="171"/>
      <c r="H180" s="171">
        <f t="shared" si="115"/>
        <v>0</v>
      </c>
      <c r="I180" s="171"/>
      <c r="J180" s="171">
        <f t="shared" si="116"/>
        <v>0</v>
      </c>
      <c r="K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1">
        <f t="shared" si="117"/>
        <v>0</v>
      </c>
      <c r="AF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1">
        <f t="shared" si="118"/>
        <v>0</v>
      </c>
      <c r="AJ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1">
        <f t="shared" si="119"/>
        <v>0</v>
      </c>
      <c r="AN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1">
        <f t="shared" si="120"/>
        <v>0</v>
      </c>
      <c r="AR180" s="171">
        <f t="shared" si="121"/>
        <v>0</v>
      </c>
    </row>
    <row r="181" spans="2:44" x14ac:dyDescent="0.25">
      <c r="B181" s="169" t="s">
        <v>728</v>
      </c>
      <c r="C181" s="170" t="s">
        <v>729</v>
      </c>
      <c r="D18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1">
        <f t="shared" si="114"/>
        <v>0</v>
      </c>
      <c r="G181" s="171"/>
      <c r="H181" s="171">
        <f t="shared" si="115"/>
        <v>0</v>
      </c>
      <c r="I181" s="171"/>
      <c r="J181" s="171">
        <f t="shared" si="116"/>
        <v>0</v>
      </c>
      <c r="K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1">
        <f t="shared" si="117"/>
        <v>0</v>
      </c>
      <c r="AF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1">
        <f t="shared" si="118"/>
        <v>0</v>
      </c>
      <c r="AJ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1">
        <f t="shared" si="119"/>
        <v>0</v>
      </c>
      <c r="AN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1">
        <f t="shared" si="120"/>
        <v>0</v>
      </c>
      <c r="AR181" s="171">
        <f t="shared" si="121"/>
        <v>0</v>
      </c>
    </row>
    <row r="182" spans="2:44" x14ac:dyDescent="0.25">
      <c r="B182" s="169" t="s">
        <v>292</v>
      </c>
      <c r="C182" s="170" t="s">
        <v>730</v>
      </c>
      <c r="D18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1">
        <f t="shared" si="114"/>
        <v>0</v>
      </c>
      <c r="G182" s="171"/>
      <c r="H182" s="171">
        <f t="shared" si="115"/>
        <v>0</v>
      </c>
      <c r="I182" s="171"/>
      <c r="J182" s="171">
        <f t="shared" si="116"/>
        <v>0</v>
      </c>
      <c r="K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1">
        <f t="shared" si="117"/>
        <v>0</v>
      </c>
      <c r="AF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1">
        <f t="shared" si="118"/>
        <v>0</v>
      </c>
      <c r="AJ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1">
        <f t="shared" si="119"/>
        <v>0</v>
      </c>
      <c r="AN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1">
        <f t="shared" si="120"/>
        <v>0</v>
      </c>
      <c r="AR182" s="171">
        <f t="shared" si="121"/>
        <v>0</v>
      </c>
    </row>
    <row r="183" spans="2:44" x14ac:dyDescent="0.25">
      <c r="B183" s="169" t="s">
        <v>731</v>
      </c>
      <c r="C183" s="170" t="s">
        <v>730</v>
      </c>
      <c r="D18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1">
        <f t="shared" si="114"/>
        <v>0</v>
      </c>
      <c r="G183" s="171"/>
      <c r="H183" s="171">
        <f t="shared" si="115"/>
        <v>0</v>
      </c>
      <c r="I183" s="171"/>
      <c r="J183" s="171">
        <f t="shared" si="116"/>
        <v>0</v>
      </c>
      <c r="K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1">
        <f t="shared" si="117"/>
        <v>0</v>
      </c>
      <c r="AF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1">
        <f t="shared" si="118"/>
        <v>0</v>
      </c>
      <c r="AJ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1">
        <f t="shared" si="119"/>
        <v>0</v>
      </c>
      <c r="AN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1">
        <f t="shared" si="120"/>
        <v>0</v>
      </c>
      <c r="AR183" s="171">
        <f t="shared" si="121"/>
        <v>0</v>
      </c>
    </row>
    <row r="184" spans="2:44" x14ac:dyDescent="0.25">
      <c r="B184" s="169" t="s">
        <v>732</v>
      </c>
      <c r="C184" s="170" t="s">
        <v>733</v>
      </c>
      <c r="D18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1">
        <f t="shared" si="114"/>
        <v>0</v>
      </c>
      <c r="G184" s="171"/>
      <c r="H184" s="171">
        <f t="shared" si="115"/>
        <v>0</v>
      </c>
      <c r="I184" s="171"/>
      <c r="J184" s="171">
        <f t="shared" si="116"/>
        <v>0</v>
      </c>
      <c r="K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1">
        <f t="shared" si="117"/>
        <v>0</v>
      </c>
      <c r="AF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1">
        <f t="shared" si="118"/>
        <v>0</v>
      </c>
      <c r="AJ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1">
        <f t="shared" si="119"/>
        <v>0</v>
      </c>
      <c r="AN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1">
        <f t="shared" si="120"/>
        <v>0</v>
      </c>
      <c r="AR184" s="171">
        <f t="shared" si="121"/>
        <v>0</v>
      </c>
    </row>
    <row r="185" spans="2:44" x14ac:dyDescent="0.25">
      <c r="B185" s="169" t="s">
        <v>734</v>
      </c>
      <c r="C185" s="170" t="s">
        <v>735</v>
      </c>
      <c r="D18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1">
        <f t="shared" si="114"/>
        <v>0</v>
      </c>
      <c r="G185" s="171"/>
      <c r="H185" s="171">
        <f t="shared" si="115"/>
        <v>0</v>
      </c>
      <c r="I185" s="171"/>
      <c r="J185" s="171">
        <f t="shared" si="116"/>
        <v>0</v>
      </c>
      <c r="K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1">
        <f t="shared" si="117"/>
        <v>0</v>
      </c>
      <c r="AF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1">
        <f t="shared" si="118"/>
        <v>0</v>
      </c>
      <c r="AJ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1">
        <f t="shared" si="119"/>
        <v>0</v>
      </c>
      <c r="AN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1">
        <f t="shared" si="120"/>
        <v>0</v>
      </c>
      <c r="AR185" s="171">
        <f t="shared" si="121"/>
        <v>0</v>
      </c>
    </row>
    <row r="186" spans="2:44" x14ac:dyDescent="0.25">
      <c r="B186" s="169" t="s">
        <v>293</v>
      </c>
      <c r="C186" s="170" t="s">
        <v>736</v>
      </c>
      <c r="D18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19000</v>
      </c>
      <c r="E18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1">
        <f t="shared" ref="F186:F217" si="122">D186+E186</f>
        <v>19000</v>
      </c>
      <c r="G186" s="171"/>
      <c r="H186" s="171">
        <f t="shared" ref="H186:H199" si="123">F186-G186</f>
        <v>19000</v>
      </c>
      <c r="I186" s="171"/>
      <c r="J186" s="171">
        <f t="shared" ref="J186:J199" si="124">F186-I186</f>
        <v>19000</v>
      </c>
      <c r="K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v>
      </c>
      <c r="T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1">
        <f t="shared" ref="AE186:AE199" si="125">AB186+AC186+AD186</f>
        <v>0</v>
      </c>
      <c r="AF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v>
      </c>
      <c r="AH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1">
        <f t="shared" ref="AI186:AI199" si="126">AF186+AG186+AH186</f>
        <v>19000</v>
      </c>
      <c r="AJ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1">
        <f t="shared" ref="AM186:AM199" si="127">AJ186+AK186+AL186</f>
        <v>0</v>
      </c>
      <c r="AN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1">
        <f t="shared" ref="AQ186:AQ199" si="128">AN186+AO186+AP186</f>
        <v>0</v>
      </c>
      <c r="AR186" s="171">
        <f t="shared" ref="AR186:AR199" si="129">AE186+AI186+AM186+AQ186</f>
        <v>19000</v>
      </c>
    </row>
    <row r="187" spans="2:44" x14ac:dyDescent="0.25">
      <c r="B187" s="169" t="s">
        <v>737</v>
      </c>
      <c r="C187" s="170" t="s">
        <v>738</v>
      </c>
      <c r="D18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1">
        <f t="shared" si="122"/>
        <v>0</v>
      </c>
      <c r="G187" s="171"/>
      <c r="H187" s="171">
        <f t="shared" si="123"/>
        <v>0</v>
      </c>
      <c r="I187" s="171"/>
      <c r="J187" s="171">
        <f t="shared" si="124"/>
        <v>0</v>
      </c>
      <c r="K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1">
        <f t="shared" si="125"/>
        <v>0</v>
      </c>
      <c r="AF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1">
        <f t="shared" si="126"/>
        <v>0</v>
      </c>
      <c r="AJ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1">
        <f t="shared" si="127"/>
        <v>0</v>
      </c>
      <c r="AN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1">
        <f t="shared" si="128"/>
        <v>0</v>
      </c>
      <c r="AR187" s="171">
        <f t="shared" si="129"/>
        <v>0</v>
      </c>
    </row>
    <row r="188" spans="2:44" x14ac:dyDescent="0.25">
      <c r="B188" s="169" t="s">
        <v>739</v>
      </c>
      <c r="C188" s="170" t="s">
        <v>740</v>
      </c>
      <c r="D18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1">
        <f t="shared" si="122"/>
        <v>0</v>
      </c>
      <c r="G188" s="171"/>
      <c r="H188" s="171">
        <f t="shared" si="123"/>
        <v>0</v>
      </c>
      <c r="I188" s="171"/>
      <c r="J188" s="171">
        <f t="shared" si="124"/>
        <v>0</v>
      </c>
      <c r="K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1">
        <f t="shared" si="125"/>
        <v>0</v>
      </c>
      <c r="AF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1">
        <f t="shared" si="126"/>
        <v>0</v>
      </c>
      <c r="AJ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1">
        <f t="shared" si="127"/>
        <v>0</v>
      </c>
      <c r="AN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1">
        <f t="shared" si="128"/>
        <v>0</v>
      </c>
      <c r="AR188" s="171">
        <f t="shared" si="129"/>
        <v>0</v>
      </c>
    </row>
    <row r="189" spans="2:44" x14ac:dyDescent="0.25">
      <c r="B189" s="169" t="s">
        <v>741</v>
      </c>
      <c r="C189" s="170" t="s">
        <v>742</v>
      </c>
      <c r="D18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1">
        <f t="shared" si="122"/>
        <v>0</v>
      </c>
      <c r="G189" s="171"/>
      <c r="H189" s="171">
        <f t="shared" si="123"/>
        <v>0</v>
      </c>
      <c r="I189" s="171"/>
      <c r="J189" s="171">
        <f t="shared" si="124"/>
        <v>0</v>
      </c>
      <c r="K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1">
        <f t="shared" si="125"/>
        <v>0</v>
      </c>
      <c r="AF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1">
        <f t="shared" si="126"/>
        <v>0</v>
      </c>
      <c r="AJ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1">
        <f t="shared" si="127"/>
        <v>0</v>
      </c>
      <c r="AN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1">
        <f t="shared" si="128"/>
        <v>0</v>
      </c>
      <c r="AR189" s="171">
        <f t="shared" si="129"/>
        <v>0</v>
      </c>
    </row>
    <row r="190" spans="2:44" x14ac:dyDescent="0.25">
      <c r="B190" s="178" t="s">
        <v>294</v>
      </c>
      <c r="C190" s="179" t="s">
        <v>174</v>
      </c>
      <c r="D190" s="180">
        <f>D191+D199</f>
        <v>828632.67500000005</v>
      </c>
      <c r="E190" s="180">
        <f>E191+E199</f>
        <v>122595.7</v>
      </c>
      <c r="F190" s="180">
        <f t="shared" si="122"/>
        <v>951228.375</v>
      </c>
      <c r="G190" s="180">
        <f>G191+G199</f>
        <v>0</v>
      </c>
      <c r="H190" s="180">
        <f t="shared" si="123"/>
        <v>951228.375</v>
      </c>
      <c r="I190" s="180">
        <f>I191+I199</f>
        <v>0</v>
      </c>
      <c r="J190" s="180">
        <f t="shared" si="124"/>
        <v>951228.375</v>
      </c>
      <c r="K190" s="180">
        <f>K191+K199</f>
        <v>303115.17499999999</v>
      </c>
      <c r="L190" s="180">
        <f t="shared" ref="L190:AA190" si="130">L191+L199</f>
        <v>9000</v>
      </c>
      <c r="M190" s="180">
        <f t="shared" si="130"/>
        <v>0</v>
      </c>
      <c r="N190" s="180">
        <f t="shared" si="130"/>
        <v>95062.5</v>
      </c>
      <c r="O190" s="180">
        <f t="shared" si="130"/>
        <v>0</v>
      </c>
      <c r="P190" s="180">
        <f t="shared" si="130"/>
        <v>63625</v>
      </c>
      <c r="Q190" s="180">
        <f t="shared" si="130"/>
        <v>0</v>
      </c>
      <c r="R190" s="180">
        <f t="shared" si="130"/>
        <v>0</v>
      </c>
      <c r="S190" s="180">
        <f t="shared" si="130"/>
        <v>756500</v>
      </c>
      <c r="T190" s="180">
        <f t="shared" si="130"/>
        <v>10000</v>
      </c>
      <c r="U190" s="180">
        <f t="shared" si="130"/>
        <v>0</v>
      </c>
      <c r="V190" s="180">
        <f t="shared" si="130"/>
        <v>0</v>
      </c>
      <c r="W190" s="180">
        <f t="shared" si="130"/>
        <v>0</v>
      </c>
      <c r="X190" s="180">
        <f t="shared" si="130"/>
        <v>132425.70000000001</v>
      </c>
      <c r="Y190" s="180">
        <f>Y191+Y199</f>
        <v>0</v>
      </c>
      <c r="Z190" s="180">
        <f>Z191+Z199</f>
        <v>0</v>
      </c>
      <c r="AA190" s="180">
        <f t="shared" si="130"/>
        <v>0</v>
      </c>
      <c r="AB190" s="180">
        <f>AB191+AB199</f>
        <v>10000</v>
      </c>
      <c r="AC190" s="180">
        <f>AC191+AC199</f>
        <v>324988.2</v>
      </c>
      <c r="AD190" s="180">
        <f>AD191+AD199</f>
        <v>155547.625</v>
      </c>
      <c r="AE190" s="180">
        <f t="shared" si="125"/>
        <v>490535.82500000001</v>
      </c>
      <c r="AF190" s="180">
        <f>AF191+AF199</f>
        <v>105000</v>
      </c>
      <c r="AG190" s="180">
        <f>AG191+AG199</f>
        <v>51567.55</v>
      </c>
      <c r="AH190" s="180">
        <f>AH191+AH199</f>
        <v>75625</v>
      </c>
      <c r="AI190" s="180">
        <f t="shared" si="126"/>
        <v>232192.55</v>
      </c>
      <c r="AJ190" s="180">
        <f>AJ191+AJ199</f>
        <v>362000</v>
      </c>
      <c r="AK190" s="180">
        <f>AK191+AK199</f>
        <v>261875</v>
      </c>
      <c r="AL190" s="180">
        <f>AL191+AL199</f>
        <v>10000</v>
      </c>
      <c r="AM190" s="180">
        <f t="shared" si="127"/>
        <v>633875</v>
      </c>
      <c r="AN190" s="180">
        <f>AN191+AN199</f>
        <v>10000</v>
      </c>
      <c r="AO190" s="180">
        <f>AO191+AO199</f>
        <v>3125</v>
      </c>
      <c r="AP190" s="180">
        <f>AP191+AP199</f>
        <v>0</v>
      </c>
      <c r="AQ190" s="180">
        <f t="shared" si="128"/>
        <v>13125</v>
      </c>
      <c r="AR190" s="180">
        <f t="shared" si="129"/>
        <v>1369728.375</v>
      </c>
    </row>
    <row r="191" spans="2:44" x14ac:dyDescent="0.25">
      <c r="B191" s="178" t="s">
        <v>295</v>
      </c>
      <c r="C191" s="179" t="s">
        <v>175</v>
      </c>
      <c r="D191" s="180">
        <f>SUM(D192:D198)</f>
        <v>147500</v>
      </c>
      <c r="E191" s="180">
        <f>SUM(E192:E198)</f>
        <v>30000</v>
      </c>
      <c r="F191" s="180">
        <f t="shared" si="122"/>
        <v>177500</v>
      </c>
      <c r="G191" s="180">
        <f>SUM(G192:G198)</f>
        <v>0</v>
      </c>
      <c r="H191" s="180">
        <f t="shared" si="123"/>
        <v>177500</v>
      </c>
      <c r="I191" s="180">
        <f>SUM(I192:I198)</f>
        <v>0</v>
      </c>
      <c r="J191" s="180">
        <f t="shared" si="124"/>
        <v>177500</v>
      </c>
      <c r="K191" s="180">
        <f t="shared" ref="K191:AD191" si="131">SUM(K192:K198)</f>
        <v>67500</v>
      </c>
      <c r="L191" s="180">
        <f t="shared" si="131"/>
        <v>0</v>
      </c>
      <c r="M191" s="180">
        <f t="shared" si="131"/>
        <v>0</v>
      </c>
      <c r="N191" s="180">
        <f t="shared" si="131"/>
        <v>0</v>
      </c>
      <c r="O191" s="180">
        <f t="shared" si="131"/>
        <v>0</v>
      </c>
      <c r="P191" s="180">
        <f>SUM(P192:P198)</f>
        <v>9000</v>
      </c>
      <c r="Q191" s="180">
        <f>SUM(Q192:Q198)</f>
        <v>0</v>
      </c>
      <c r="R191" s="180">
        <f t="shared" si="131"/>
        <v>0</v>
      </c>
      <c r="S191" s="180">
        <f t="shared" si="131"/>
        <v>98000</v>
      </c>
      <c r="T191" s="180">
        <f>SUM(T192:T198)</f>
        <v>0</v>
      </c>
      <c r="U191" s="180">
        <f t="shared" si="131"/>
        <v>0</v>
      </c>
      <c r="V191" s="180">
        <f t="shared" si="131"/>
        <v>0</v>
      </c>
      <c r="W191" s="180">
        <f>SUM(W192:W198)</f>
        <v>0</v>
      </c>
      <c r="X191" s="180">
        <f t="shared" si="131"/>
        <v>48000</v>
      </c>
      <c r="Y191" s="180">
        <f>SUM(Y192:Y198)</f>
        <v>0</v>
      </c>
      <c r="Z191" s="180">
        <f>SUM(Z192:Z198)</f>
        <v>0</v>
      </c>
      <c r="AA191" s="180">
        <f t="shared" si="131"/>
        <v>0</v>
      </c>
      <c r="AB191" s="180">
        <f t="shared" si="131"/>
        <v>0</v>
      </c>
      <c r="AC191" s="180">
        <f t="shared" si="131"/>
        <v>48000</v>
      </c>
      <c r="AD191" s="180">
        <f t="shared" si="131"/>
        <v>0</v>
      </c>
      <c r="AE191" s="180">
        <f t="shared" si="125"/>
        <v>48000</v>
      </c>
      <c r="AF191" s="180">
        <f>SUM(AF192:AF198)</f>
        <v>9000</v>
      </c>
      <c r="AG191" s="180">
        <f>SUM(AG192:AG198)</f>
        <v>0</v>
      </c>
      <c r="AH191" s="180">
        <f>SUM(AH192:AH198)</f>
        <v>72500</v>
      </c>
      <c r="AI191" s="180">
        <f t="shared" si="126"/>
        <v>81500</v>
      </c>
      <c r="AJ191" s="180">
        <f>SUM(AJ192:AJ198)</f>
        <v>93000</v>
      </c>
      <c r="AK191" s="180">
        <f>SUM(AK192:AK198)</f>
        <v>0</v>
      </c>
      <c r="AL191" s="180">
        <f>SUM(AL192:AL198)</f>
        <v>0</v>
      </c>
      <c r="AM191" s="180">
        <f t="shared" si="127"/>
        <v>93000</v>
      </c>
      <c r="AN191" s="180">
        <f>SUM(AN192:AN198)</f>
        <v>0</v>
      </c>
      <c r="AO191" s="180">
        <f>SUM(AO192:AO198)</f>
        <v>0</v>
      </c>
      <c r="AP191" s="180">
        <f>SUM(AP192:AP198)</f>
        <v>0</v>
      </c>
      <c r="AQ191" s="180">
        <f t="shared" si="128"/>
        <v>0</v>
      </c>
      <c r="AR191" s="180">
        <f t="shared" si="129"/>
        <v>222500</v>
      </c>
    </row>
    <row r="192" spans="2:44" x14ac:dyDescent="0.25">
      <c r="B192" s="169" t="s">
        <v>301</v>
      </c>
      <c r="C192" s="170" t="s">
        <v>181</v>
      </c>
      <c r="D19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1">
        <f t="shared" si="122"/>
        <v>0</v>
      </c>
      <c r="G192" s="171"/>
      <c r="H192" s="171">
        <f t="shared" si="123"/>
        <v>0</v>
      </c>
      <c r="I192" s="171"/>
      <c r="J192" s="171">
        <f t="shared" si="124"/>
        <v>0</v>
      </c>
      <c r="K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1">
        <f t="shared" si="125"/>
        <v>0</v>
      </c>
      <c r="AF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1">
        <f t="shared" si="126"/>
        <v>0</v>
      </c>
      <c r="AJ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1">
        <f t="shared" si="127"/>
        <v>0</v>
      </c>
      <c r="AN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1">
        <f t="shared" si="128"/>
        <v>0</v>
      </c>
      <c r="AR192" s="171">
        <f t="shared" si="129"/>
        <v>0</v>
      </c>
    </row>
    <row r="193" spans="2:44" x14ac:dyDescent="0.25">
      <c r="B193" s="169" t="s">
        <v>743</v>
      </c>
      <c r="C193" s="170" t="s">
        <v>744</v>
      </c>
      <c r="D19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97500</v>
      </c>
      <c r="E19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1">
        <f t="shared" si="122"/>
        <v>97500</v>
      </c>
      <c r="G193" s="171"/>
      <c r="H193" s="171">
        <f t="shared" si="123"/>
        <v>97500</v>
      </c>
      <c r="I193" s="171"/>
      <c r="J193" s="171">
        <f t="shared" si="124"/>
        <v>97500</v>
      </c>
      <c r="K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67500</v>
      </c>
      <c r="L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Q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48000</v>
      </c>
      <c r="T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Y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D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1">
        <f t="shared" si="125"/>
        <v>18000</v>
      </c>
      <c r="AF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G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22500</v>
      </c>
      <c r="AI193" s="171">
        <f t="shared" si="126"/>
        <v>31500</v>
      </c>
      <c r="AJ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93000</v>
      </c>
      <c r="AK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1">
        <f t="shared" si="127"/>
        <v>93000</v>
      </c>
      <c r="AN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1">
        <f t="shared" si="128"/>
        <v>0</v>
      </c>
      <c r="AR193" s="171">
        <f t="shared" si="129"/>
        <v>142500</v>
      </c>
    </row>
    <row r="194" spans="2:44" x14ac:dyDescent="0.25">
      <c r="B194" s="169" t="s">
        <v>745</v>
      </c>
      <c r="C194" s="170" t="s">
        <v>746</v>
      </c>
      <c r="D19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1">
        <f t="shared" si="122"/>
        <v>0</v>
      </c>
      <c r="G194" s="171"/>
      <c r="H194" s="171">
        <f t="shared" si="123"/>
        <v>0</v>
      </c>
      <c r="I194" s="171"/>
      <c r="J194" s="171">
        <f t="shared" si="124"/>
        <v>0</v>
      </c>
      <c r="K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1">
        <f t="shared" si="125"/>
        <v>0</v>
      </c>
      <c r="AF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1">
        <f t="shared" si="126"/>
        <v>0</v>
      </c>
      <c r="AJ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1">
        <f t="shared" si="127"/>
        <v>0</v>
      </c>
      <c r="AN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1">
        <f t="shared" si="128"/>
        <v>0</v>
      </c>
      <c r="AR194" s="171">
        <f t="shared" si="129"/>
        <v>0</v>
      </c>
    </row>
    <row r="195" spans="2:44" x14ac:dyDescent="0.25">
      <c r="B195" s="169" t="s">
        <v>747</v>
      </c>
      <c r="C195" s="170" t="s">
        <v>748</v>
      </c>
      <c r="D19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1">
        <f t="shared" si="122"/>
        <v>0</v>
      </c>
      <c r="G195" s="171"/>
      <c r="H195" s="171">
        <f t="shared" si="123"/>
        <v>0</v>
      </c>
      <c r="I195" s="171"/>
      <c r="J195" s="171">
        <f t="shared" si="124"/>
        <v>0</v>
      </c>
      <c r="K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1">
        <f t="shared" si="125"/>
        <v>0</v>
      </c>
      <c r="AF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1">
        <f t="shared" si="126"/>
        <v>0</v>
      </c>
      <c r="AJ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1">
        <f t="shared" si="127"/>
        <v>0</v>
      </c>
      <c r="AN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1">
        <f t="shared" si="128"/>
        <v>0</v>
      </c>
      <c r="AR195" s="171">
        <f t="shared" si="129"/>
        <v>0</v>
      </c>
    </row>
    <row r="196" spans="2:44" x14ac:dyDescent="0.25">
      <c r="B196" s="169" t="s">
        <v>749</v>
      </c>
      <c r="C196" s="170" t="s">
        <v>750</v>
      </c>
      <c r="D19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9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196" s="171">
        <f t="shared" si="122"/>
        <v>80000</v>
      </c>
      <c r="G196" s="171"/>
      <c r="H196" s="171">
        <f t="shared" si="123"/>
        <v>80000</v>
      </c>
      <c r="I196" s="171"/>
      <c r="J196" s="171">
        <f t="shared" si="124"/>
        <v>80000</v>
      </c>
      <c r="K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T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Y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1">
        <f t="shared" si="125"/>
        <v>30000</v>
      </c>
      <c r="AF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I196" s="171">
        <f t="shared" si="126"/>
        <v>50000</v>
      </c>
      <c r="AJ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1">
        <f t="shared" si="127"/>
        <v>0</v>
      </c>
      <c r="AN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1">
        <f t="shared" si="128"/>
        <v>0</v>
      </c>
      <c r="AR196" s="171">
        <f t="shared" si="129"/>
        <v>80000</v>
      </c>
    </row>
    <row r="197" spans="2:44" x14ac:dyDescent="0.25">
      <c r="B197" s="169" t="s">
        <v>751</v>
      </c>
      <c r="C197" s="170" t="s">
        <v>752</v>
      </c>
      <c r="D19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1">
        <f t="shared" si="122"/>
        <v>0</v>
      </c>
      <c r="G197" s="171"/>
      <c r="H197" s="171">
        <f t="shared" si="123"/>
        <v>0</v>
      </c>
      <c r="I197" s="171"/>
      <c r="J197" s="171">
        <f t="shared" si="124"/>
        <v>0</v>
      </c>
      <c r="K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1">
        <f t="shared" si="125"/>
        <v>0</v>
      </c>
      <c r="AF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1">
        <f t="shared" si="126"/>
        <v>0</v>
      </c>
      <c r="AJ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1">
        <f t="shared" si="127"/>
        <v>0</v>
      </c>
      <c r="AN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1">
        <f t="shared" si="128"/>
        <v>0</v>
      </c>
      <c r="AR197" s="171">
        <f t="shared" si="129"/>
        <v>0</v>
      </c>
    </row>
    <row r="198" spans="2:44" x14ac:dyDescent="0.25">
      <c r="B198" s="169" t="s">
        <v>753</v>
      </c>
      <c r="C198" s="170" t="s">
        <v>754</v>
      </c>
      <c r="D19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1">
        <f t="shared" si="122"/>
        <v>0</v>
      </c>
      <c r="G198" s="171"/>
      <c r="H198" s="171">
        <f t="shared" si="123"/>
        <v>0</v>
      </c>
      <c r="I198" s="171"/>
      <c r="J198" s="171">
        <f t="shared" si="124"/>
        <v>0</v>
      </c>
      <c r="K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1">
        <f t="shared" si="125"/>
        <v>0</v>
      </c>
      <c r="AF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1">
        <f t="shared" si="126"/>
        <v>0</v>
      </c>
      <c r="AJ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1">
        <f t="shared" si="127"/>
        <v>0</v>
      </c>
      <c r="AN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1">
        <f t="shared" si="128"/>
        <v>0</v>
      </c>
      <c r="AR198" s="171">
        <f t="shared" si="129"/>
        <v>0</v>
      </c>
    </row>
    <row r="199" spans="2:44" x14ac:dyDescent="0.25">
      <c r="B199" s="178" t="s">
        <v>296</v>
      </c>
      <c r="C199" s="179" t="s">
        <v>176</v>
      </c>
      <c r="D199" s="180">
        <f>SUM(D200:D206)</f>
        <v>681132.67500000005</v>
      </c>
      <c r="E199" s="180">
        <f>SUM(E200:E206)</f>
        <v>92595.7</v>
      </c>
      <c r="F199" s="180">
        <f t="shared" si="122"/>
        <v>773728.375</v>
      </c>
      <c r="G199" s="180">
        <f>SUM(G200:G206)</f>
        <v>0</v>
      </c>
      <c r="H199" s="180">
        <f t="shared" si="123"/>
        <v>773728.375</v>
      </c>
      <c r="I199" s="180">
        <f>SUM(I200:I206)</f>
        <v>0</v>
      </c>
      <c r="J199" s="180">
        <f t="shared" si="124"/>
        <v>773728.375</v>
      </c>
      <c r="K199" s="180">
        <f t="shared" ref="K199:AP199" si="132">SUM(K200:K206)</f>
        <v>235615.17499999999</v>
      </c>
      <c r="L199" s="180">
        <f t="shared" si="132"/>
        <v>9000</v>
      </c>
      <c r="M199" s="180">
        <f t="shared" si="132"/>
        <v>0</v>
      </c>
      <c r="N199" s="180">
        <f t="shared" si="132"/>
        <v>95062.5</v>
      </c>
      <c r="O199" s="180">
        <f t="shared" si="132"/>
        <v>0</v>
      </c>
      <c r="P199" s="180">
        <f>SUM(P200:P206)</f>
        <v>54625</v>
      </c>
      <c r="Q199" s="180">
        <f>SUM(Q200:Q206)</f>
        <v>0</v>
      </c>
      <c r="R199" s="180">
        <f t="shared" si="132"/>
        <v>0</v>
      </c>
      <c r="S199" s="180">
        <f t="shared" si="132"/>
        <v>658500</v>
      </c>
      <c r="T199" s="180">
        <f>SUM(T200:T206)</f>
        <v>10000</v>
      </c>
      <c r="U199" s="180">
        <f t="shared" si="132"/>
        <v>0</v>
      </c>
      <c r="V199" s="180">
        <f t="shared" si="132"/>
        <v>0</v>
      </c>
      <c r="W199" s="180">
        <f>SUM(W200:W206)</f>
        <v>0</v>
      </c>
      <c r="X199" s="180">
        <f t="shared" si="132"/>
        <v>84425.7</v>
      </c>
      <c r="Y199" s="180">
        <f>SUM(Y200:Y206)</f>
        <v>0</v>
      </c>
      <c r="Z199" s="180">
        <f>SUM(Z200:Z206)</f>
        <v>0</v>
      </c>
      <c r="AA199" s="180">
        <f t="shared" si="132"/>
        <v>0</v>
      </c>
      <c r="AB199" s="180">
        <f t="shared" si="132"/>
        <v>10000</v>
      </c>
      <c r="AC199" s="180">
        <f t="shared" si="132"/>
        <v>276988.2</v>
      </c>
      <c r="AD199" s="180">
        <f t="shared" si="132"/>
        <v>155547.625</v>
      </c>
      <c r="AE199" s="180">
        <f t="shared" si="125"/>
        <v>442535.82500000001</v>
      </c>
      <c r="AF199" s="180">
        <f t="shared" si="132"/>
        <v>96000</v>
      </c>
      <c r="AG199" s="180">
        <f t="shared" si="132"/>
        <v>51567.55</v>
      </c>
      <c r="AH199" s="180">
        <f t="shared" si="132"/>
        <v>3125</v>
      </c>
      <c r="AI199" s="180">
        <f t="shared" si="126"/>
        <v>150692.54999999999</v>
      </c>
      <c r="AJ199" s="180">
        <f t="shared" si="132"/>
        <v>269000</v>
      </c>
      <c r="AK199" s="180">
        <f t="shared" si="132"/>
        <v>261875</v>
      </c>
      <c r="AL199" s="180">
        <f t="shared" si="132"/>
        <v>10000</v>
      </c>
      <c r="AM199" s="180">
        <f t="shared" si="127"/>
        <v>540875</v>
      </c>
      <c r="AN199" s="180">
        <f t="shared" si="132"/>
        <v>10000</v>
      </c>
      <c r="AO199" s="180">
        <f t="shared" si="132"/>
        <v>3125</v>
      </c>
      <c r="AP199" s="180">
        <f t="shared" si="132"/>
        <v>0</v>
      </c>
      <c r="AQ199" s="180">
        <f t="shared" si="128"/>
        <v>13125</v>
      </c>
      <c r="AR199" s="180">
        <f t="shared" si="129"/>
        <v>1147228.375</v>
      </c>
    </row>
    <row r="200" spans="2:44" x14ac:dyDescent="0.25">
      <c r="B200" s="169" t="s">
        <v>302</v>
      </c>
      <c r="C200" s="170" t="s">
        <v>182</v>
      </c>
      <c r="D20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37595.699999999997</v>
      </c>
      <c r="F200" s="171">
        <f t="shared" si="122"/>
        <v>37595.699999999997</v>
      </c>
      <c r="G200" s="171"/>
      <c r="H200" s="171">
        <f t="shared" ref="H200:H206" si="133">F200-G200</f>
        <v>37595.699999999997</v>
      </c>
      <c r="I200" s="171"/>
      <c r="J200" s="171">
        <f t="shared" ref="J200:J206" si="134">F200-I200</f>
        <v>37595.699999999997</v>
      </c>
      <c r="K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140000</v>
      </c>
      <c r="T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37595.699999999997</v>
      </c>
      <c r="Y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37595.699999999997</v>
      </c>
      <c r="AD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1">
        <f t="shared" ref="AE200:AE206" si="135">AB200+AC200+AD200</f>
        <v>37595.699999999997</v>
      </c>
      <c r="AF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1">
        <f t="shared" ref="AI200:AI206" si="136">AF200+AG200+AH200</f>
        <v>0</v>
      </c>
      <c r="AJ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140000</v>
      </c>
      <c r="AK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1">
        <f t="shared" ref="AM200:AM206" si="137">AJ200+AK200+AL200</f>
        <v>140000</v>
      </c>
      <c r="AN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1">
        <f t="shared" ref="AQ200:AQ206" si="138">AN200+AO200+AP200</f>
        <v>0</v>
      </c>
      <c r="AR200" s="171">
        <f t="shared" ref="AR200:AR206" si="139">AE200+AI200+AM200+AQ200</f>
        <v>177595.7</v>
      </c>
    </row>
    <row r="201" spans="2:44" x14ac:dyDescent="0.25">
      <c r="B201" s="169" t="s">
        <v>755</v>
      </c>
      <c r="C201" s="170" t="s">
        <v>756</v>
      </c>
      <c r="D20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639565.125</v>
      </c>
      <c r="E20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F201" s="171">
        <f t="shared" si="122"/>
        <v>694565.125</v>
      </c>
      <c r="G201" s="171"/>
      <c r="H201" s="171">
        <f t="shared" si="133"/>
        <v>694565.125</v>
      </c>
      <c r="I201" s="171"/>
      <c r="J201" s="171">
        <f t="shared" si="134"/>
        <v>694565.125</v>
      </c>
      <c r="K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194047.625</v>
      </c>
      <c r="L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M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95062.5</v>
      </c>
      <c r="O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54625</v>
      </c>
      <c r="Q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518500</v>
      </c>
      <c r="T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U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46830</v>
      </c>
      <c r="Y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C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239392.5</v>
      </c>
      <c r="AD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155547.625</v>
      </c>
      <c r="AE201" s="171">
        <f t="shared" si="135"/>
        <v>404940.125</v>
      </c>
      <c r="AF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G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H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3125</v>
      </c>
      <c r="AI201" s="171">
        <f t="shared" si="136"/>
        <v>109125</v>
      </c>
      <c r="AJ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129000</v>
      </c>
      <c r="AK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261875</v>
      </c>
      <c r="AL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M201" s="171">
        <f t="shared" si="137"/>
        <v>400875</v>
      </c>
      <c r="AN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O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3125</v>
      </c>
      <c r="AP2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1">
        <f t="shared" si="138"/>
        <v>13125</v>
      </c>
      <c r="AR201" s="171">
        <f t="shared" si="139"/>
        <v>928065.125</v>
      </c>
    </row>
    <row r="202" spans="2:44" x14ac:dyDescent="0.25">
      <c r="B202" s="169" t="s">
        <v>757</v>
      </c>
      <c r="C202" s="170" t="s">
        <v>756</v>
      </c>
      <c r="D20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1">
        <f t="shared" si="122"/>
        <v>0</v>
      </c>
      <c r="G202" s="171"/>
      <c r="H202" s="171">
        <f>F202-G202</f>
        <v>0</v>
      </c>
      <c r="I202" s="171"/>
      <c r="J202" s="171">
        <f>F202-I202</f>
        <v>0</v>
      </c>
      <c r="K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1">
        <f>AB202+AC202+AD202</f>
        <v>0</v>
      </c>
      <c r="AF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1">
        <f>AF202+AG202+AH202</f>
        <v>0</v>
      </c>
      <c r="AJ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1">
        <f>AJ202+AK202+AL202</f>
        <v>0</v>
      </c>
      <c r="AN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1">
        <f>AN202+AO202+AP202</f>
        <v>0</v>
      </c>
      <c r="AR202" s="171">
        <f>AE202+AI202+AM202+AQ202</f>
        <v>0</v>
      </c>
    </row>
    <row r="203" spans="2:44" x14ac:dyDescent="0.25">
      <c r="B203" s="169" t="s">
        <v>758</v>
      </c>
      <c r="C203" s="170" t="s">
        <v>759</v>
      </c>
      <c r="D20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1">
        <f t="shared" si="122"/>
        <v>0</v>
      </c>
      <c r="G203" s="171"/>
      <c r="H203" s="171">
        <f>F203-G203</f>
        <v>0</v>
      </c>
      <c r="I203" s="171"/>
      <c r="J203" s="171">
        <f>F203-I203</f>
        <v>0</v>
      </c>
      <c r="K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1">
        <f>AB203+AC203+AD203</f>
        <v>0</v>
      </c>
      <c r="AF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1">
        <f>AF203+AG203+AH203</f>
        <v>0</v>
      </c>
      <c r="AJ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1">
        <f>AJ203+AK203+AL203</f>
        <v>0</v>
      </c>
      <c r="AN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1">
        <f>AN203+AO203+AP203</f>
        <v>0</v>
      </c>
      <c r="AR203" s="171">
        <f>AE203+AI203+AM203+AQ203</f>
        <v>0</v>
      </c>
    </row>
    <row r="204" spans="2:44" x14ac:dyDescent="0.25">
      <c r="B204" s="169" t="s">
        <v>303</v>
      </c>
      <c r="C204" s="170" t="s">
        <v>760</v>
      </c>
      <c r="D20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1">
        <f t="shared" si="122"/>
        <v>0</v>
      </c>
      <c r="G204" s="171"/>
      <c r="H204" s="171">
        <f>F204-G204</f>
        <v>0</v>
      </c>
      <c r="I204" s="171"/>
      <c r="J204" s="171">
        <f>F204-I204</f>
        <v>0</v>
      </c>
      <c r="K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1">
        <f>AB204+AC204+AD204</f>
        <v>0</v>
      </c>
      <c r="AF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1">
        <f>AF204+AG204+AH204</f>
        <v>0</v>
      </c>
      <c r="AJ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1">
        <f>AJ204+AK204+AL204</f>
        <v>0</v>
      </c>
      <c r="AN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1">
        <f>AN204+AO204+AP204</f>
        <v>0</v>
      </c>
      <c r="AR204" s="171">
        <f>AE204+AI204+AM204+AQ204</f>
        <v>0</v>
      </c>
    </row>
    <row r="205" spans="2:44" x14ac:dyDescent="0.25">
      <c r="B205" s="169" t="s">
        <v>761</v>
      </c>
      <c r="C205" s="170" t="s">
        <v>760</v>
      </c>
      <c r="D20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41567.550000000003</v>
      </c>
      <c r="E20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1">
        <f t="shared" si="122"/>
        <v>41567.550000000003</v>
      </c>
      <c r="G205" s="171"/>
      <c r="H205" s="171">
        <f>F205-G205</f>
        <v>41567.550000000003</v>
      </c>
      <c r="I205" s="171"/>
      <c r="J205" s="171">
        <f>F205-I205</f>
        <v>41567.550000000003</v>
      </c>
      <c r="K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41567.550000000003</v>
      </c>
      <c r="L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1">
        <f>AB205+AC205+AD205</f>
        <v>0</v>
      </c>
      <c r="AF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41567.550000000003</v>
      </c>
      <c r="AH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1">
        <f>AF205+AG205+AH205</f>
        <v>41567.550000000003</v>
      </c>
      <c r="AJ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1">
        <f>AJ205+AK205+AL205</f>
        <v>0</v>
      </c>
      <c r="AN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1">
        <f>AN205+AO205+AP205</f>
        <v>0</v>
      </c>
      <c r="AR205" s="171">
        <f>AE205+AI205+AM205+AQ205</f>
        <v>41567.550000000003</v>
      </c>
    </row>
    <row r="206" spans="2:44" x14ac:dyDescent="0.25">
      <c r="B206" s="169" t="s">
        <v>762</v>
      </c>
      <c r="C206" s="170" t="s">
        <v>763</v>
      </c>
      <c r="D20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1">
        <f t="shared" si="122"/>
        <v>0</v>
      </c>
      <c r="G206" s="171"/>
      <c r="H206" s="171">
        <f t="shared" si="133"/>
        <v>0</v>
      </c>
      <c r="I206" s="171"/>
      <c r="J206" s="171">
        <f t="shared" si="134"/>
        <v>0</v>
      </c>
      <c r="K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1">
        <f t="shared" si="135"/>
        <v>0</v>
      </c>
      <c r="AF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1">
        <f t="shared" si="136"/>
        <v>0</v>
      </c>
      <c r="AJ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1">
        <f t="shared" si="137"/>
        <v>0</v>
      </c>
      <c r="AN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1">
        <f t="shared" si="138"/>
        <v>0</v>
      </c>
      <c r="AR206" s="171">
        <f t="shared" si="139"/>
        <v>0</v>
      </c>
    </row>
    <row r="207" spans="2:44" x14ac:dyDescent="0.25">
      <c r="B207" s="178" t="s">
        <v>297</v>
      </c>
      <c r="C207" s="179" t="s">
        <v>177</v>
      </c>
      <c r="D207" s="180">
        <f>SUM(D208:D213)</f>
        <v>0</v>
      </c>
      <c r="E207" s="180">
        <f>SUM(E208:E213)</f>
        <v>0</v>
      </c>
      <c r="F207" s="180">
        <f t="shared" si="122"/>
        <v>0</v>
      </c>
      <c r="G207" s="180">
        <f>SUM(G208:G213)</f>
        <v>0</v>
      </c>
      <c r="H207" s="180">
        <f t="shared" ref="H207:H244" si="140">F207-G207</f>
        <v>0</v>
      </c>
      <c r="I207" s="180">
        <f>SUM(I208:I213)</f>
        <v>0</v>
      </c>
      <c r="J207" s="180">
        <f t="shared" ref="J207:J244" si="141">F207-I207</f>
        <v>0</v>
      </c>
      <c r="K207" s="180">
        <f t="shared" ref="K207:AD207" si="142">SUM(K208:K213)</f>
        <v>0</v>
      </c>
      <c r="L207" s="180">
        <f t="shared" si="142"/>
        <v>0</v>
      </c>
      <c r="M207" s="180">
        <f t="shared" si="142"/>
        <v>0</v>
      </c>
      <c r="N207" s="180">
        <f t="shared" si="142"/>
        <v>0</v>
      </c>
      <c r="O207" s="180">
        <f t="shared" si="142"/>
        <v>0</v>
      </c>
      <c r="P207" s="180">
        <f>SUM(P208:P213)</f>
        <v>0</v>
      </c>
      <c r="Q207" s="180">
        <f>SUM(Q208:Q213)</f>
        <v>0</v>
      </c>
      <c r="R207" s="180">
        <f t="shared" si="142"/>
        <v>0</v>
      </c>
      <c r="S207" s="180">
        <f t="shared" si="142"/>
        <v>0</v>
      </c>
      <c r="T207" s="180">
        <f>SUM(T208:T213)</f>
        <v>0</v>
      </c>
      <c r="U207" s="180">
        <f t="shared" si="142"/>
        <v>0</v>
      </c>
      <c r="V207" s="180">
        <f t="shared" si="142"/>
        <v>0</v>
      </c>
      <c r="W207" s="180">
        <f>SUM(W208:W213)</f>
        <v>0</v>
      </c>
      <c r="X207" s="180">
        <f t="shared" si="142"/>
        <v>0</v>
      </c>
      <c r="Y207" s="180">
        <f>SUM(Y208:Y213)</f>
        <v>0</v>
      </c>
      <c r="Z207" s="180">
        <f>SUM(Z208:Z213)</f>
        <v>0</v>
      </c>
      <c r="AA207" s="180">
        <f t="shared" si="142"/>
        <v>0</v>
      </c>
      <c r="AB207" s="180">
        <f t="shared" si="142"/>
        <v>0</v>
      </c>
      <c r="AC207" s="180">
        <f t="shared" si="142"/>
        <v>0</v>
      </c>
      <c r="AD207" s="180">
        <f t="shared" si="142"/>
        <v>0</v>
      </c>
      <c r="AE207" s="180">
        <f t="shared" ref="AE207:AE244" si="143">AB207+AC207+AD207</f>
        <v>0</v>
      </c>
      <c r="AF207" s="180">
        <f>SUM(AF208:AF213)</f>
        <v>0</v>
      </c>
      <c r="AG207" s="180">
        <f>SUM(AG208:AG213)</f>
        <v>0</v>
      </c>
      <c r="AH207" s="180">
        <f>SUM(AH208:AH213)</f>
        <v>0</v>
      </c>
      <c r="AI207" s="180">
        <f t="shared" ref="AI207:AI244" si="144">AF207+AG207+AH207</f>
        <v>0</v>
      </c>
      <c r="AJ207" s="180">
        <f>SUM(AJ208:AJ213)</f>
        <v>0</v>
      </c>
      <c r="AK207" s="180">
        <f>SUM(AK208:AK213)</f>
        <v>0</v>
      </c>
      <c r="AL207" s="180">
        <f>SUM(AL208:AL213)</f>
        <v>0</v>
      </c>
      <c r="AM207" s="180">
        <f t="shared" ref="AM207:AM244" si="145">AJ207+AK207+AL207</f>
        <v>0</v>
      </c>
      <c r="AN207" s="180">
        <f>SUM(AN208:AN213)</f>
        <v>0</v>
      </c>
      <c r="AO207" s="180">
        <f>SUM(AO208:AO213)</f>
        <v>0</v>
      </c>
      <c r="AP207" s="180">
        <f>SUM(AP208:AP213)</f>
        <v>0</v>
      </c>
      <c r="AQ207" s="180">
        <f t="shared" ref="AQ207:AQ244" si="146">AN207+AO207+AP207</f>
        <v>0</v>
      </c>
      <c r="AR207" s="180">
        <f t="shared" ref="AR207:AR244" si="147">AE207+AI207+AM207+AQ207</f>
        <v>0</v>
      </c>
    </row>
    <row r="208" spans="2:44" x14ac:dyDescent="0.25">
      <c r="B208" s="169" t="s">
        <v>298</v>
      </c>
      <c r="C208" s="170" t="s">
        <v>178</v>
      </c>
      <c r="D20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1">
        <f t="shared" si="122"/>
        <v>0</v>
      </c>
      <c r="G208" s="171"/>
      <c r="H208" s="171">
        <f t="shared" si="140"/>
        <v>0</v>
      </c>
      <c r="I208" s="171"/>
      <c r="J208" s="171">
        <f t="shared" si="141"/>
        <v>0</v>
      </c>
      <c r="K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1">
        <f t="shared" si="143"/>
        <v>0</v>
      </c>
      <c r="AF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1">
        <f t="shared" si="144"/>
        <v>0</v>
      </c>
      <c r="AJ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1">
        <f t="shared" si="145"/>
        <v>0</v>
      </c>
      <c r="AN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1">
        <f t="shared" si="146"/>
        <v>0</v>
      </c>
      <c r="AR208" s="171">
        <f t="shared" si="147"/>
        <v>0</v>
      </c>
    </row>
    <row r="209" spans="2:44" x14ac:dyDescent="0.25">
      <c r="B209" s="169" t="s">
        <v>764</v>
      </c>
      <c r="C209" s="170" t="s">
        <v>765</v>
      </c>
      <c r="D20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1">
        <f t="shared" si="122"/>
        <v>0</v>
      </c>
      <c r="G209" s="171"/>
      <c r="H209" s="171">
        <f t="shared" si="140"/>
        <v>0</v>
      </c>
      <c r="I209" s="171"/>
      <c r="J209" s="171">
        <f t="shared" si="141"/>
        <v>0</v>
      </c>
      <c r="K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1">
        <f t="shared" si="143"/>
        <v>0</v>
      </c>
      <c r="AF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1">
        <f t="shared" si="144"/>
        <v>0</v>
      </c>
      <c r="AJ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1">
        <f t="shared" si="145"/>
        <v>0</v>
      </c>
      <c r="AN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1">
        <f t="shared" si="146"/>
        <v>0</v>
      </c>
      <c r="AR209" s="171">
        <f t="shared" si="147"/>
        <v>0</v>
      </c>
    </row>
    <row r="210" spans="2:44" x14ac:dyDescent="0.25">
      <c r="B210" s="169" t="s">
        <v>766</v>
      </c>
      <c r="C210" s="170" t="s">
        <v>767</v>
      </c>
      <c r="D21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1">
        <f t="shared" si="122"/>
        <v>0</v>
      </c>
      <c r="G210" s="171"/>
      <c r="H210" s="171">
        <f t="shared" si="140"/>
        <v>0</v>
      </c>
      <c r="I210" s="171"/>
      <c r="J210" s="171">
        <f t="shared" si="141"/>
        <v>0</v>
      </c>
      <c r="K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1">
        <f t="shared" si="143"/>
        <v>0</v>
      </c>
      <c r="AF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1">
        <f t="shared" si="144"/>
        <v>0</v>
      </c>
      <c r="AJ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1">
        <f t="shared" si="145"/>
        <v>0</v>
      </c>
      <c r="AN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1">
        <f t="shared" si="146"/>
        <v>0</v>
      </c>
      <c r="AR210" s="171">
        <f t="shared" si="147"/>
        <v>0</v>
      </c>
    </row>
    <row r="211" spans="2:44" x14ac:dyDescent="0.25">
      <c r="B211" s="169" t="s">
        <v>768</v>
      </c>
      <c r="C211" s="170" t="s">
        <v>769</v>
      </c>
      <c r="D21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1">
        <f t="shared" si="122"/>
        <v>0</v>
      </c>
      <c r="G211" s="171"/>
      <c r="H211" s="171">
        <f t="shared" si="140"/>
        <v>0</v>
      </c>
      <c r="I211" s="171"/>
      <c r="J211" s="171">
        <f t="shared" si="141"/>
        <v>0</v>
      </c>
      <c r="K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1">
        <f t="shared" si="143"/>
        <v>0</v>
      </c>
      <c r="AF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1">
        <f t="shared" si="144"/>
        <v>0</v>
      </c>
      <c r="AJ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1">
        <f t="shared" si="145"/>
        <v>0</v>
      </c>
      <c r="AN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1">
        <f t="shared" si="146"/>
        <v>0</v>
      </c>
      <c r="AR211" s="171">
        <f t="shared" si="147"/>
        <v>0</v>
      </c>
    </row>
    <row r="212" spans="2:44" x14ac:dyDescent="0.25">
      <c r="B212" s="169" t="s">
        <v>770</v>
      </c>
      <c r="C212" s="170" t="s">
        <v>771</v>
      </c>
      <c r="D21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1">
        <f t="shared" si="122"/>
        <v>0</v>
      </c>
      <c r="G212" s="171"/>
      <c r="H212" s="171">
        <f t="shared" si="140"/>
        <v>0</v>
      </c>
      <c r="I212" s="171"/>
      <c r="J212" s="171">
        <f t="shared" si="141"/>
        <v>0</v>
      </c>
      <c r="K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1">
        <f t="shared" si="143"/>
        <v>0</v>
      </c>
      <c r="AF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1">
        <f t="shared" si="144"/>
        <v>0</v>
      </c>
      <c r="AJ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1">
        <f t="shared" si="145"/>
        <v>0</v>
      </c>
      <c r="AN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1">
        <f t="shared" si="146"/>
        <v>0</v>
      </c>
      <c r="AR212" s="171">
        <f t="shared" si="147"/>
        <v>0</v>
      </c>
    </row>
    <row r="213" spans="2:44" x14ac:dyDescent="0.25">
      <c r="B213" s="169" t="s">
        <v>772</v>
      </c>
      <c r="C213" s="170" t="s">
        <v>773</v>
      </c>
      <c r="D21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1">
        <f t="shared" si="122"/>
        <v>0</v>
      </c>
      <c r="G213" s="171"/>
      <c r="H213" s="171">
        <f t="shared" si="140"/>
        <v>0</v>
      </c>
      <c r="I213" s="171"/>
      <c r="J213" s="171">
        <f t="shared" si="141"/>
        <v>0</v>
      </c>
      <c r="K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1">
        <f t="shared" si="143"/>
        <v>0</v>
      </c>
      <c r="AF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1">
        <f t="shared" si="144"/>
        <v>0</v>
      </c>
      <c r="AJ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1">
        <f t="shared" si="145"/>
        <v>0</v>
      </c>
      <c r="AN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1">
        <f t="shared" si="146"/>
        <v>0</v>
      </c>
      <c r="AR213" s="171">
        <f t="shared" si="147"/>
        <v>0</v>
      </c>
    </row>
    <row r="214" spans="2:44" x14ac:dyDescent="0.25">
      <c r="B214" s="178" t="s">
        <v>299</v>
      </c>
      <c r="C214" s="179" t="s">
        <v>179</v>
      </c>
      <c r="D214" s="180">
        <f>SUM(D215:D221)</f>
        <v>0</v>
      </c>
      <c r="E214" s="180">
        <f>SUM(E215:E221)</f>
        <v>0</v>
      </c>
      <c r="F214" s="180">
        <f t="shared" si="122"/>
        <v>0</v>
      </c>
      <c r="G214" s="180">
        <f>SUM(G215:G221)</f>
        <v>0</v>
      </c>
      <c r="H214" s="180">
        <f t="shared" si="140"/>
        <v>0</v>
      </c>
      <c r="I214" s="180">
        <f>SUM(I215:I221)</f>
        <v>0</v>
      </c>
      <c r="J214" s="180">
        <f t="shared" si="141"/>
        <v>0</v>
      </c>
      <c r="K214" s="180">
        <f t="shared" ref="K214:AD214" si="148">SUM(K215:K221)</f>
        <v>0</v>
      </c>
      <c r="L214" s="180">
        <f t="shared" si="148"/>
        <v>0</v>
      </c>
      <c r="M214" s="180">
        <f t="shared" si="148"/>
        <v>0</v>
      </c>
      <c r="N214" s="180">
        <f t="shared" si="148"/>
        <v>0</v>
      </c>
      <c r="O214" s="180">
        <f t="shared" si="148"/>
        <v>0</v>
      </c>
      <c r="P214" s="180">
        <f>SUM(P215:P221)</f>
        <v>0</v>
      </c>
      <c r="Q214" s="180">
        <f>SUM(Q215:Q221)</f>
        <v>0</v>
      </c>
      <c r="R214" s="180">
        <f t="shared" si="148"/>
        <v>0</v>
      </c>
      <c r="S214" s="180">
        <f t="shared" si="148"/>
        <v>0</v>
      </c>
      <c r="T214" s="180">
        <f>SUM(T215:T221)</f>
        <v>0</v>
      </c>
      <c r="U214" s="180">
        <f t="shared" si="148"/>
        <v>0</v>
      </c>
      <c r="V214" s="180">
        <f t="shared" si="148"/>
        <v>0</v>
      </c>
      <c r="W214" s="180">
        <f>SUM(W215:W221)</f>
        <v>0</v>
      </c>
      <c r="X214" s="180">
        <f t="shared" si="148"/>
        <v>0</v>
      </c>
      <c r="Y214" s="180">
        <f>SUM(Y215:Y221)</f>
        <v>0</v>
      </c>
      <c r="Z214" s="180">
        <f>SUM(Z215:Z221)</f>
        <v>0</v>
      </c>
      <c r="AA214" s="180">
        <f t="shared" si="148"/>
        <v>0</v>
      </c>
      <c r="AB214" s="180">
        <f t="shared" si="148"/>
        <v>0</v>
      </c>
      <c r="AC214" s="180">
        <f t="shared" si="148"/>
        <v>0</v>
      </c>
      <c r="AD214" s="180">
        <f t="shared" si="148"/>
        <v>0</v>
      </c>
      <c r="AE214" s="180">
        <f t="shared" si="143"/>
        <v>0</v>
      </c>
      <c r="AF214" s="180">
        <f>SUM(AF215:AF221)</f>
        <v>0</v>
      </c>
      <c r="AG214" s="180">
        <f>SUM(AG215:AG221)</f>
        <v>0</v>
      </c>
      <c r="AH214" s="180">
        <f>SUM(AH215:AH221)</f>
        <v>0</v>
      </c>
      <c r="AI214" s="180">
        <f t="shared" si="144"/>
        <v>0</v>
      </c>
      <c r="AJ214" s="180">
        <f>SUM(AJ215:AJ221)</f>
        <v>0</v>
      </c>
      <c r="AK214" s="180">
        <f>SUM(AK215:AK221)</f>
        <v>0</v>
      </c>
      <c r="AL214" s="180">
        <f>SUM(AL215:AL221)</f>
        <v>0</v>
      </c>
      <c r="AM214" s="180">
        <f t="shared" si="145"/>
        <v>0</v>
      </c>
      <c r="AN214" s="180">
        <f>SUM(AN215:AN221)</f>
        <v>0</v>
      </c>
      <c r="AO214" s="180">
        <f>SUM(AO215:AO221)</f>
        <v>0</v>
      </c>
      <c r="AP214" s="180">
        <f>SUM(AP215:AP221)</f>
        <v>0</v>
      </c>
      <c r="AQ214" s="180">
        <f t="shared" si="146"/>
        <v>0</v>
      </c>
      <c r="AR214" s="180">
        <f t="shared" si="147"/>
        <v>0</v>
      </c>
    </row>
    <row r="215" spans="2:44" x14ac:dyDescent="0.25">
      <c r="B215" s="169" t="s">
        <v>300</v>
      </c>
      <c r="C215" s="170" t="s">
        <v>180</v>
      </c>
      <c r="D2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1">
        <f t="shared" si="122"/>
        <v>0</v>
      </c>
      <c r="G215" s="171"/>
      <c r="H215" s="171">
        <f t="shared" si="140"/>
        <v>0</v>
      </c>
      <c r="I215" s="171"/>
      <c r="J215" s="171">
        <f t="shared" si="141"/>
        <v>0</v>
      </c>
      <c r="K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1">
        <f t="shared" si="143"/>
        <v>0</v>
      </c>
      <c r="AF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1">
        <f t="shared" si="144"/>
        <v>0</v>
      </c>
      <c r="AJ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1">
        <f t="shared" si="145"/>
        <v>0</v>
      </c>
      <c r="AN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1">
        <f t="shared" si="146"/>
        <v>0</v>
      </c>
      <c r="AR215" s="171">
        <f t="shared" si="147"/>
        <v>0</v>
      </c>
    </row>
    <row r="216" spans="2:44" x14ac:dyDescent="0.25">
      <c r="B216" s="169" t="s">
        <v>774</v>
      </c>
      <c r="C216" s="170" t="s">
        <v>775</v>
      </c>
      <c r="D2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1">
        <f t="shared" si="122"/>
        <v>0</v>
      </c>
      <c r="G216" s="171"/>
      <c r="H216" s="171">
        <f t="shared" si="140"/>
        <v>0</v>
      </c>
      <c r="I216" s="171"/>
      <c r="J216" s="171">
        <f t="shared" si="141"/>
        <v>0</v>
      </c>
      <c r="K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1">
        <f t="shared" si="143"/>
        <v>0</v>
      </c>
      <c r="AF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1">
        <f t="shared" si="144"/>
        <v>0</v>
      </c>
      <c r="AJ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1">
        <f t="shared" si="145"/>
        <v>0</v>
      </c>
      <c r="AN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1">
        <f t="shared" si="146"/>
        <v>0</v>
      </c>
      <c r="AR216" s="171">
        <f t="shared" si="147"/>
        <v>0</v>
      </c>
    </row>
    <row r="217" spans="2:44" x14ac:dyDescent="0.25">
      <c r="B217" s="169" t="s">
        <v>776</v>
      </c>
      <c r="C217" s="170" t="s">
        <v>777</v>
      </c>
      <c r="D2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1">
        <f t="shared" si="122"/>
        <v>0</v>
      </c>
      <c r="G217" s="171"/>
      <c r="H217" s="171">
        <f t="shared" si="140"/>
        <v>0</v>
      </c>
      <c r="I217" s="171"/>
      <c r="J217" s="171">
        <f t="shared" si="141"/>
        <v>0</v>
      </c>
      <c r="K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1">
        <f t="shared" si="143"/>
        <v>0</v>
      </c>
      <c r="AF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1">
        <f t="shared" si="144"/>
        <v>0</v>
      </c>
      <c r="AJ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1">
        <f t="shared" si="145"/>
        <v>0</v>
      </c>
      <c r="AN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1">
        <f t="shared" si="146"/>
        <v>0</v>
      </c>
      <c r="AR217" s="171">
        <f t="shared" si="147"/>
        <v>0</v>
      </c>
    </row>
    <row r="218" spans="2:44" x14ac:dyDescent="0.25">
      <c r="B218" s="169" t="s">
        <v>778</v>
      </c>
      <c r="C218" s="170" t="s">
        <v>779</v>
      </c>
      <c r="D21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1">
        <f t="shared" ref="F218:F244" si="149">D218+E218</f>
        <v>0</v>
      </c>
      <c r="G218" s="171"/>
      <c r="H218" s="171">
        <f t="shared" si="140"/>
        <v>0</v>
      </c>
      <c r="I218" s="171"/>
      <c r="J218" s="171">
        <f t="shared" si="141"/>
        <v>0</v>
      </c>
      <c r="K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1">
        <f t="shared" si="143"/>
        <v>0</v>
      </c>
      <c r="AF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1">
        <f t="shared" si="144"/>
        <v>0</v>
      </c>
      <c r="AJ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1">
        <f t="shared" si="145"/>
        <v>0</v>
      </c>
      <c r="AN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1">
        <f t="shared" si="146"/>
        <v>0</v>
      </c>
      <c r="AR218" s="171">
        <f t="shared" si="147"/>
        <v>0</v>
      </c>
    </row>
    <row r="219" spans="2:44" x14ac:dyDescent="0.25">
      <c r="B219" s="169" t="s">
        <v>780</v>
      </c>
      <c r="C219" s="170" t="s">
        <v>781</v>
      </c>
      <c r="D2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1">
        <f t="shared" si="149"/>
        <v>0</v>
      </c>
      <c r="G219" s="171"/>
      <c r="H219" s="171">
        <f t="shared" si="140"/>
        <v>0</v>
      </c>
      <c r="I219" s="171"/>
      <c r="J219" s="171">
        <f t="shared" si="141"/>
        <v>0</v>
      </c>
      <c r="K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1">
        <f t="shared" si="143"/>
        <v>0</v>
      </c>
      <c r="AF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1">
        <f t="shared" si="144"/>
        <v>0</v>
      </c>
      <c r="AJ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1">
        <f t="shared" si="145"/>
        <v>0</v>
      </c>
      <c r="AN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1">
        <f t="shared" si="146"/>
        <v>0</v>
      </c>
      <c r="AR219" s="171">
        <f t="shared" si="147"/>
        <v>0</v>
      </c>
    </row>
    <row r="220" spans="2:44" x14ac:dyDescent="0.25">
      <c r="B220" s="169" t="s">
        <v>782</v>
      </c>
      <c r="C220" s="170" t="s">
        <v>783</v>
      </c>
      <c r="D2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1">
        <f t="shared" si="149"/>
        <v>0</v>
      </c>
      <c r="G220" s="171"/>
      <c r="H220" s="171">
        <f t="shared" si="140"/>
        <v>0</v>
      </c>
      <c r="I220" s="171"/>
      <c r="J220" s="171">
        <f t="shared" si="141"/>
        <v>0</v>
      </c>
      <c r="K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1">
        <f t="shared" si="143"/>
        <v>0</v>
      </c>
      <c r="AF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1">
        <f t="shared" si="144"/>
        <v>0</v>
      </c>
      <c r="AJ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1">
        <f t="shared" si="145"/>
        <v>0</v>
      </c>
      <c r="AN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1">
        <f t="shared" si="146"/>
        <v>0</v>
      </c>
      <c r="AR220" s="171">
        <f t="shared" si="147"/>
        <v>0</v>
      </c>
    </row>
    <row r="221" spans="2:44" x14ac:dyDescent="0.25">
      <c r="B221" s="169" t="s">
        <v>784</v>
      </c>
      <c r="C221" s="170" t="s">
        <v>785</v>
      </c>
      <c r="D2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1">
        <f t="shared" si="149"/>
        <v>0</v>
      </c>
      <c r="G221" s="171"/>
      <c r="H221" s="171">
        <f t="shared" si="140"/>
        <v>0</v>
      </c>
      <c r="I221" s="171"/>
      <c r="J221" s="171">
        <f t="shared" si="141"/>
        <v>0</v>
      </c>
      <c r="K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1">
        <f t="shared" si="143"/>
        <v>0</v>
      </c>
      <c r="AF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1">
        <f t="shared" si="144"/>
        <v>0</v>
      </c>
      <c r="AJ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1">
        <f t="shared" si="145"/>
        <v>0</v>
      </c>
      <c r="AN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1">
        <f t="shared" si="146"/>
        <v>0</v>
      </c>
      <c r="AR221" s="171">
        <f t="shared" si="147"/>
        <v>0</v>
      </c>
    </row>
    <row r="222" spans="2:44" x14ac:dyDescent="0.25">
      <c r="B222" s="166" t="s">
        <v>304</v>
      </c>
      <c r="C222" s="167" t="s">
        <v>183</v>
      </c>
      <c r="D222" s="168">
        <f>D223+D235+D243+D260+D267+D312</f>
        <v>222749.6</v>
      </c>
      <c r="E222" s="168">
        <f>E223+E235+E243+E260+E267+E312</f>
        <v>348150</v>
      </c>
      <c r="F222" s="168">
        <f t="shared" si="149"/>
        <v>570899.6</v>
      </c>
      <c r="G222" s="168">
        <f>G223+G235+G243+G260+G267+G312</f>
        <v>0</v>
      </c>
      <c r="H222" s="168">
        <f t="shared" si="140"/>
        <v>570899.6</v>
      </c>
      <c r="I222" s="168">
        <f>I223+I235+I243+I260+I267+I312</f>
        <v>0</v>
      </c>
      <c r="J222" s="168">
        <f t="shared" si="141"/>
        <v>570899.6</v>
      </c>
      <c r="K222" s="168">
        <f t="shared" ref="K222:AD222" si="150">K223+K235+K243+K260+K267+K312</f>
        <v>52242</v>
      </c>
      <c r="L222" s="168">
        <f t="shared" si="150"/>
        <v>0</v>
      </c>
      <c r="M222" s="168">
        <f t="shared" si="150"/>
        <v>0</v>
      </c>
      <c r="N222" s="168">
        <f t="shared" si="150"/>
        <v>7200</v>
      </c>
      <c r="O222" s="168">
        <f t="shared" si="150"/>
        <v>0</v>
      </c>
      <c r="P222" s="168">
        <f t="shared" si="150"/>
        <v>0</v>
      </c>
      <c r="Q222" s="168">
        <f t="shared" si="150"/>
        <v>0</v>
      </c>
      <c r="R222" s="168">
        <f t="shared" si="150"/>
        <v>0</v>
      </c>
      <c r="S222" s="168">
        <f t="shared" si="150"/>
        <v>535200</v>
      </c>
      <c r="T222" s="168">
        <f>T223+T235+T243+T260+T267+T312</f>
        <v>0</v>
      </c>
      <c r="U222" s="168">
        <f t="shared" si="150"/>
        <v>0</v>
      </c>
      <c r="V222" s="168">
        <f t="shared" si="150"/>
        <v>0</v>
      </c>
      <c r="W222" s="168">
        <f t="shared" si="150"/>
        <v>6000</v>
      </c>
      <c r="X222" s="168">
        <f t="shared" si="150"/>
        <v>0</v>
      </c>
      <c r="Y222" s="168">
        <f>Y223+Y235+Y243+Y260+Y267+Y312</f>
        <v>0</v>
      </c>
      <c r="Z222" s="168">
        <f>Z223+Z235+Z243+Z260+Z267+Z312</f>
        <v>0</v>
      </c>
      <c r="AA222" s="168">
        <f t="shared" si="150"/>
        <v>0</v>
      </c>
      <c r="AB222" s="168">
        <f t="shared" si="150"/>
        <v>16000</v>
      </c>
      <c r="AC222" s="168">
        <f t="shared" si="150"/>
        <v>374900</v>
      </c>
      <c r="AD222" s="168">
        <f t="shared" si="150"/>
        <v>37700</v>
      </c>
      <c r="AE222" s="168">
        <f t="shared" si="143"/>
        <v>428600</v>
      </c>
      <c r="AF222" s="168">
        <f>AF223+AF235+AF243+AF260+AF267+AF312</f>
        <v>74800</v>
      </c>
      <c r="AG222" s="168">
        <f>AG223+AG235+AG243+AG260+AG267+AG312</f>
        <v>63749.599999999999</v>
      </c>
      <c r="AH222" s="168">
        <f>AH223+AH235+AH243+AH260+AH267+AH312</f>
        <v>3142.4</v>
      </c>
      <c r="AI222" s="168">
        <f t="shared" si="144"/>
        <v>141692</v>
      </c>
      <c r="AJ222" s="168">
        <f>AJ223+AJ235+AJ243+AJ260+AJ267+AJ312</f>
        <v>0</v>
      </c>
      <c r="AK222" s="168">
        <f>AK223+AK235+AK243+AK260+AK267+AK312</f>
        <v>10000</v>
      </c>
      <c r="AL222" s="168">
        <f>AL223+AL235+AL243+AL260+AL267+AL312</f>
        <v>6400</v>
      </c>
      <c r="AM222" s="168">
        <f t="shared" si="145"/>
        <v>16400</v>
      </c>
      <c r="AN222" s="168">
        <f>AN223+AN235+AN243+AN260+AN267+AN312</f>
        <v>2500</v>
      </c>
      <c r="AO222" s="168">
        <f>AO223+AO235+AO243+AO260+AO267+AO312</f>
        <v>4950</v>
      </c>
      <c r="AP222" s="168">
        <f>AP223+AP235+AP243+AP260+AP267+AP312</f>
        <v>3000</v>
      </c>
      <c r="AQ222" s="168">
        <f t="shared" si="146"/>
        <v>10450</v>
      </c>
      <c r="AR222" s="168">
        <f t="shared" si="147"/>
        <v>597142</v>
      </c>
    </row>
    <row r="223" spans="2:44" x14ac:dyDescent="0.25">
      <c r="B223" s="178" t="s">
        <v>305</v>
      </c>
      <c r="C223" s="179" t="s">
        <v>184</v>
      </c>
      <c r="D223" s="180">
        <f>SUM(D224:D234)</f>
        <v>178700</v>
      </c>
      <c r="E223" s="180">
        <f>SUM(E224:E234)</f>
        <v>30400</v>
      </c>
      <c r="F223" s="180">
        <f t="shared" si="149"/>
        <v>209100</v>
      </c>
      <c r="G223" s="180">
        <f>SUM(G224:G234)</f>
        <v>0</v>
      </c>
      <c r="H223" s="180">
        <f t="shared" si="140"/>
        <v>209100</v>
      </c>
      <c r="I223" s="180">
        <f>SUM(I224:I234)</f>
        <v>0</v>
      </c>
      <c r="J223" s="180">
        <f t="shared" si="141"/>
        <v>209100</v>
      </c>
      <c r="K223" s="180">
        <f t="shared" ref="K223:AD223" si="151">SUM(K224:K234)</f>
        <v>38850</v>
      </c>
      <c r="L223" s="180">
        <f t="shared" si="151"/>
        <v>0</v>
      </c>
      <c r="M223" s="180">
        <f t="shared" si="151"/>
        <v>0</v>
      </c>
      <c r="N223" s="180">
        <f t="shared" si="151"/>
        <v>7200</v>
      </c>
      <c r="O223" s="180">
        <f t="shared" si="151"/>
        <v>0</v>
      </c>
      <c r="P223" s="180">
        <f t="shared" si="151"/>
        <v>0</v>
      </c>
      <c r="Q223" s="180">
        <f t="shared" si="151"/>
        <v>0</v>
      </c>
      <c r="R223" s="180">
        <f t="shared" si="151"/>
        <v>0</v>
      </c>
      <c r="S223" s="180">
        <f t="shared" si="151"/>
        <v>179650</v>
      </c>
      <c r="T223" s="180">
        <f>SUM(T224:T234)</f>
        <v>0</v>
      </c>
      <c r="U223" s="180">
        <f t="shared" si="151"/>
        <v>0</v>
      </c>
      <c r="V223" s="180">
        <f t="shared" si="151"/>
        <v>0</v>
      </c>
      <c r="W223" s="180">
        <f t="shared" si="151"/>
        <v>6000</v>
      </c>
      <c r="X223" s="180">
        <f t="shared" si="151"/>
        <v>0</v>
      </c>
      <c r="Y223" s="180">
        <f>SUM(Y224:Y234)</f>
        <v>0</v>
      </c>
      <c r="Z223" s="180">
        <f>SUM(Z224:Z234)</f>
        <v>0</v>
      </c>
      <c r="AA223" s="180">
        <f t="shared" si="151"/>
        <v>0</v>
      </c>
      <c r="AB223" s="180">
        <f t="shared" si="151"/>
        <v>0</v>
      </c>
      <c r="AC223" s="180">
        <f t="shared" si="151"/>
        <v>77150</v>
      </c>
      <c r="AD223" s="180">
        <f t="shared" si="151"/>
        <v>32100</v>
      </c>
      <c r="AE223" s="180">
        <f t="shared" si="143"/>
        <v>109250</v>
      </c>
      <c r="AF223" s="180">
        <f>SUM(AF224:AF234)</f>
        <v>71050</v>
      </c>
      <c r="AG223" s="180">
        <f>SUM(AG224:AG234)</f>
        <v>35000</v>
      </c>
      <c r="AH223" s="180">
        <f>SUM(AH224:AH234)</f>
        <v>0</v>
      </c>
      <c r="AI223" s="180">
        <f t="shared" si="144"/>
        <v>106050</v>
      </c>
      <c r="AJ223" s="180">
        <f>SUM(AJ224:AJ234)</f>
        <v>0</v>
      </c>
      <c r="AK223" s="180">
        <f>SUM(AK224:AK234)</f>
        <v>10000</v>
      </c>
      <c r="AL223" s="180">
        <f>SUM(AL224:AL234)</f>
        <v>6400</v>
      </c>
      <c r="AM223" s="180">
        <f t="shared" si="145"/>
        <v>16400</v>
      </c>
      <c r="AN223" s="180">
        <f>SUM(AN224:AN234)</f>
        <v>0</v>
      </c>
      <c r="AO223" s="180">
        <f>SUM(AO224:AO234)</f>
        <v>0</v>
      </c>
      <c r="AP223" s="180">
        <f>SUM(AP224:AP234)</f>
        <v>0</v>
      </c>
      <c r="AQ223" s="180">
        <f t="shared" si="146"/>
        <v>0</v>
      </c>
      <c r="AR223" s="180">
        <f t="shared" si="147"/>
        <v>231700</v>
      </c>
    </row>
    <row r="224" spans="2:44" x14ac:dyDescent="0.25">
      <c r="B224" s="169" t="s">
        <v>306</v>
      </c>
      <c r="C224" s="170" t="s">
        <v>185</v>
      </c>
      <c r="D2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1">
        <f t="shared" si="149"/>
        <v>0</v>
      </c>
      <c r="G224" s="171"/>
      <c r="H224" s="171">
        <f t="shared" si="140"/>
        <v>0</v>
      </c>
      <c r="I224" s="171"/>
      <c r="J224" s="171">
        <f t="shared" si="141"/>
        <v>0</v>
      </c>
      <c r="K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1">
        <f t="shared" si="143"/>
        <v>0</v>
      </c>
      <c r="AF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1">
        <f t="shared" si="144"/>
        <v>0</v>
      </c>
      <c r="AJ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1">
        <f t="shared" si="145"/>
        <v>0</v>
      </c>
      <c r="AN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1">
        <f t="shared" si="146"/>
        <v>0</v>
      </c>
      <c r="AR224" s="171">
        <f t="shared" si="147"/>
        <v>0</v>
      </c>
    </row>
    <row r="225" spans="2:44" x14ac:dyDescent="0.25">
      <c r="B225" s="169" t="s">
        <v>786</v>
      </c>
      <c r="C225" s="170" t="s">
        <v>787</v>
      </c>
      <c r="D2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178700</v>
      </c>
      <c r="E2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30400</v>
      </c>
      <c r="F225" s="171">
        <f t="shared" si="149"/>
        <v>209100</v>
      </c>
      <c r="G225" s="171"/>
      <c r="H225" s="171">
        <f t="shared" si="140"/>
        <v>209100</v>
      </c>
      <c r="I225" s="171"/>
      <c r="J225" s="171">
        <f t="shared" si="141"/>
        <v>209100</v>
      </c>
      <c r="K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38850</v>
      </c>
      <c r="L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v>
      </c>
      <c r="O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179650</v>
      </c>
      <c r="T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X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77150</v>
      </c>
      <c r="AD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32100</v>
      </c>
      <c r="AE225" s="171">
        <f t="shared" si="143"/>
        <v>109250</v>
      </c>
      <c r="AF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71050</v>
      </c>
      <c r="AG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H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1">
        <f t="shared" si="144"/>
        <v>106050</v>
      </c>
      <c r="AJ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L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6400</v>
      </c>
      <c r="AM225" s="171">
        <f t="shared" si="145"/>
        <v>16400</v>
      </c>
      <c r="AN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1">
        <f t="shared" si="146"/>
        <v>0</v>
      </c>
      <c r="AR225" s="171">
        <f t="shared" si="147"/>
        <v>231700</v>
      </c>
    </row>
    <row r="226" spans="2:44" x14ac:dyDescent="0.25">
      <c r="B226" s="169" t="s">
        <v>788</v>
      </c>
      <c r="C226" s="170" t="s">
        <v>789</v>
      </c>
      <c r="D22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1">
        <f t="shared" si="149"/>
        <v>0</v>
      </c>
      <c r="G226" s="171"/>
      <c r="H226" s="171">
        <f t="shared" si="140"/>
        <v>0</v>
      </c>
      <c r="I226" s="171"/>
      <c r="J226" s="171">
        <f t="shared" si="141"/>
        <v>0</v>
      </c>
      <c r="K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1">
        <f t="shared" si="143"/>
        <v>0</v>
      </c>
      <c r="AF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1">
        <f t="shared" si="144"/>
        <v>0</v>
      </c>
      <c r="AJ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1">
        <f t="shared" si="145"/>
        <v>0</v>
      </c>
      <c r="AN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1">
        <f t="shared" si="146"/>
        <v>0</v>
      </c>
      <c r="AR226" s="171">
        <f t="shared" si="147"/>
        <v>0</v>
      </c>
    </row>
    <row r="227" spans="2:44" x14ac:dyDescent="0.25">
      <c r="B227" s="169" t="s">
        <v>790</v>
      </c>
      <c r="C227" s="170" t="s">
        <v>791</v>
      </c>
      <c r="D22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1">
        <f t="shared" si="149"/>
        <v>0</v>
      </c>
      <c r="G227" s="171"/>
      <c r="H227" s="171">
        <f t="shared" si="140"/>
        <v>0</v>
      </c>
      <c r="I227" s="171"/>
      <c r="J227" s="171">
        <f t="shared" si="141"/>
        <v>0</v>
      </c>
      <c r="K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1">
        <f t="shared" si="143"/>
        <v>0</v>
      </c>
      <c r="AF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1">
        <f t="shared" si="144"/>
        <v>0</v>
      </c>
      <c r="AJ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1">
        <f t="shared" si="145"/>
        <v>0</v>
      </c>
      <c r="AN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1">
        <f t="shared" si="146"/>
        <v>0</v>
      </c>
      <c r="AR227" s="171">
        <f t="shared" si="147"/>
        <v>0</v>
      </c>
    </row>
    <row r="228" spans="2:44" x14ac:dyDescent="0.25">
      <c r="B228" s="169" t="s">
        <v>792</v>
      </c>
      <c r="C228" s="170" t="s">
        <v>793</v>
      </c>
      <c r="D22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1">
        <f t="shared" si="149"/>
        <v>0</v>
      </c>
      <c r="G228" s="171"/>
      <c r="H228" s="171">
        <f t="shared" si="140"/>
        <v>0</v>
      </c>
      <c r="I228" s="171"/>
      <c r="J228" s="171">
        <f t="shared" si="141"/>
        <v>0</v>
      </c>
      <c r="K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1">
        <f t="shared" si="143"/>
        <v>0</v>
      </c>
      <c r="AF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1">
        <f t="shared" si="144"/>
        <v>0</v>
      </c>
      <c r="AJ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1">
        <f t="shared" si="145"/>
        <v>0</v>
      </c>
      <c r="AN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1">
        <f t="shared" si="146"/>
        <v>0</v>
      </c>
      <c r="AR228" s="171">
        <f t="shared" si="147"/>
        <v>0</v>
      </c>
    </row>
    <row r="229" spans="2:44" x14ac:dyDescent="0.25">
      <c r="B229" s="169" t="s">
        <v>307</v>
      </c>
      <c r="C229" s="170" t="s">
        <v>794</v>
      </c>
      <c r="D2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1">
        <f t="shared" si="149"/>
        <v>0</v>
      </c>
      <c r="G229" s="171"/>
      <c r="H229" s="171">
        <f t="shared" si="140"/>
        <v>0</v>
      </c>
      <c r="I229" s="171"/>
      <c r="J229" s="171">
        <f t="shared" si="141"/>
        <v>0</v>
      </c>
      <c r="K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1">
        <f t="shared" si="143"/>
        <v>0</v>
      </c>
      <c r="AF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1">
        <f t="shared" si="144"/>
        <v>0</v>
      </c>
      <c r="AJ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1">
        <f t="shared" si="145"/>
        <v>0</v>
      </c>
      <c r="AN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1">
        <f t="shared" si="146"/>
        <v>0</v>
      </c>
      <c r="AR229" s="171">
        <f t="shared" si="147"/>
        <v>0</v>
      </c>
    </row>
    <row r="230" spans="2:44" x14ac:dyDescent="0.25">
      <c r="B230" s="169" t="s">
        <v>795</v>
      </c>
      <c r="C230" s="170" t="s">
        <v>796</v>
      </c>
      <c r="D2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1">
        <f t="shared" si="149"/>
        <v>0</v>
      </c>
      <c r="G230" s="171"/>
      <c r="H230" s="171">
        <f t="shared" si="140"/>
        <v>0</v>
      </c>
      <c r="I230" s="171"/>
      <c r="J230" s="171">
        <f t="shared" si="141"/>
        <v>0</v>
      </c>
      <c r="K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1">
        <f t="shared" si="143"/>
        <v>0</v>
      </c>
      <c r="AF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1">
        <f t="shared" si="144"/>
        <v>0</v>
      </c>
      <c r="AJ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1">
        <f t="shared" si="145"/>
        <v>0</v>
      </c>
      <c r="AN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1">
        <f t="shared" si="146"/>
        <v>0</v>
      </c>
      <c r="AR230" s="171">
        <f t="shared" si="147"/>
        <v>0</v>
      </c>
    </row>
    <row r="231" spans="2:44" x14ac:dyDescent="0.25">
      <c r="B231" s="169" t="s">
        <v>324</v>
      </c>
      <c r="C231" s="170" t="s">
        <v>196</v>
      </c>
      <c r="D2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1">
        <f t="shared" si="149"/>
        <v>0</v>
      </c>
      <c r="G231" s="171"/>
      <c r="H231" s="171">
        <f t="shared" si="140"/>
        <v>0</v>
      </c>
      <c r="I231" s="171"/>
      <c r="J231" s="171">
        <f t="shared" si="141"/>
        <v>0</v>
      </c>
      <c r="K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1">
        <f t="shared" si="143"/>
        <v>0</v>
      </c>
      <c r="AF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1">
        <f t="shared" si="144"/>
        <v>0</v>
      </c>
      <c r="AJ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1">
        <f t="shared" si="145"/>
        <v>0</v>
      </c>
      <c r="AN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1">
        <f t="shared" si="146"/>
        <v>0</v>
      </c>
      <c r="AR231" s="171">
        <f t="shared" si="147"/>
        <v>0</v>
      </c>
    </row>
    <row r="232" spans="2:44" x14ac:dyDescent="0.25">
      <c r="B232" s="169" t="s">
        <v>833</v>
      </c>
      <c r="C232" s="170" t="s">
        <v>834</v>
      </c>
      <c r="D2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1">
        <f t="shared" si="149"/>
        <v>0</v>
      </c>
      <c r="G232" s="171"/>
      <c r="H232" s="171">
        <f t="shared" si="140"/>
        <v>0</v>
      </c>
      <c r="I232" s="171"/>
      <c r="J232" s="171">
        <f t="shared" si="141"/>
        <v>0</v>
      </c>
      <c r="K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1">
        <f t="shared" si="143"/>
        <v>0</v>
      </c>
      <c r="AF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1">
        <f t="shared" si="144"/>
        <v>0</v>
      </c>
      <c r="AJ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1">
        <f t="shared" si="145"/>
        <v>0</v>
      </c>
      <c r="AN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1">
        <f t="shared" si="146"/>
        <v>0</v>
      </c>
      <c r="AR232" s="171">
        <f t="shared" si="147"/>
        <v>0</v>
      </c>
    </row>
    <row r="233" spans="2:44" x14ac:dyDescent="0.25">
      <c r="B233" s="169" t="s">
        <v>835</v>
      </c>
      <c r="C233" s="170" t="s">
        <v>836</v>
      </c>
      <c r="D23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1">
        <f t="shared" si="149"/>
        <v>0</v>
      </c>
      <c r="G233" s="171"/>
      <c r="H233" s="171">
        <f t="shared" si="140"/>
        <v>0</v>
      </c>
      <c r="I233" s="171"/>
      <c r="J233" s="171">
        <f t="shared" si="141"/>
        <v>0</v>
      </c>
      <c r="K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1">
        <f t="shared" si="143"/>
        <v>0</v>
      </c>
      <c r="AF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1">
        <f t="shared" si="144"/>
        <v>0</v>
      </c>
      <c r="AJ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1">
        <f t="shared" si="145"/>
        <v>0</v>
      </c>
      <c r="AN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1">
        <f t="shared" si="146"/>
        <v>0</v>
      </c>
      <c r="AR233" s="171">
        <f t="shared" si="147"/>
        <v>0</v>
      </c>
    </row>
    <row r="234" spans="2:44" x14ac:dyDescent="0.25">
      <c r="B234" s="169" t="s">
        <v>837</v>
      </c>
      <c r="C234" s="170" t="s">
        <v>838</v>
      </c>
      <c r="D2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1">
        <f t="shared" si="149"/>
        <v>0</v>
      </c>
      <c r="G234" s="171"/>
      <c r="H234" s="171">
        <f t="shared" si="140"/>
        <v>0</v>
      </c>
      <c r="I234" s="171"/>
      <c r="J234" s="171">
        <f t="shared" si="141"/>
        <v>0</v>
      </c>
      <c r="K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1">
        <f t="shared" si="143"/>
        <v>0</v>
      </c>
      <c r="AF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1">
        <f t="shared" si="144"/>
        <v>0</v>
      </c>
      <c r="AJ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1">
        <f t="shared" si="145"/>
        <v>0</v>
      </c>
      <c r="AN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1">
        <f t="shared" si="146"/>
        <v>0</v>
      </c>
      <c r="AR234" s="171">
        <f t="shared" si="147"/>
        <v>0</v>
      </c>
    </row>
    <row r="235" spans="2:44" x14ac:dyDescent="0.25">
      <c r="B235" s="178" t="s">
        <v>308</v>
      </c>
      <c r="C235" s="179" t="s">
        <v>186</v>
      </c>
      <c r="D235" s="180">
        <f>SUM(D236:D242)</f>
        <v>0</v>
      </c>
      <c r="E235" s="180">
        <f>SUM(E236:E242)</f>
        <v>0</v>
      </c>
      <c r="F235" s="180">
        <f t="shared" si="149"/>
        <v>0</v>
      </c>
      <c r="G235" s="180">
        <f>SUM(G236:G242)</f>
        <v>0</v>
      </c>
      <c r="H235" s="180">
        <f t="shared" si="140"/>
        <v>0</v>
      </c>
      <c r="I235" s="180">
        <f>SUM(I236:I242)</f>
        <v>0</v>
      </c>
      <c r="J235" s="180">
        <f t="shared" si="141"/>
        <v>0</v>
      </c>
      <c r="K235" s="180">
        <f t="shared" ref="K235:AD235" si="152">SUM(K236:K242)</f>
        <v>0</v>
      </c>
      <c r="L235" s="180">
        <f t="shared" si="152"/>
        <v>0</v>
      </c>
      <c r="M235" s="180">
        <f t="shared" si="152"/>
        <v>0</v>
      </c>
      <c r="N235" s="180">
        <f t="shared" si="152"/>
        <v>0</v>
      </c>
      <c r="O235" s="180">
        <f t="shared" si="152"/>
        <v>0</v>
      </c>
      <c r="P235" s="180">
        <f>SUM(P236:P242)</f>
        <v>0</v>
      </c>
      <c r="Q235" s="180">
        <f>SUM(Q236:Q242)</f>
        <v>0</v>
      </c>
      <c r="R235" s="180">
        <f t="shared" si="152"/>
        <v>0</v>
      </c>
      <c r="S235" s="180">
        <f t="shared" si="152"/>
        <v>0</v>
      </c>
      <c r="T235" s="180">
        <f>SUM(T236:T242)</f>
        <v>0</v>
      </c>
      <c r="U235" s="180">
        <f t="shared" si="152"/>
        <v>0</v>
      </c>
      <c r="V235" s="180">
        <f t="shared" si="152"/>
        <v>0</v>
      </c>
      <c r="W235" s="180">
        <f>SUM(W236:W242)</f>
        <v>0</v>
      </c>
      <c r="X235" s="180">
        <f t="shared" si="152"/>
        <v>0</v>
      </c>
      <c r="Y235" s="180">
        <f>SUM(Y236:Y242)</f>
        <v>0</v>
      </c>
      <c r="Z235" s="180">
        <f>SUM(Z236:Z242)</f>
        <v>0</v>
      </c>
      <c r="AA235" s="180">
        <f t="shared" si="152"/>
        <v>0</v>
      </c>
      <c r="AB235" s="180">
        <f t="shared" si="152"/>
        <v>0</v>
      </c>
      <c r="AC235" s="180">
        <f t="shared" si="152"/>
        <v>0</v>
      </c>
      <c r="AD235" s="180">
        <f t="shared" si="152"/>
        <v>0</v>
      </c>
      <c r="AE235" s="180">
        <f t="shared" si="143"/>
        <v>0</v>
      </c>
      <c r="AF235" s="180">
        <f>SUM(AF236:AF242)</f>
        <v>0</v>
      </c>
      <c r="AG235" s="180">
        <f>SUM(AG236:AG242)</f>
        <v>0</v>
      </c>
      <c r="AH235" s="180">
        <f>SUM(AH236:AH242)</f>
        <v>0</v>
      </c>
      <c r="AI235" s="180">
        <f t="shared" si="144"/>
        <v>0</v>
      </c>
      <c r="AJ235" s="180">
        <f>SUM(AJ236:AJ242)</f>
        <v>0</v>
      </c>
      <c r="AK235" s="180">
        <f>SUM(AK236:AK242)</f>
        <v>0</v>
      </c>
      <c r="AL235" s="180">
        <f>SUM(AL236:AL242)</f>
        <v>0</v>
      </c>
      <c r="AM235" s="180">
        <f t="shared" si="145"/>
        <v>0</v>
      </c>
      <c r="AN235" s="180">
        <f>SUM(AN236:AN242)</f>
        <v>0</v>
      </c>
      <c r="AO235" s="180">
        <f>SUM(AO236:AO242)</f>
        <v>0</v>
      </c>
      <c r="AP235" s="180">
        <f>SUM(AP236:AP242)</f>
        <v>0</v>
      </c>
      <c r="AQ235" s="180">
        <f t="shared" si="146"/>
        <v>0</v>
      </c>
      <c r="AR235" s="180">
        <f t="shared" si="147"/>
        <v>0</v>
      </c>
    </row>
    <row r="236" spans="2:44" x14ac:dyDescent="0.25">
      <c r="B236" s="169" t="s">
        <v>797</v>
      </c>
      <c r="C236" s="170" t="s">
        <v>798</v>
      </c>
      <c r="D2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1">
        <f t="shared" si="149"/>
        <v>0</v>
      </c>
      <c r="G236" s="171"/>
      <c r="H236" s="171">
        <f t="shared" si="140"/>
        <v>0</v>
      </c>
      <c r="I236" s="171"/>
      <c r="J236" s="171">
        <f t="shared" si="141"/>
        <v>0</v>
      </c>
      <c r="K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1">
        <f t="shared" si="143"/>
        <v>0</v>
      </c>
      <c r="AF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1">
        <f t="shared" si="144"/>
        <v>0</v>
      </c>
      <c r="AJ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1">
        <f t="shared" si="145"/>
        <v>0</v>
      </c>
      <c r="AN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1">
        <f t="shared" si="146"/>
        <v>0</v>
      </c>
      <c r="AR236" s="171">
        <f t="shared" si="147"/>
        <v>0</v>
      </c>
    </row>
    <row r="237" spans="2:44" x14ac:dyDescent="0.25">
      <c r="B237" s="169" t="s">
        <v>799</v>
      </c>
      <c r="C237" s="170" t="s">
        <v>800</v>
      </c>
      <c r="D2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1">
        <f t="shared" si="149"/>
        <v>0</v>
      </c>
      <c r="G237" s="171"/>
      <c r="H237" s="171">
        <f t="shared" si="140"/>
        <v>0</v>
      </c>
      <c r="I237" s="171"/>
      <c r="J237" s="171">
        <f t="shared" si="141"/>
        <v>0</v>
      </c>
      <c r="K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1">
        <f t="shared" si="143"/>
        <v>0</v>
      </c>
      <c r="AF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1">
        <f t="shared" si="144"/>
        <v>0</v>
      </c>
      <c r="AJ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1">
        <f t="shared" si="145"/>
        <v>0</v>
      </c>
      <c r="AN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1">
        <f t="shared" si="146"/>
        <v>0</v>
      </c>
      <c r="AR237" s="171">
        <f t="shared" si="147"/>
        <v>0</v>
      </c>
    </row>
    <row r="238" spans="2:44" x14ac:dyDescent="0.25">
      <c r="B238" s="169" t="s">
        <v>309</v>
      </c>
      <c r="C238" s="170" t="s">
        <v>801</v>
      </c>
      <c r="D2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1">
        <f t="shared" si="149"/>
        <v>0</v>
      </c>
      <c r="G238" s="171"/>
      <c r="H238" s="171">
        <f t="shared" si="140"/>
        <v>0</v>
      </c>
      <c r="I238" s="171"/>
      <c r="J238" s="171">
        <f t="shared" si="141"/>
        <v>0</v>
      </c>
      <c r="K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1">
        <f t="shared" si="143"/>
        <v>0</v>
      </c>
      <c r="AF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1">
        <f t="shared" si="144"/>
        <v>0</v>
      </c>
      <c r="AJ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1">
        <f t="shared" si="145"/>
        <v>0</v>
      </c>
      <c r="AN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1">
        <f t="shared" si="146"/>
        <v>0</v>
      </c>
      <c r="AR238" s="171">
        <f t="shared" si="147"/>
        <v>0</v>
      </c>
    </row>
    <row r="239" spans="2:44" x14ac:dyDescent="0.25">
      <c r="B239" s="169" t="s">
        <v>802</v>
      </c>
      <c r="C239" s="170" t="s">
        <v>803</v>
      </c>
      <c r="D2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1">
        <f t="shared" si="149"/>
        <v>0</v>
      </c>
      <c r="G239" s="171"/>
      <c r="H239" s="171">
        <f t="shared" si="140"/>
        <v>0</v>
      </c>
      <c r="I239" s="171"/>
      <c r="J239" s="171">
        <f t="shared" si="141"/>
        <v>0</v>
      </c>
      <c r="K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1">
        <f t="shared" si="143"/>
        <v>0</v>
      </c>
      <c r="AF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1">
        <f t="shared" si="144"/>
        <v>0</v>
      </c>
      <c r="AJ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1">
        <f t="shared" si="145"/>
        <v>0</v>
      </c>
      <c r="AN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1">
        <f t="shared" si="146"/>
        <v>0</v>
      </c>
      <c r="AR239" s="171">
        <f t="shared" si="147"/>
        <v>0</v>
      </c>
    </row>
    <row r="240" spans="2:44" x14ac:dyDescent="0.25">
      <c r="B240" s="169" t="s">
        <v>804</v>
      </c>
      <c r="C240" s="170" t="s">
        <v>801</v>
      </c>
      <c r="D2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1">
        <f t="shared" si="149"/>
        <v>0</v>
      </c>
      <c r="G240" s="171"/>
      <c r="H240" s="171">
        <f t="shared" si="140"/>
        <v>0</v>
      </c>
      <c r="I240" s="171"/>
      <c r="J240" s="171">
        <f t="shared" si="141"/>
        <v>0</v>
      </c>
      <c r="K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1">
        <f t="shared" si="143"/>
        <v>0</v>
      </c>
      <c r="AF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1">
        <f t="shared" si="144"/>
        <v>0</v>
      </c>
      <c r="AJ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1">
        <f t="shared" si="145"/>
        <v>0</v>
      </c>
      <c r="AN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1">
        <f t="shared" si="146"/>
        <v>0</v>
      </c>
      <c r="AR240" s="171">
        <f t="shared" si="147"/>
        <v>0</v>
      </c>
    </row>
    <row r="241" spans="2:44" x14ac:dyDescent="0.25">
      <c r="B241" s="169" t="s">
        <v>805</v>
      </c>
      <c r="C241" s="170" t="s">
        <v>806</v>
      </c>
      <c r="D24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1">
        <f t="shared" si="149"/>
        <v>0</v>
      </c>
      <c r="G241" s="171"/>
      <c r="H241" s="171">
        <f t="shared" si="140"/>
        <v>0</v>
      </c>
      <c r="I241" s="171"/>
      <c r="J241" s="171">
        <f t="shared" si="141"/>
        <v>0</v>
      </c>
      <c r="K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1">
        <f t="shared" si="143"/>
        <v>0</v>
      </c>
      <c r="AF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1">
        <f t="shared" si="144"/>
        <v>0</v>
      </c>
      <c r="AJ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1">
        <f t="shared" si="145"/>
        <v>0</v>
      </c>
      <c r="AN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1">
        <f t="shared" si="146"/>
        <v>0</v>
      </c>
      <c r="AR241" s="171">
        <f t="shared" si="147"/>
        <v>0</v>
      </c>
    </row>
    <row r="242" spans="2:44" x14ac:dyDescent="0.25">
      <c r="B242" s="169" t="s">
        <v>807</v>
      </c>
      <c r="C242" s="170" t="s">
        <v>808</v>
      </c>
      <c r="D2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1">
        <f t="shared" si="149"/>
        <v>0</v>
      </c>
      <c r="G242" s="171"/>
      <c r="H242" s="171">
        <f t="shared" si="140"/>
        <v>0</v>
      </c>
      <c r="I242" s="171"/>
      <c r="J242" s="171">
        <f t="shared" si="141"/>
        <v>0</v>
      </c>
      <c r="K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1">
        <f t="shared" si="143"/>
        <v>0</v>
      </c>
      <c r="AF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1">
        <f t="shared" si="144"/>
        <v>0</v>
      </c>
      <c r="AJ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1">
        <f t="shared" si="145"/>
        <v>0</v>
      </c>
      <c r="AN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1">
        <f t="shared" si="146"/>
        <v>0</v>
      </c>
      <c r="AR242" s="171">
        <f t="shared" si="147"/>
        <v>0</v>
      </c>
    </row>
    <row r="243" spans="2:44" x14ac:dyDescent="0.25">
      <c r="B243" s="178" t="s">
        <v>310</v>
      </c>
      <c r="C243" s="179" t="s">
        <v>187</v>
      </c>
      <c r="D243" s="180">
        <f>SUM(D244:D259)</f>
        <v>4250</v>
      </c>
      <c r="E243" s="180">
        <f>SUM(E244:E259)</f>
        <v>0</v>
      </c>
      <c r="F243" s="180">
        <f t="shared" si="149"/>
        <v>4250</v>
      </c>
      <c r="G243" s="180">
        <f>SUM(G244:G259)</f>
        <v>0</v>
      </c>
      <c r="H243" s="180">
        <f t="shared" si="140"/>
        <v>4250</v>
      </c>
      <c r="I243" s="180">
        <f>SUM(I244:I259)</f>
        <v>0</v>
      </c>
      <c r="J243" s="180">
        <f t="shared" si="141"/>
        <v>4250</v>
      </c>
      <c r="K243" s="180">
        <f t="shared" ref="K243:AD243" si="153">SUM(K244:K259)</f>
        <v>3750</v>
      </c>
      <c r="L243" s="180">
        <f t="shared" si="153"/>
        <v>0</v>
      </c>
      <c r="M243" s="180">
        <f t="shared" si="153"/>
        <v>0</v>
      </c>
      <c r="N243" s="180">
        <f t="shared" si="153"/>
        <v>0</v>
      </c>
      <c r="O243" s="180">
        <f t="shared" si="153"/>
        <v>0</v>
      </c>
      <c r="P243" s="180">
        <f>SUM(P244:P259)</f>
        <v>0</v>
      </c>
      <c r="Q243" s="180">
        <f>SUM(Q244:Q259)</f>
        <v>0</v>
      </c>
      <c r="R243" s="180">
        <f t="shared" si="153"/>
        <v>0</v>
      </c>
      <c r="S243" s="180">
        <f t="shared" si="153"/>
        <v>2500</v>
      </c>
      <c r="T243" s="180">
        <f>SUM(T244:T259)</f>
        <v>0</v>
      </c>
      <c r="U243" s="180">
        <f t="shared" si="153"/>
        <v>0</v>
      </c>
      <c r="V243" s="180">
        <f t="shared" si="153"/>
        <v>0</v>
      </c>
      <c r="W243" s="180">
        <f>SUM(W244:W259)</f>
        <v>0</v>
      </c>
      <c r="X243" s="180">
        <f t="shared" si="153"/>
        <v>0</v>
      </c>
      <c r="Y243" s="180">
        <f>SUM(Y244:Y259)</f>
        <v>0</v>
      </c>
      <c r="Z243" s="180">
        <f>SUM(Z244:Z259)</f>
        <v>0</v>
      </c>
      <c r="AA243" s="180">
        <f t="shared" si="153"/>
        <v>0</v>
      </c>
      <c r="AB243" s="180">
        <f t="shared" si="153"/>
        <v>0</v>
      </c>
      <c r="AC243" s="180">
        <f t="shared" si="153"/>
        <v>0</v>
      </c>
      <c r="AD243" s="180">
        <f t="shared" si="153"/>
        <v>1750</v>
      </c>
      <c r="AE243" s="180">
        <f t="shared" si="143"/>
        <v>1750</v>
      </c>
      <c r="AF243" s="180">
        <f>SUM(AF244:AF259)</f>
        <v>2000</v>
      </c>
      <c r="AG243" s="180">
        <f>SUM(AG244:AG259)</f>
        <v>0</v>
      </c>
      <c r="AH243" s="180">
        <f>SUM(AH244:AH259)</f>
        <v>0</v>
      </c>
      <c r="AI243" s="180">
        <f t="shared" si="144"/>
        <v>2000</v>
      </c>
      <c r="AJ243" s="180">
        <f>SUM(AJ244:AJ259)</f>
        <v>0</v>
      </c>
      <c r="AK243" s="180">
        <f>SUM(AK244:AK259)</f>
        <v>0</v>
      </c>
      <c r="AL243" s="180">
        <f>SUM(AL244:AL259)</f>
        <v>0</v>
      </c>
      <c r="AM243" s="180">
        <f t="shared" si="145"/>
        <v>0</v>
      </c>
      <c r="AN243" s="180">
        <f>SUM(AN244:AN259)</f>
        <v>2500</v>
      </c>
      <c r="AO243" s="180">
        <f>SUM(AO244:AO259)</f>
        <v>0</v>
      </c>
      <c r="AP243" s="180">
        <f>SUM(AP244:AP259)</f>
        <v>0</v>
      </c>
      <c r="AQ243" s="180">
        <f t="shared" si="146"/>
        <v>2500</v>
      </c>
      <c r="AR243" s="180">
        <f t="shared" si="147"/>
        <v>6250</v>
      </c>
    </row>
    <row r="244" spans="2:44" x14ac:dyDescent="0.25">
      <c r="B244" s="169" t="s">
        <v>809</v>
      </c>
      <c r="C244" s="170" t="s">
        <v>810</v>
      </c>
      <c r="D2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4250</v>
      </c>
      <c r="E2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1">
        <f t="shared" si="149"/>
        <v>4250</v>
      </c>
      <c r="G244" s="171"/>
      <c r="H244" s="171">
        <f t="shared" si="140"/>
        <v>4250</v>
      </c>
      <c r="I244" s="171"/>
      <c r="J244" s="171">
        <f t="shared" si="141"/>
        <v>4250</v>
      </c>
      <c r="K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L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T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v>
      </c>
      <c r="AE244" s="171">
        <f t="shared" si="143"/>
        <v>1750</v>
      </c>
      <c r="AF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G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1">
        <f t="shared" si="144"/>
        <v>2000</v>
      </c>
      <c r="AJ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1">
        <f t="shared" si="145"/>
        <v>0</v>
      </c>
      <c r="AN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O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1">
        <f t="shared" si="146"/>
        <v>2500</v>
      </c>
      <c r="AR244" s="171">
        <f t="shared" si="147"/>
        <v>6250</v>
      </c>
    </row>
    <row r="245" spans="2:44" x14ac:dyDescent="0.25">
      <c r="B245" s="169" t="s">
        <v>811</v>
      </c>
      <c r="C245" s="170" t="s">
        <v>812</v>
      </c>
      <c r="D24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1">
        <f t="shared" ref="F245:F253" si="154">D245+E245</f>
        <v>0</v>
      </c>
      <c r="G245" s="171"/>
      <c r="H245" s="171">
        <f t="shared" ref="H245:H253" si="155">F245-G245</f>
        <v>0</v>
      </c>
      <c r="I245" s="171"/>
      <c r="J245" s="171">
        <f t="shared" ref="J245:J253" si="156">F245-I245</f>
        <v>0</v>
      </c>
      <c r="K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1">
        <f t="shared" ref="AE245:AE253" si="157">AB245+AC245+AD245</f>
        <v>0</v>
      </c>
      <c r="AF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1">
        <f t="shared" ref="AI245:AI253" si="158">AF245+AG245+AH245</f>
        <v>0</v>
      </c>
      <c r="AJ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1">
        <f t="shared" ref="AM245:AM253" si="159">AJ245+AK245+AL245</f>
        <v>0</v>
      </c>
      <c r="AN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1">
        <f t="shared" ref="AQ245:AQ253" si="160">AN245+AO245+AP245</f>
        <v>0</v>
      </c>
      <c r="AR245" s="171">
        <f t="shared" ref="AR245:AR253" si="161">AE245+AI245+AM245+AQ245</f>
        <v>0</v>
      </c>
    </row>
    <row r="246" spans="2:44" x14ac:dyDescent="0.25">
      <c r="B246" s="169" t="s">
        <v>813</v>
      </c>
      <c r="C246" s="170" t="s">
        <v>814</v>
      </c>
      <c r="D2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1">
        <f t="shared" si="154"/>
        <v>0</v>
      </c>
      <c r="G246" s="171"/>
      <c r="H246" s="171">
        <f t="shared" si="155"/>
        <v>0</v>
      </c>
      <c r="I246" s="171"/>
      <c r="J246" s="171">
        <f t="shared" si="156"/>
        <v>0</v>
      </c>
      <c r="K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1">
        <f t="shared" si="157"/>
        <v>0</v>
      </c>
      <c r="AF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1">
        <f t="shared" si="158"/>
        <v>0</v>
      </c>
      <c r="AJ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1">
        <f t="shared" si="159"/>
        <v>0</v>
      </c>
      <c r="AN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1">
        <f t="shared" si="160"/>
        <v>0</v>
      </c>
      <c r="AR246" s="171">
        <f t="shared" si="161"/>
        <v>0</v>
      </c>
    </row>
    <row r="247" spans="2:44" x14ac:dyDescent="0.25">
      <c r="B247" s="169" t="s">
        <v>311</v>
      </c>
      <c r="C247" s="170" t="s">
        <v>188</v>
      </c>
      <c r="D24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1">
        <f t="shared" si="154"/>
        <v>0</v>
      </c>
      <c r="G247" s="171"/>
      <c r="H247" s="171">
        <f t="shared" si="155"/>
        <v>0</v>
      </c>
      <c r="I247" s="171"/>
      <c r="J247" s="171">
        <f t="shared" si="156"/>
        <v>0</v>
      </c>
      <c r="K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1">
        <f t="shared" si="157"/>
        <v>0</v>
      </c>
      <c r="AF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1">
        <f t="shared" si="158"/>
        <v>0</v>
      </c>
      <c r="AJ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1">
        <f t="shared" si="159"/>
        <v>0</v>
      </c>
      <c r="AN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1">
        <f t="shared" si="160"/>
        <v>0</v>
      </c>
      <c r="AR247" s="171">
        <f t="shared" si="161"/>
        <v>0</v>
      </c>
    </row>
    <row r="248" spans="2:44" x14ac:dyDescent="0.25">
      <c r="B248" s="169" t="s">
        <v>815</v>
      </c>
      <c r="C248" s="170" t="s">
        <v>816</v>
      </c>
      <c r="D2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1">
        <f t="shared" si="154"/>
        <v>0</v>
      </c>
      <c r="G248" s="171"/>
      <c r="H248" s="171">
        <f t="shared" si="155"/>
        <v>0</v>
      </c>
      <c r="I248" s="171"/>
      <c r="J248" s="171">
        <f t="shared" si="156"/>
        <v>0</v>
      </c>
      <c r="K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1">
        <f t="shared" si="157"/>
        <v>0</v>
      </c>
      <c r="AF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1">
        <f t="shared" si="158"/>
        <v>0</v>
      </c>
      <c r="AJ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1">
        <f t="shared" si="159"/>
        <v>0</v>
      </c>
      <c r="AN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1">
        <f t="shared" si="160"/>
        <v>0</v>
      </c>
      <c r="AR248" s="171">
        <f t="shared" si="161"/>
        <v>0</v>
      </c>
    </row>
    <row r="249" spans="2:44" x14ac:dyDescent="0.25">
      <c r="B249" s="169" t="s">
        <v>817</v>
      </c>
      <c r="C249" s="170" t="s">
        <v>818</v>
      </c>
      <c r="D24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1">
        <f t="shared" si="154"/>
        <v>0</v>
      </c>
      <c r="G249" s="171"/>
      <c r="H249" s="171">
        <f t="shared" si="155"/>
        <v>0</v>
      </c>
      <c r="I249" s="171"/>
      <c r="J249" s="171">
        <f t="shared" si="156"/>
        <v>0</v>
      </c>
      <c r="K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1">
        <f t="shared" si="157"/>
        <v>0</v>
      </c>
      <c r="AF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1">
        <f t="shared" si="158"/>
        <v>0</v>
      </c>
      <c r="AJ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1">
        <f t="shared" si="159"/>
        <v>0</v>
      </c>
      <c r="AN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1">
        <f t="shared" si="160"/>
        <v>0</v>
      </c>
      <c r="AR249" s="171">
        <f t="shared" si="161"/>
        <v>0</v>
      </c>
    </row>
    <row r="250" spans="2:44" x14ac:dyDescent="0.25">
      <c r="B250" s="169" t="s">
        <v>312</v>
      </c>
      <c r="C250" s="170" t="s">
        <v>189</v>
      </c>
      <c r="D2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1">
        <f t="shared" si="154"/>
        <v>0</v>
      </c>
      <c r="G250" s="171"/>
      <c r="H250" s="171">
        <f t="shared" si="155"/>
        <v>0</v>
      </c>
      <c r="I250" s="171"/>
      <c r="J250" s="171">
        <f t="shared" si="156"/>
        <v>0</v>
      </c>
      <c r="K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1">
        <f t="shared" si="157"/>
        <v>0</v>
      </c>
      <c r="AF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1">
        <f t="shared" si="158"/>
        <v>0</v>
      </c>
      <c r="AJ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1">
        <f t="shared" si="159"/>
        <v>0</v>
      </c>
      <c r="AN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1">
        <f t="shared" si="160"/>
        <v>0</v>
      </c>
      <c r="AR250" s="171">
        <f t="shared" si="161"/>
        <v>0</v>
      </c>
    </row>
    <row r="251" spans="2:44" x14ac:dyDescent="0.25">
      <c r="B251" s="169" t="s">
        <v>819</v>
      </c>
      <c r="C251" s="170" t="s">
        <v>820</v>
      </c>
      <c r="D2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1">
        <f t="shared" si="154"/>
        <v>0</v>
      </c>
      <c r="G251" s="171"/>
      <c r="H251" s="171">
        <f t="shared" si="155"/>
        <v>0</v>
      </c>
      <c r="I251" s="171"/>
      <c r="J251" s="171">
        <f t="shared" si="156"/>
        <v>0</v>
      </c>
      <c r="K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1">
        <f t="shared" si="157"/>
        <v>0</v>
      </c>
      <c r="AF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1">
        <f t="shared" si="158"/>
        <v>0</v>
      </c>
      <c r="AJ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1">
        <f t="shared" si="159"/>
        <v>0</v>
      </c>
      <c r="AN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1">
        <f t="shared" si="160"/>
        <v>0</v>
      </c>
      <c r="AR251" s="171">
        <f t="shared" si="161"/>
        <v>0</v>
      </c>
    </row>
    <row r="252" spans="2:44" x14ac:dyDescent="0.25">
      <c r="B252" s="169" t="s">
        <v>821</v>
      </c>
      <c r="C252" s="170" t="s">
        <v>822</v>
      </c>
      <c r="D2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1">
        <f t="shared" si="154"/>
        <v>0</v>
      </c>
      <c r="G252" s="171"/>
      <c r="H252" s="171">
        <f t="shared" si="155"/>
        <v>0</v>
      </c>
      <c r="I252" s="171"/>
      <c r="J252" s="171">
        <f t="shared" si="156"/>
        <v>0</v>
      </c>
      <c r="K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1">
        <f t="shared" si="157"/>
        <v>0</v>
      </c>
      <c r="AF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1">
        <f t="shared" si="158"/>
        <v>0</v>
      </c>
      <c r="AJ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1">
        <f t="shared" si="159"/>
        <v>0</v>
      </c>
      <c r="AN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1">
        <f t="shared" si="160"/>
        <v>0</v>
      </c>
      <c r="AR252" s="171">
        <f t="shared" si="161"/>
        <v>0</v>
      </c>
    </row>
    <row r="253" spans="2:44" x14ac:dyDescent="0.25">
      <c r="B253" s="169" t="s">
        <v>313</v>
      </c>
      <c r="C253" s="170" t="s">
        <v>190</v>
      </c>
      <c r="D2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1">
        <f t="shared" si="154"/>
        <v>0</v>
      </c>
      <c r="G253" s="171"/>
      <c r="H253" s="171">
        <f t="shared" si="155"/>
        <v>0</v>
      </c>
      <c r="I253" s="171"/>
      <c r="J253" s="171">
        <f t="shared" si="156"/>
        <v>0</v>
      </c>
      <c r="K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1">
        <f t="shared" si="157"/>
        <v>0</v>
      </c>
      <c r="AF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1">
        <f t="shared" si="158"/>
        <v>0</v>
      </c>
      <c r="AJ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1">
        <f t="shared" si="159"/>
        <v>0</v>
      </c>
      <c r="AN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1">
        <f t="shared" si="160"/>
        <v>0</v>
      </c>
      <c r="AR253" s="171">
        <f t="shared" si="161"/>
        <v>0</v>
      </c>
    </row>
    <row r="254" spans="2:44" x14ac:dyDescent="0.25">
      <c r="B254" s="169" t="s">
        <v>823</v>
      </c>
      <c r="C254" s="170" t="s">
        <v>824</v>
      </c>
      <c r="D2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1">
        <f t="shared" ref="F254:F268" si="162">D254+E254</f>
        <v>0</v>
      </c>
      <c r="G254" s="171"/>
      <c r="H254" s="171">
        <f t="shared" ref="H254:H268" si="163">F254-G254</f>
        <v>0</v>
      </c>
      <c r="I254" s="171"/>
      <c r="J254" s="171">
        <f t="shared" ref="J254:J268" si="164">F254-I254</f>
        <v>0</v>
      </c>
      <c r="K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1">
        <f t="shared" ref="AE254:AE268" si="165">AB254+AC254+AD254</f>
        <v>0</v>
      </c>
      <c r="AF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1">
        <f t="shared" ref="AI254:AI268" si="166">AF254+AG254+AH254</f>
        <v>0</v>
      </c>
      <c r="AJ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1">
        <f t="shared" ref="AM254:AM268" si="167">AJ254+AK254+AL254</f>
        <v>0</v>
      </c>
      <c r="AN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1">
        <f t="shared" ref="AQ254:AQ268" si="168">AN254+AO254+AP254</f>
        <v>0</v>
      </c>
      <c r="AR254" s="171">
        <f t="shared" ref="AR254:AR268" si="169">AE254+AI254+AM254+AQ254</f>
        <v>0</v>
      </c>
    </row>
    <row r="255" spans="2:44" x14ac:dyDescent="0.25">
      <c r="B255" s="169" t="s">
        <v>825</v>
      </c>
      <c r="C255" s="170" t="s">
        <v>826</v>
      </c>
      <c r="D2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1">
        <f t="shared" si="162"/>
        <v>0</v>
      </c>
      <c r="G255" s="171"/>
      <c r="H255" s="171">
        <f t="shared" si="163"/>
        <v>0</v>
      </c>
      <c r="I255" s="171"/>
      <c r="J255" s="171">
        <f t="shared" si="164"/>
        <v>0</v>
      </c>
      <c r="K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1">
        <f t="shared" si="165"/>
        <v>0</v>
      </c>
      <c r="AF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1">
        <f t="shared" si="166"/>
        <v>0</v>
      </c>
      <c r="AJ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1">
        <f t="shared" si="167"/>
        <v>0</v>
      </c>
      <c r="AN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1">
        <f t="shared" si="168"/>
        <v>0</v>
      </c>
      <c r="AR255" s="171">
        <f t="shared" si="169"/>
        <v>0</v>
      </c>
    </row>
    <row r="256" spans="2:44" x14ac:dyDescent="0.25">
      <c r="B256" s="169" t="s">
        <v>827</v>
      </c>
      <c r="C256" s="170" t="s">
        <v>828</v>
      </c>
      <c r="D2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1">
        <f t="shared" si="162"/>
        <v>0</v>
      </c>
      <c r="G256" s="171"/>
      <c r="H256" s="171">
        <f t="shared" si="163"/>
        <v>0</v>
      </c>
      <c r="I256" s="171"/>
      <c r="J256" s="171">
        <f t="shared" si="164"/>
        <v>0</v>
      </c>
      <c r="K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1">
        <f t="shared" si="165"/>
        <v>0</v>
      </c>
      <c r="AF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1">
        <f t="shared" si="166"/>
        <v>0</v>
      </c>
      <c r="AJ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1">
        <f t="shared" si="167"/>
        <v>0</v>
      </c>
      <c r="AN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1">
        <f t="shared" si="168"/>
        <v>0</v>
      </c>
      <c r="AR256" s="171">
        <f t="shared" si="169"/>
        <v>0</v>
      </c>
    </row>
    <row r="257" spans="2:44" x14ac:dyDescent="0.25">
      <c r="B257" s="169" t="s">
        <v>829</v>
      </c>
      <c r="C257" s="170" t="s">
        <v>830</v>
      </c>
      <c r="D2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1">
        <f t="shared" si="162"/>
        <v>0</v>
      </c>
      <c r="G257" s="171"/>
      <c r="H257" s="171">
        <f t="shared" si="163"/>
        <v>0</v>
      </c>
      <c r="I257" s="171"/>
      <c r="J257" s="171">
        <f t="shared" si="164"/>
        <v>0</v>
      </c>
      <c r="K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1">
        <f t="shared" si="165"/>
        <v>0</v>
      </c>
      <c r="AF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1">
        <f t="shared" si="166"/>
        <v>0</v>
      </c>
      <c r="AJ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1">
        <f t="shared" si="167"/>
        <v>0</v>
      </c>
      <c r="AN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1">
        <f t="shared" si="168"/>
        <v>0</v>
      </c>
      <c r="AR257" s="171">
        <f t="shared" si="169"/>
        <v>0</v>
      </c>
    </row>
    <row r="258" spans="2:44" x14ac:dyDescent="0.25">
      <c r="B258" s="169" t="s">
        <v>314</v>
      </c>
      <c r="C258" s="170" t="s">
        <v>191</v>
      </c>
      <c r="D2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1">
        <f t="shared" si="162"/>
        <v>0</v>
      </c>
      <c r="G258" s="171"/>
      <c r="H258" s="171">
        <f t="shared" si="163"/>
        <v>0</v>
      </c>
      <c r="I258" s="171"/>
      <c r="J258" s="171">
        <f t="shared" si="164"/>
        <v>0</v>
      </c>
      <c r="K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1">
        <f t="shared" si="165"/>
        <v>0</v>
      </c>
      <c r="AF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1">
        <f t="shared" si="166"/>
        <v>0</v>
      </c>
      <c r="AJ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1">
        <f t="shared" si="167"/>
        <v>0</v>
      </c>
      <c r="AN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1">
        <f t="shared" si="168"/>
        <v>0</v>
      </c>
      <c r="AR258" s="171">
        <f t="shared" si="169"/>
        <v>0</v>
      </c>
    </row>
    <row r="259" spans="2:44" x14ac:dyDescent="0.25">
      <c r="B259" s="169" t="s">
        <v>831</v>
      </c>
      <c r="C259" s="170" t="s">
        <v>832</v>
      </c>
      <c r="D25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1">
        <f t="shared" si="162"/>
        <v>0</v>
      </c>
      <c r="G259" s="171"/>
      <c r="H259" s="171">
        <f t="shared" si="163"/>
        <v>0</v>
      </c>
      <c r="I259" s="171"/>
      <c r="J259" s="171">
        <f t="shared" si="164"/>
        <v>0</v>
      </c>
      <c r="K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1">
        <f t="shared" si="165"/>
        <v>0</v>
      </c>
      <c r="AF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1">
        <f t="shared" si="166"/>
        <v>0</v>
      </c>
      <c r="AJ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1">
        <f t="shared" si="167"/>
        <v>0</v>
      </c>
      <c r="AN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1">
        <f t="shared" si="168"/>
        <v>0</v>
      </c>
      <c r="AR259" s="171">
        <f t="shared" si="169"/>
        <v>0</v>
      </c>
    </row>
    <row r="260" spans="2:44" x14ac:dyDescent="0.25">
      <c r="B260" s="178" t="s">
        <v>315</v>
      </c>
      <c r="C260" s="179" t="s">
        <v>192</v>
      </c>
      <c r="D260" s="180">
        <f>SUM(D261:D266)</f>
        <v>0</v>
      </c>
      <c r="E260" s="180">
        <f>SUM(E261:E266)</f>
        <v>0</v>
      </c>
      <c r="F260" s="180">
        <f t="shared" si="162"/>
        <v>0</v>
      </c>
      <c r="G260" s="180">
        <f>SUM(G261:G266)</f>
        <v>0</v>
      </c>
      <c r="H260" s="180">
        <f t="shared" si="163"/>
        <v>0</v>
      </c>
      <c r="I260" s="180">
        <f>SUM(I261:I266)</f>
        <v>0</v>
      </c>
      <c r="J260" s="180">
        <f t="shared" si="164"/>
        <v>0</v>
      </c>
      <c r="K260" s="180">
        <f t="shared" ref="K260:AD260" si="170">SUM(K261:K266)</f>
        <v>0</v>
      </c>
      <c r="L260" s="180">
        <f t="shared" si="170"/>
        <v>0</v>
      </c>
      <c r="M260" s="180">
        <f t="shared" si="170"/>
        <v>0</v>
      </c>
      <c r="N260" s="180">
        <f t="shared" si="170"/>
        <v>0</v>
      </c>
      <c r="O260" s="180">
        <f t="shared" si="170"/>
        <v>0</v>
      </c>
      <c r="P260" s="180">
        <f>SUM(P261:P266)</f>
        <v>0</v>
      </c>
      <c r="Q260" s="180">
        <f>SUM(Q261:Q266)</f>
        <v>0</v>
      </c>
      <c r="R260" s="180">
        <f t="shared" si="170"/>
        <v>0</v>
      </c>
      <c r="S260" s="180">
        <f t="shared" si="170"/>
        <v>0</v>
      </c>
      <c r="T260" s="180">
        <f>SUM(T261:T266)</f>
        <v>0</v>
      </c>
      <c r="U260" s="180">
        <f t="shared" si="170"/>
        <v>0</v>
      </c>
      <c r="V260" s="180">
        <f t="shared" si="170"/>
        <v>0</v>
      </c>
      <c r="W260" s="180">
        <f>SUM(W261:W266)</f>
        <v>0</v>
      </c>
      <c r="X260" s="180">
        <f t="shared" si="170"/>
        <v>0</v>
      </c>
      <c r="Y260" s="180">
        <f>SUM(Y261:Y266)</f>
        <v>0</v>
      </c>
      <c r="Z260" s="180">
        <f>SUM(Z261:Z266)</f>
        <v>0</v>
      </c>
      <c r="AA260" s="180">
        <f t="shared" si="170"/>
        <v>0</v>
      </c>
      <c r="AB260" s="180">
        <f t="shared" si="170"/>
        <v>0</v>
      </c>
      <c r="AC260" s="180">
        <f t="shared" si="170"/>
        <v>0</v>
      </c>
      <c r="AD260" s="180">
        <f t="shared" si="170"/>
        <v>0</v>
      </c>
      <c r="AE260" s="180">
        <f t="shared" si="165"/>
        <v>0</v>
      </c>
      <c r="AF260" s="180">
        <f>SUM(AF261:AF266)</f>
        <v>0</v>
      </c>
      <c r="AG260" s="180">
        <f>SUM(AG261:AG266)</f>
        <v>0</v>
      </c>
      <c r="AH260" s="180">
        <f>SUM(AH261:AH266)</f>
        <v>0</v>
      </c>
      <c r="AI260" s="180">
        <f t="shared" si="166"/>
        <v>0</v>
      </c>
      <c r="AJ260" s="180">
        <f>SUM(AJ261:AJ266)</f>
        <v>0</v>
      </c>
      <c r="AK260" s="180">
        <f>SUM(AK261:AK266)</f>
        <v>0</v>
      </c>
      <c r="AL260" s="180">
        <f>SUM(AL261:AL266)</f>
        <v>0</v>
      </c>
      <c r="AM260" s="180">
        <f t="shared" si="167"/>
        <v>0</v>
      </c>
      <c r="AN260" s="180">
        <f>SUM(AN261:AN266)</f>
        <v>0</v>
      </c>
      <c r="AO260" s="180">
        <f>SUM(AO261:AO266)</f>
        <v>0</v>
      </c>
      <c r="AP260" s="180">
        <f>SUM(AP261:AP266)</f>
        <v>0</v>
      </c>
      <c r="AQ260" s="180">
        <f t="shared" si="168"/>
        <v>0</v>
      </c>
      <c r="AR260" s="180">
        <f t="shared" si="169"/>
        <v>0</v>
      </c>
    </row>
    <row r="261" spans="2:44" x14ac:dyDescent="0.25">
      <c r="B261" s="169" t="s">
        <v>839</v>
      </c>
      <c r="C261" s="170" t="s">
        <v>840</v>
      </c>
      <c r="D2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1">
        <f t="shared" si="162"/>
        <v>0</v>
      </c>
      <c r="G261" s="171"/>
      <c r="H261" s="171">
        <f t="shared" si="163"/>
        <v>0</v>
      </c>
      <c r="I261" s="171"/>
      <c r="J261" s="171">
        <f t="shared" si="164"/>
        <v>0</v>
      </c>
      <c r="K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1">
        <f t="shared" si="165"/>
        <v>0</v>
      </c>
      <c r="AF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1">
        <f t="shared" si="166"/>
        <v>0</v>
      </c>
      <c r="AJ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1">
        <f t="shared" si="167"/>
        <v>0</v>
      </c>
      <c r="AN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1">
        <f t="shared" si="168"/>
        <v>0</v>
      </c>
      <c r="AR261" s="171">
        <f t="shared" si="169"/>
        <v>0</v>
      </c>
    </row>
    <row r="262" spans="2:44" x14ac:dyDescent="0.25">
      <c r="B262" s="169" t="s">
        <v>841</v>
      </c>
      <c r="C262" s="170" t="s">
        <v>842</v>
      </c>
      <c r="D2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1">
        <f t="shared" si="162"/>
        <v>0</v>
      </c>
      <c r="G262" s="171"/>
      <c r="H262" s="171">
        <f t="shared" si="163"/>
        <v>0</v>
      </c>
      <c r="I262" s="171"/>
      <c r="J262" s="171">
        <f t="shared" si="164"/>
        <v>0</v>
      </c>
      <c r="K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1">
        <f t="shared" si="165"/>
        <v>0</v>
      </c>
      <c r="AF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1">
        <f t="shared" si="166"/>
        <v>0</v>
      </c>
      <c r="AJ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1">
        <f t="shared" si="167"/>
        <v>0</v>
      </c>
      <c r="AN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1">
        <f t="shared" si="168"/>
        <v>0</v>
      </c>
      <c r="AR262" s="171">
        <f t="shared" si="169"/>
        <v>0</v>
      </c>
    </row>
    <row r="263" spans="2:44" x14ac:dyDescent="0.25">
      <c r="B263" s="169" t="s">
        <v>316</v>
      </c>
      <c r="C263" s="170" t="s">
        <v>193</v>
      </c>
      <c r="D2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1">
        <f t="shared" si="162"/>
        <v>0</v>
      </c>
      <c r="G263" s="171"/>
      <c r="H263" s="171">
        <f t="shared" si="163"/>
        <v>0</v>
      </c>
      <c r="I263" s="171"/>
      <c r="J263" s="171">
        <f t="shared" si="164"/>
        <v>0</v>
      </c>
      <c r="K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1">
        <f t="shared" si="165"/>
        <v>0</v>
      </c>
      <c r="AF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1">
        <f t="shared" si="166"/>
        <v>0</v>
      </c>
      <c r="AJ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1">
        <f t="shared" si="167"/>
        <v>0</v>
      </c>
      <c r="AN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1">
        <f t="shared" si="168"/>
        <v>0</v>
      </c>
      <c r="AR263" s="171">
        <f t="shared" si="169"/>
        <v>0</v>
      </c>
    </row>
    <row r="264" spans="2:44" x14ac:dyDescent="0.25">
      <c r="B264" s="169" t="s">
        <v>843</v>
      </c>
      <c r="C264" s="170" t="s">
        <v>844</v>
      </c>
      <c r="D26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1">
        <f t="shared" si="162"/>
        <v>0</v>
      </c>
      <c r="G264" s="171"/>
      <c r="H264" s="171">
        <f t="shared" si="163"/>
        <v>0</v>
      </c>
      <c r="I264" s="171"/>
      <c r="J264" s="171">
        <f t="shared" si="164"/>
        <v>0</v>
      </c>
      <c r="K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1">
        <f t="shared" si="165"/>
        <v>0</v>
      </c>
      <c r="AF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1">
        <f t="shared" si="166"/>
        <v>0</v>
      </c>
      <c r="AJ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1">
        <f t="shared" si="167"/>
        <v>0</v>
      </c>
      <c r="AN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1">
        <f t="shared" si="168"/>
        <v>0</v>
      </c>
      <c r="AR264" s="171">
        <f t="shared" si="169"/>
        <v>0</v>
      </c>
    </row>
    <row r="265" spans="2:44" x14ac:dyDescent="0.25">
      <c r="B265" s="169" t="s">
        <v>845</v>
      </c>
      <c r="C265" s="170" t="s">
        <v>846</v>
      </c>
      <c r="D2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1">
        <f t="shared" si="162"/>
        <v>0</v>
      </c>
      <c r="G265" s="171"/>
      <c r="H265" s="171">
        <f t="shared" si="163"/>
        <v>0</v>
      </c>
      <c r="I265" s="171"/>
      <c r="J265" s="171">
        <f t="shared" si="164"/>
        <v>0</v>
      </c>
      <c r="K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1">
        <f t="shared" si="165"/>
        <v>0</v>
      </c>
      <c r="AF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1">
        <f t="shared" si="166"/>
        <v>0</v>
      </c>
      <c r="AJ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1">
        <f t="shared" si="167"/>
        <v>0</v>
      </c>
      <c r="AN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1">
        <f t="shared" si="168"/>
        <v>0</v>
      </c>
      <c r="AR265" s="171">
        <f t="shared" si="169"/>
        <v>0</v>
      </c>
    </row>
    <row r="266" spans="2:44" x14ac:dyDescent="0.25">
      <c r="B266" s="169" t="s">
        <v>847</v>
      </c>
      <c r="C266" s="170" t="s">
        <v>848</v>
      </c>
      <c r="D26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1">
        <f t="shared" si="162"/>
        <v>0</v>
      </c>
      <c r="G266" s="171"/>
      <c r="H266" s="171">
        <f t="shared" si="163"/>
        <v>0</v>
      </c>
      <c r="I266" s="171"/>
      <c r="J266" s="171">
        <f t="shared" si="164"/>
        <v>0</v>
      </c>
      <c r="K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1">
        <f t="shared" si="165"/>
        <v>0</v>
      </c>
      <c r="AF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1">
        <f t="shared" si="166"/>
        <v>0</v>
      </c>
      <c r="AJ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1">
        <f t="shared" si="167"/>
        <v>0</v>
      </c>
      <c r="AN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1">
        <f t="shared" si="168"/>
        <v>0</v>
      </c>
      <c r="AR266" s="171">
        <f t="shared" si="169"/>
        <v>0</v>
      </c>
    </row>
    <row r="267" spans="2:44" x14ac:dyDescent="0.25">
      <c r="B267" s="178" t="s">
        <v>317</v>
      </c>
      <c r="C267" s="179" t="s">
        <v>194</v>
      </c>
      <c r="D267" s="180">
        <f>SUM(D268:D311)</f>
        <v>16000</v>
      </c>
      <c r="E267" s="180">
        <f>SUM(E268:E311)</f>
        <v>0</v>
      </c>
      <c r="F267" s="180">
        <f t="shared" si="162"/>
        <v>16000</v>
      </c>
      <c r="G267" s="180">
        <f>SUM(G268:G311)</f>
        <v>0</v>
      </c>
      <c r="H267" s="180">
        <f t="shared" si="163"/>
        <v>16000</v>
      </c>
      <c r="I267" s="180">
        <f>SUM(I268:I311)</f>
        <v>0</v>
      </c>
      <c r="J267" s="180">
        <f t="shared" si="164"/>
        <v>16000</v>
      </c>
      <c r="K267" s="180">
        <f t="shared" ref="K267:AD267" si="171">SUM(K268:K311)</f>
        <v>0</v>
      </c>
      <c r="L267" s="180">
        <f t="shared" si="171"/>
        <v>0</v>
      </c>
      <c r="M267" s="180">
        <f t="shared" si="171"/>
        <v>0</v>
      </c>
      <c r="N267" s="180">
        <f t="shared" si="171"/>
        <v>0</v>
      </c>
      <c r="O267" s="180">
        <f t="shared" si="171"/>
        <v>0</v>
      </c>
      <c r="P267" s="180">
        <f>SUM(P268:P311)</f>
        <v>0</v>
      </c>
      <c r="Q267" s="180">
        <f>SUM(Q268:Q311)</f>
        <v>0</v>
      </c>
      <c r="R267" s="180">
        <f t="shared" si="171"/>
        <v>0</v>
      </c>
      <c r="S267" s="180">
        <f t="shared" si="171"/>
        <v>16000</v>
      </c>
      <c r="T267" s="180">
        <f>SUM(T268:T311)</f>
        <v>0</v>
      </c>
      <c r="U267" s="180">
        <f t="shared" si="171"/>
        <v>0</v>
      </c>
      <c r="V267" s="180">
        <f t="shared" si="171"/>
        <v>0</v>
      </c>
      <c r="W267" s="180">
        <f>SUM(W268:W311)</f>
        <v>0</v>
      </c>
      <c r="X267" s="180">
        <f t="shared" si="171"/>
        <v>0</v>
      </c>
      <c r="Y267" s="180">
        <f>SUM(Y268:Y311)</f>
        <v>0</v>
      </c>
      <c r="Z267" s="180">
        <f>SUM(Z268:Z311)</f>
        <v>0</v>
      </c>
      <c r="AA267" s="180">
        <f t="shared" si="171"/>
        <v>0</v>
      </c>
      <c r="AB267" s="180">
        <f t="shared" si="171"/>
        <v>16000</v>
      </c>
      <c r="AC267" s="180">
        <f t="shared" si="171"/>
        <v>0</v>
      </c>
      <c r="AD267" s="180">
        <f t="shared" si="171"/>
        <v>0</v>
      </c>
      <c r="AE267" s="180">
        <f t="shared" si="165"/>
        <v>16000</v>
      </c>
      <c r="AF267" s="180">
        <f>SUM(AF268:AF311)</f>
        <v>0</v>
      </c>
      <c r="AG267" s="180">
        <f>SUM(AG268:AG311)</f>
        <v>0</v>
      </c>
      <c r="AH267" s="180">
        <f>SUM(AH268:AH311)</f>
        <v>0</v>
      </c>
      <c r="AI267" s="180">
        <f t="shared" si="166"/>
        <v>0</v>
      </c>
      <c r="AJ267" s="180">
        <f>SUM(AJ268:AJ311)</f>
        <v>0</v>
      </c>
      <c r="AK267" s="180">
        <f>SUM(AK268:AK311)</f>
        <v>0</v>
      </c>
      <c r="AL267" s="180">
        <f>SUM(AL268:AL311)</f>
        <v>0</v>
      </c>
      <c r="AM267" s="180">
        <f t="shared" si="167"/>
        <v>0</v>
      </c>
      <c r="AN267" s="180">
        <f>SUM(AN268:AN311)</f>
        <v>0</v>
      </c>
      <c r="AO267" s="180">
        <f>SUM(AO268:AO311)</f>
        <v>0</v>
      </c>
      <c r="AP267" s="180">
        <f>SUM(AP268:AP311)</f>
        <v>0</v>
      </c>
      <c r="AQ267" s="180">
        <f t="shared" si="168"/>
        <v>0</v>
      </c>
      <c r="AR267" s="180">
        <f t="shared" si="169"/>
        <v>16000</v>
      </c>
    </row>
    <row r="268" spans="2:44" x14ac:dyDescent="0.25">
      <c r="B268" s="169" t="s">
        <v>849</v>
      </c>
      <c r="C268" s="170" t="s">
        <v>850</v>
      </c>
      <c r="D26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1">
        <f t="shared" si="162"/>
        <v>0</v>
      </c>
      <c r="G268" s="171"/>
      <c r="H268" s="171">
        <f t="shared" si="163"/>
        <v>0</v>
      </c>
      <c r="I268" s="171"/>
      <c r="J268" s="171">
        <f t="shared" si="164"/>
        <v>0</v>
      </c>
      <c r="K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1">
        <f t="shared" si="165"/>
        <v>0</v>
      </c>
      <c r="AF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1">
        <f t="shared" si="166"/>
        <v>0</v>
      </c>
      <c r="AJ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1">
        <f t="shared" si="167"/>
        <v>0</v>
      </c>
      <c r="AN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1">
        <f t="shared" si="168"/>
        <v>0</v>
      </c>
      <c r="AR268" s="171">
        <f t="shared" si="169"/>
        <v>0</v>
      </c>
    </row>
    <row r="269" spans="2:44" x14ac:dyDescent="0.25">
      <c r="B269" s="169" t="s">
        <v>318</v>
      </c>
      <c r="C269" s="170" t="s">
        <v>851</v>
      </c>
      <c r="D26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1">
        <f t="shared" ref="F269:F300" si="172">D269+E269</f>
        <v>0</v>
      </c>
      <c r="G269" s="171"/>
      <c r="H269" s="171">
        <f t="shared" ref="H269:H300" si="173">F269-G269</f>
        <v>0</v>
      </c>
      <c r="I269" s="171"/>
      <c r="J269" s="171">
        <f t="shared" ref="J269:J300" si="174">F269-I269</f>
        <v>0</v>
      </c>
      <c r="K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1">
        <f t="shared" ref="AE269:AE300" si="175">AB269+AC269+AD269</f>
        <v>0</v>
      </c>
      <c r="AF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1">
        <f t="shared" ref="AI269:AI300" si="176">AF269+AG269+AH269</f>
        <v>0</v>
      </c>
      <c r="AJ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1">
        <f t="shared" ref="AM269:AM300" si="177">AJ269+AK269+AL269</f>
        <v>0</v>
      </c>
      <c r="AN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1">
        <f t="shared" ref="AQ269:AQ300" si="178">AN269+AO269+AP269</f>
        <v>0</v>
      </c>
      <c r="AR269" s="171">
        <f t="shared" ref="AR269:AR300" si="179">AE269+AI269+AM269+AQ269</f>
        <v>0</v>
      </c>
    </row>
    <row r="270" spans="2:44" x14ac:dyDescent="0.25">
      <c r="B270" s="169" t="s">
        <v>852</v>
      </c>
      <c r="C270" s="170" t="s">
        <v>853</v>
      </c>
      <c r="D27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1">
        <f t="shared" si="172"/>
        <v>0</v>
      </c>
      <c r="G270" s="171"/>
      <c r="H270" s="171">
        <f t="shared" si="173"/>
        <v>0</v>
      </c>
      <c r="I270" s="171"/>
      <c r="J270" s="171">
        <f t="shared" si="174"/>
        <v>0</v>
      </c>
      <c r="K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1">
        <f t="shared" si="175"/>
        <v>0</v>
      </c>
      <c r="AF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1">
        <f t="shared" si="176"/>
        <v>0</v>
      </c>
      <c r="AJ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1">
        <f t="shared" si="177"/>
        <v>0</v>
      </c>
      <c r="AN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1">
        <f t="shared" si="178"/>
        <v>0</v>
      </c>
      <c r="AR270" s="171">
        <f t="shared" si="179"/>
        <v>0</v>
      </c>
    </row>
    <row r="271" spans="2:44" x14ac:dyDescent="0.25">
      <c r="B271" s="169" t="s">
        <v>854</v>
      </c>
      <c r="C271" s="170" t="s">
        <v>855</v>
      </c>
      <c r="D27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1">
        <f t="shared" si="172"/>
        <v>0</v>
      </c>
      <c r="G271" s="171"/>
      <c r="H271" s="171">
        <f t="shared" si="173"/>
        <v>0</v>
      </c>
      <c r="I271" s="171"/>
      <c r="J271" s="171">
        <f t="shared" si="174"/>
        <v>0</v>
      </c>
      <c r="K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1">
        <f t="shared" si="175"/>
        <v>0</v>
      </c>
      <c r="AF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1">
        <f t="shared" si="176"/>
        <v>0</v>
      </c>
      <c r="AJ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1">
        <f t="shared" si="177"/>
        <v>0</v>
      </c>
      <c r="AN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1">
        <f t="shared" si="178"/>
        <v>0</v>
      </c>
      <c r="AR271" s="171">
        <f t="shared" si="179"/>
        <v>0</v>
      </c>
    </row>
    <row r="272" spans="2:44" x14ac:dyDescent="0.25">
      <c r="B272" s="169" t="s">
        <v>856</v>
      </c>
      <c r="C272" s="170" t="s">
        <v>857</v>
      </c>
      <c r="D27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1">
        <f t="shared" si="172"/>
        <v>0</v>
      </c>
      <c r="G272" s="171"/>
      <c r="H272" s="171">
        <f t="shared" si="173"/>
        <v>0</v>
      </c>
      <c r="I272" s="171"/>
      <c r="J272" s="171">
        <f t="shared" si="174"/>
        <v>0</v>
      </c>
      <c r="K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1">
        <f t="shared" si="175"/>
        <v>0</v>
      </c>
      <c r="AF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1">
        <f t="shared" si="176"/>
        <v>0</v>
      </c>
      <c r="AJ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1">
        <f t="shared" si="177"/>
        <v>0</v>
      </c>
      <c r="AN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1">
        <f t="shared" si="178"/>
        <v>0</v>
      </c>
      <c r="AR272" s="171">
        <f t="shared" si="179"/>
        <v>0</v>
      </c>
    </row>
    <row r="273" spans="2:44" x14ac:dyDescent="0.25">
      <c r="B273" s="169" t="s">
        <v>858</v>
      </c>
      <c r="C273" s="170" t="s">
        <v>859</v>
      </c>
      <c r="D27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1">
        <f t="shared" si="172"/>
        <v>0</v>
      </c>
      <c r="G273" s="171"/>
      <c r="H273" s="171">
        <f t="shared" si="173"/>
        <v>0</v>
      </c>
      <c r="I273" s="171"/>
      <c r="J273" s="171">
        <f t="shared" si="174"/>
        <v>0</v>
      </c>
      <c r="K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1">
        <f t="shared" si="175"/>
        <v>0</v>
      </c>
      <c r="AF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1">
        <f t="shared" si="176"/>
        <v>0</v>
      </c>
      <c r="AJ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1">
        <f t="shared" si="177"/>
        <v>0</v>
      </c>
      <c r="AN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1">
        <f t="shared" si="178"/>
        <v>0</v>
      </c>
      <c r="AR273" s="171">
        <f t="shared" si="179"/>
        <v>0</v>
      </c>
    </row>
    <row r="274" spans="2:44" x14ac:dyDescent="0.25">
      <c r="B274" s="169" t="s">
        <v>860</v>
      </c>
      <c r="C274" s="170" t="s">
        <v>861</v>
      </c>
      <c r="D27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1">
        <f t="shared" si="172"/>
        <v>0</v>
      </c>
      <c r="G274" s="171"/>
      <c r="H274" s="171">
        <f t="shared" si="173"/>
        <v>0</v>
      </c>
      <c r="I274" s="171"/>
      <c r="J274" s="171">
        <f t="shared" si="174"/>
        <v>0</v>
      </c>
      <c r="K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1">
        <f t="shared" si="175"/>
        <v>0</v>
      </c>
      <c r="AF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1">
        <f t="shared" si="176"/>
        <v>0</v>
      </c>
      <c r="AJ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1">
        <f t="shared" si="177"/>
        <v>0</v>
      </c>
      <c r="AN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1">
        <f t="shared" si="178"/>
        <v>0</v>
      </c>
      <c r="AR274" s="171">
        <f t="shared" si="179"/>
        <v>0</v>
      </c>
    </row>
    <row r="275" spans="2:44" x14ac:dyDescent="0.25">
      <c r="B275" s="169" t="s">
        <v>862</v>
      </c>
      <c r="C275" s="170" t="s">
        <v>863</v>
      </c>
      <c r="D27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1">
        <f t="shared" si="172"/>
        <v>0</v>
      </c>
      <c r="G275" s="171"/>
      <c r="H275" s="171">
        <f t="shared" si="173"/>
        <v>0</v>
      </c>
      <c r="I275" s="171"/>
      <c r="J275" s="171">
        <f t="shared" si="174"/>
        <v>0</v>
      </c>
      <c r="K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1">
        <f t="shared" si="175"/>
        <v>0</v>
      </c>
      <c r="AF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1">
        <f t="shared" si="176"/>
        <v>0</v>
      </c>
      <c r="AJ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1">
        <f t="shared" si="177"/>
        <v>0</v>
      </c>
      <c r="AN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1">
        <f t="shared" si="178"/>
        <v>0</v>
      </c>
      <c r="AR275" s="171">
        <f t="shared" si="179"/>
        <v>0</v>
      </c>
    </row>
    <row r="276" spans="2:44" x14ac:dyDescent="0.25">
      <c r="B276" s="169" t="s">
        <v>319</v>
      </c>
      <c r="C276" s="170" t="s">
        <v>864</v>
      </c>
      <c r="D27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1">
        <f t="shared" si="172"/>
        <v>0</v>
      </c>
      <c r="G276" s="171"/>
      <c r="H276" s="171">
        <f t="shared" si="173"/>
        <v>0</v>
      </c>
      <c r="I276" s="171"/>
      <c r="J276" s="171">
        <f t="shared" si="174"/>
        <v>0</v>
      </c>
      <c r="K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1">
        <f t="shared" si="175"/>
        <v>0</v>
      </c>
      <c r="AF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1">
        <f t="shared" si="176"/>
        <v>0</v>
      </c>
      <c r="AJ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1">
        <f t="shared" si="177"/>
        <v>0</v>
      </c>
      <c r="AN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1">
        <f t="shared" si="178"/>
        <v>0</v>
      </c>
      <c r="AR276" s="171">
        <f t="shared" si="179"/>
        <v>0</v>
      </c>
    </row>
    <row r="277" spans="2:44" x14ac:dyDescent="0.25">
      <c r="B277" s="169" t="s">
        <v>865</v>
      </c>
      <c r="C277" s="170" t="s">
        <v>866</v>
      </c>
      <c r="D27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1">
        <f t="shared" si="172"/>
        <v>0</v>
      </c>
      <c r="G277" s="171"/>
      <c r="H277" s="171">
        <f t="shared" si="173"/>
        <v>0</v>
      </c>
      <c r="I277" s="171"/>
      <c r="J277" s="171">
        <f t="shared" si="174"/>
        <v>0</v>
      </c>
      <c r="K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1">
        <f t="shared" si="175"/>
        <v>0</v>
      </c>
      <c r="AF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1">
        <f t="shared" si="176"/>
        <v>0</v>
      </c>
      <c r="AJ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1">
        <f t="shared" si="177"/>
        <v>0</v>
      </c>
      <c r="AN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1">
        <f t="shared" si="178"/>
        <v>0</v>
      </c>
      <c r="AR277" s="171">
        <f t="shared" si="179"/>
        <v>0</v>
      </c>
    </row>
    <row r="278" spans="2:44" x14ac:dyDescent="0.25">
      <c r="B278" s="169" t="s">
        <v>867</v>
      </c>
      <c r="C278" s="170" t="s">
        <v>868</v>
      </c>
      <c r="D27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1">
        <f t="shared" si="172"/>
        <v>0</v>
      </c>
      <c r="G278" s="171"/>
      <c r="H278" s="171">
        <f t="shared" si="173"/>
        <v>0</v>
      </c>
      <c r="I278" s="171"/>
      <c r="J278" s="171">
        <f t="shared" si="174"/>
        <v>0</v>
      </c>
      <c r="K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1">
        <f t="shared" si="175"/>
        <v>0</v>
      </c>
      <c r="AF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1">
        <f t="shared" si="176"/>
        <v>0</v>
      </c>
      <c r="AJ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1">
        <f t="shared" si="177"/>
        <v>0</v>
      </c>
      <c r="AN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1">
        <f t="shared" si="178"/>
        <v>0</v>
      </c>
      <c r="AR278" s="171">
        <f t="shared" si="179"/>
        <v>0</v>
      </c>
    </row>
    <row r="279" spans="2:44" x14ac:dyDescent="0.25">
      <c r="B279" s="169" t="s">
        <v>869</v>
      </c>
      <c r="C279" s="170" t="s">
        <v>870</v>
      </c>
      <c r="D27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1">
        <f t="shared" si="172"/>
        <v>0</v>
      </c>
      <c r="G279" s="171"/>
      <c r="H279" s="171">
        <f t="shared" si="173"/>
        <v>0</v>
      </c>
      <c r="I279" s="171"/>
      <c r="J279" s="171">
        <f t="shared" si="174"/>
        <v>0</v>
      </c>
      <c r="K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1">
        <f t="shared" si="175"/>
        <v>0</v>
      </c>
      <c r="AF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1">
        <f t="shared" si="176"/>
        <v>0</v>
      </c>
      <c r="AJ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1">
        <f t="shared" si="177"/>
        <v>0</v>
      </c>
      <c r="AN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1">
        <f t="shared" si="178"/>
        <v>0</v>
      </c>
      <c r="AR279" s="171">
        <f t="shared" si="179"/>
        <v>0</v>
      </c>
    </row>
    <row r="280" spans="2:44" x14ac:dyDescent="0.25">
      <c r="B280" s="169" t="s">
        <v>871</v>
      </c>
      <c r="C280" s="170" t="s">
        <v>872</v>
      </c>
      <c r="D28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1">
        <f t="shared" si="172"/>
        <v>0</v>
      </c>
      <c r="G280" s="171"/>
      <c r="H280" s="171">
        <f t="shared" si="173"/>
        <v>0</v>
      </c>
      <c r="I280" s="171"/>
      <c r="J280" s="171">
        <f t="shared" si="174"/>
        <v>0</v>
      </c>
      <c r="K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1">
        <f t="shared" si="175"/>
        <v>0</v>
      </c>
      <c r="AF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1">
        <f t="shared" si="176"/>
        <v>0</v>
      </c>
      <c r="AJ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1">
        <f t="shared" si="177"/>
        <v>0</v>
      </c>
      <c r="AN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1">
        <f t="shared" si="178"/>
        <v>0</v>
      </c>
      <c r="AR280" s="171">
        <f t="shared" si="179"/>
        <v>0</v>
      </c>
    </row>
    <row r="281" spans="2:44" x14ac:dyDescent="0.25">
      <c r="B281" s="169" t="s">
        <v>873</v>
      </c>
      <c r="C281" s="170" t="s">
        <v>874</v>
      </c>
      <c r="D28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1">
        <f t="shared" si="172"/>
        <v>0</v>
      </c>
      <c r="G281" s="171"/>
      <c r="H281" s="171">
        <f t="shared" si="173"/>
        <v>0</v>
      </c>
      <c r="I281" s="171"/>
      <c r="J281" s="171">
        <f t="shared" si="174"/>
        <v>0</v>
      </c>
      <c r="K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1">
        <f t="shared" si="175"/>
        <v>0</v>
      </c>
      <c r="AF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1">
        <f t="shared" si="176"/>
        <v>0</v>
      </c>
      <c r="AJ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1">
        <f t="shared" si="177"/>
        <v>0</v>
      </c>
      <c r="AN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1">
        <f t="shared" si="178"/>
        <v>0</v>
      </c>
      <c r="AR281" s="171">
        <f t="shared" si="179"/>
        <v>0</v>
      </c>
    </row>
    <row r="282" spans="2:44" x14ac:dyDescent="0.25">
      <c r="B282" s="169" t="s">
        <v>875</v>
      </c>
      <c r="C282" s="170" t="s">
        <v>876</v>
      </c>
      <c r="D28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1">
        <f t="shared" si="172"/>
        <v>0</v>
      </c>
      <c r="G282" s="171"/>
      <c r="H282" s="171">
        <f t="shared" si="173"/>
        <v>0</v>
      </c>
      <c r="I282" s="171"/>
      <c r="J282" s="171">
        <f t="shared" si="174"/>
        <v>0</v>
      </c>
      <c r="K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1">
        <f t="shared" si="175"/>
        <v>0</v>
      </c>
      <c r="AF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1">
        <f t="shared" si="176"/>
        <v>0</v>
      </c>
      <c r="AJ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1">
        <f t="shared" si="177"/>
        <v>0</v>
      </c>
      <c r="AN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1">
        <f t="shared" si="178"/>
        <v>0</v>
      </c>
      <c r="AR282" s="171">
        <f t="shared" si="179"/>
        <v>0</v>
      </c>
    </row>
    <row r="283" spans="2:44" x14ac:dyDescent="0.25">
      <c r="B283" s="169" t="s">
        <v>877</v>
      </c>
      <c r="C283" s="170" t="s">
        <v>878</v>
      </c>
      <c r="D28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1">
        <f t="shared" si="172"/>
        <v>0</v>
      </c>
      <c r="G283" s="171"/>
      <c r="H283" s="171">
        <f t="shared" si="173"/>
        <v>0</v>
      </c>
      <c r="I283" s="171"/>
      <c r="J283" s="171">
        <f t="shared" si="174"/>
        <v>0</v>
      </c>
      <c r="K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1">
        <f t="shared" si="175"/>
        <v>0</v>
      </c>
      <c r="AF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1">
        <f t="shared" si="176"/>
        <v>0</v>
      </c>
      <c r="AJ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1">
        <f t="shared" si="177"/>
        <v>0</v>
      </c>
      <c r="AN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1">
        <f t="shared" si="178"/>
        <v>0</v>
      </c>
      <c r="AR283" s="171">
        <f t="shared" si="179"/>
        <v>0</v>
      </c>
    </row>
    <row r="284" spans="2:44" x14ac:dyDescent="0.25">
      <c r="B284" s="169" t="s">
        <v>879</v>
      </c>
      <c r="C284" s="170" t="s">
        <v>880</v>
      </c>
      <c r="D28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1">
        <f t="shared" si="172"/>
        <v>0</v>
      </c>
      <c r="G284" s="171"/>
      <c r="H284" s="171">
        <f t="shared" si="173"/>
        <v>0</v>
      </c>
      <c r="I284" s="171"/>
      <c r="J284" s="171">
        <f t="shared" si="174"/>
        <v>0</v>
      </c>
      <c r="K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1">
        <f t="shared" si="175"/>
        <v>0</v>
      </c>
      <c r="AF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1">
        <f t="shared" si="176"/>
        <v>0</v>
      </c>
      <c r="AJ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1">
        <f t="shared" si="177"/>
        <v>0</v>
      </c>
      <c r="AN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1">
        <f t="shared" si="178"/>
        <v>0</v>
      </c>
      <c r="AR284" s="171">
        <f t="shared" si="179"/>
        <v>0</v>
      </c>
    </row>
    <row r="285" spans="2:44" x14ac:dyDescent="0.25">
      <c r="B285" s="169" t="s">
        <v>320</v>
      </c>
      <c r="C285" s="170" t="s">
        <v>881</v>
      </c>
      <c r="D28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1">
        <f t="shared" si="172"/>
        <v>0</v>
      </c>
      <c r="G285" s="171"/>
      <c r="H285" s="171">
        <f t="shared" si="173"/>
        <v>0</v>
      </c>
      <c r="I285" s="171"/>
      <c r="J285" s="171">
        <f t="shared" si="174"/>
        <v>0</v>
      </c>
      <c r="K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1">
        <f t="shared" si="175"/>
        <v>0</v>
      </c>
      <c r="AF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1">
        <f t="shared" si="176"/>
        <v>0</v>
      </c>
      <c r="AJ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1">
        <f t="shared" si="177"/>
        <v>0</v>
      </c>
      <c r="AN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1">
        <f t="shared" si="178"/>
        <v>0</v>
      </c>
      <c r="AR285" s="171">
        <f t="shared" si="179"/>
        <v>0</v>
      </c>
    </row>
    <row r="286" spans="2:44" x14ac:dyDescent="0.25">
      <c r="B286" s="169" t="s">
        <v>882</v>
      </c>
      <c r="C286" s="170" t="s">
        <v>883</v>
      </c>
      <c r="D28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1">
        <f t="shared" si="172"/>
        <v>0</v>
      </c>
      <c r="G286" s="171"/>
      <c r="H286" s="171">
        <f t="shared" si="173"/>
        <v>0</v>
      </c>
      <c r="I286" s="171"/>
      <c r="J286" s="171">
        <f t="shared" si="174"/>
        <v>0</v>
      </c>
      <c r="K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1">
        <f t="shared" si="175"/>
        <v>0</v>
      </c>
      <c r="AF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1">
        <f t="shared" si="176"/>
        <v>0</v>
      </c>
      <c r="AJ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1">
        <f t="shared" si="177"/>
        <v>0</v>
      </c>
      <c r="AN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1">
        <f t="shared" si="178"/>
        <v>0</v>
      </c>
      <c r="AR286" s="171">
        <f t="shared" si="179"/>
        <v>0</v>
      </c>
    </row>
    <row r="287" spans="2:44" x14ac:dyDescent="0.25">
      <c r="B287" s="169" t="s">
        <v>884</v>
      </c>
      <c r="C287" s="170" t="s">
        <v>885</v>
      </c>
      <c r="D28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1">
        <f t="shared" si="172"/>
        <v>0</v>
      </c>
      <c r="G287" s="171"/>
      <c r="H287" s="171">
        <f t="shared" si="173"/>
        <v>0</v>
      </c>
      <c r="I287" s="171"/>
      <c r="J287" s="171">
        <f t="shared" si="174"/>
        <v>0</v>
      </c>
      <c r="K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1">
        <f t="shared" si="175"/>
        <v>0</v>
      </c>
      <c r="AF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1">
        <f t="shared" si="176"/>
        <v>0</v>
      </c>
      <c r="AJ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1">
        <f t="shared" si="177"/>
        <v>0</v>
      </c>
      <c r="AN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1">
        <f t="shared" si="178"/>
        <v>0</v>
      </c>
      <c r="AR287" s="171">
        <f t="shared" si="179"/>
        <v>0</v>
      </c>
    </row>
    <row r="288" spans="2:44" x14ac:dyDescent="0.25">
      <c r="B288" s="169" t="s">
        <v>886</v>
      </c>
      <c r="C288" s="170" t="s">
        <v>887</v>
      </c>
      <c r="D28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1">
        <f t="shared" si="172"/>
        <v>0</v>
      </c>
      <c r="G288" s="171"/>
      <c r="H288" s="171">
        <f t="shared" si="173"/>
        <v>0</v>
      </c>
      <c r="I288" s="171"/>
      <c r="J288" s="171">
        <f t="shared" si="174"/>
        <v>0</v>
      </c>
      <c r="K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1">
        <f t="shared" si="175"/>
        <v>0</v>
      </c>
      <c r="AF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1">
        <f t="shared" si="176"/>
        <v>0</v>
      </c>
      <c r="AJ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1">
        <f t="shared" si="177"/>
        <v>0</v>
      </c>
      <c r="AN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1">
        <f t="shared" si="178"/>
        <v>0</v>
      </c>
      <c r="AR288" s="171">
        <f t="shared" si="179"/>
        <v>0</v>
      </c>
    </row>
    <row r="289" spans="2:44" x14ac:dyDescent="0.25">
      <c r="B289" s="169" t="s">
        <v>888</v>
      </c>
      <c r="C289" s="170" t="s">
        <v>881</v>
      </c>
      <c r="D28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1">
        <f t="shared" si="172"/>
        <v>0</v>
      </c>
      <c r="G289" s="171"/>
      <c r="H289" s="171">
        <f t="shared" si="173"/>
        <v>0</v>
      </c>
      <c r="I289" s="171"/>
      <c r="J289" s="171">
        <f t="shared" si="174"/>
        <v>0</v>
      </c>
      <c r="K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1">
        <f t="shared" si="175"/>
        <v>0</v>
      </c>
      <c r="AF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1">
        <f t="shared" si="176"/>
        <v>0</v>
      </c>
      <c r="AJ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1">
        <f t="shared" si="177"/>
        <v>0</v>
      </c>
      <c r="AN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1">
        <f t="shared" si="178"/>
        <v>0</v>
      </c>
      <c r="AR289" s="171">
        <f t="shared" si="179"/>
        <v>0</v>
      </c>
    </row>
    <row r="290" spans="2:44" x14ac:dyDescent="0.25">
      <c r="B290" s="169" t="s">
        <v>889</v>
      </c>
      <c r="C290" s="170" t="s">
        <v>890</v>
      </c>
      <c r="D29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1">
        <f t="shared" si="172"/>
        <v>0</v>
      </c>
      <c r="G290" s="171"/>
      <c r="H290" s="171">
        <f t="shared" si="173"/>
        <v>0</v>
      </c>
      <c r="I290" s="171"/>
      <c r="J290" s="171">
        <f t="shared" si="174"/>
        <v>0</v>
      </c>
      <c r="K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1">
        <f t="shared" si="175"/>
        <v>0</v>
      </c>
      <c r="AF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1">
        <f t="shared" si="176"/>
        <v>0</v>
      </c>
      <c r="AJ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1">
        <f t="shared" si="177"/>
        <v>0</v>
      </c>
      <c r="AN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1">
        <f t="shared" si="178"/>
        <v>0</v>
      </c>
      <c r="AR290" s="171">
        <f t="shared" si="179"/>
        <v>0</v>
      </c>
    </row>
    <row r="291" spans="2:44" x14ac:dyDescent="0.25">
      <c r="B291" s="169" t="s">
        <v>891</v>
      </c>
      <c r="C291" s="170" t="s">
        <v>892</v>
      </c>
      <c r="D29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1">
        <f t="shared" si="172"/>
        <v>0</v>
      </c>
      <c r="G291" s="171"/>
      <c r="H291" s="171">
        <f t="shared" si="173"/>
        <v>0</v>
      </c>
      <c r="I291" s="171"/>
      <c r="J291" s="171">
        <f t="shared" si="174"/>
        <v>0</v>
      </c>
      <c r="K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1">
        <f t="shared" si="175"/>
        <v>0</v>
      </c>
      <c r="AF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1">
        <f t="shared" si="176"/>
        <v>0</v>
      </c>
      <c r="AJ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1">
        <f t="shared" si="177"/>
        <v>0</v>
      </c>
      <c r="AN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1">
        <f t="shared" si="178"/>
        <v>0</v>
      </c>
      <c r="AR291" s="171">
        <f t="shared" si="179"/>
        <v>0</v>
      </c>
    </row>
    <row r="292" spans="2:44" x14ac:dyDescent="0.25">
      <c r="B292" s="169" t="s">
        <v>893</v>
      </c>
      <c r="C292" s="170" t="s">
        <v>894</v>
      </c>
      <c r="D29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1">
        <f t="shared" si="172"/>
        <v>0</v>
      </c>
      <c r="G292" s="171"/>
      <c r="H292" s="171">
        <f t="shared" si="173"/>
        <v>0</v>
      </c>
      <c r="I292" s="171"/>
      <c r="J292" s="171">
        <f t="shared" si="174"/>
        <v>0</v>
      </c>
      <c r="K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1">
        <f t="shared" si="175"/>
        <v>0</v>
      </c>
      <c r="AF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1">
        <f t="shared" si="176"/>
        <v>0</v>
      </c>
      <c r="AJ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1">
        <f t="shared" si="177"/>
        <v>0</v>
      </c>
      <c r="AN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1">
        <f t="shared" si="178"/>
        <v>0</v>
      </c>
      <c r="AR292" s="171">
        <f t="shared" si="179"/>
        <v>0</v>
      </c>
    </row>
    <row r="293" spans="2:44" x14ac:dyDescent="0.25">
      <c r="B293" s="169" t="s">
        <v>895</v>
      </c>
      <c r="C293" s="170" t="s">
        <v>896</v>
      </c>
      <c r="D29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1">
        <f t="shared" si="172"/>
        <v>0</v>
      </c>
      <c r="G293" s="171"/>
      <c r="H293" s="171">
        <f t="shared" si="173"/>
        <v>0</v>
      </c>
      <c r="I293" s="171"/>
      <c r="J293" s="171">
        <f t="shared" si="174"/>
        <v>0</v>
      </c>
      <c r="K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1">
        <f t="shared" si="175"/>
        <v>0</v>
      </c>
      <c r="AF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1">
        <f t="shared" si="176"/>
        <v>0</v>
      </c>
      <c r="AJ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1">
        <f t="shared" si="177"/>
        <v>0</v>
      </c>
      <c r="AN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1">
        <f t="shared" si="178"/>
        <v>0</v>
      </c>
      <c r="AR293" s="171">
        <f t="shared" si="179"/>
        <v>0</v>
      </c>
    </row>
    <row r="294" spans="2:44" x14ac:dyDescent="0.25">
      <c r="B294" s="169" t="s">
        <v>897</v>
      </c>
      <c r="C294" s="170" t="s">
        <v>898</v>
      </c>
      <c r="D29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1">
        <f t="shared" si="172"/>
        <v>0</v>
      </c>
      <c r="G294" s="171"/>
      <c r="H294" s="171">
        <f t="shared" si="173"/>
        <v>0</v>
      </c>
      <c r="I294" s="171"/>
      <c r="J294" s="171">
        <f t="shared" si="174"/>
        <v>0</v>
      </c>
      <c r="K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1">
        <f t="shared" si="175"/>
        <v>0</v>
      </c>
      <c r="AF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1">
        <f t="shared" si="176"/>
        <v>0</v>
      </c>
      <c r="AJ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1">
        <f t="shared" si="177"/>
        <v>0</v>
      </c>
      <c r="AN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1">
        <f t="shared" si="178"/>
        <v>0</v>
      </c>
      <c r="AR294" s="171">
        <f t="shared" si="179"/>
        <v>0</v>
      </c>
    </row>
    <row r="295" spans="2:44" x14ac:dyDescent="0.25">
      <c r="B295" s="169" t="s">
        <v>899</v>
      </c>
      <c r="C295" s="170" t="s">
        <v>900</v>
      </c>
      <c r="D29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1">
        <f t="shared" si="172"/>
        <v>0</v>
      </c>
      <c r="G295" s="171"/>
      <c r="H295" s="171">
        <f t="shared" si="173"/>
        <v>0</v>
      </c>
      <c r="I295" s="171"/>
      <c r="J295" s="171">
        <f t="shared" si="174"/>
        <v>0</v>
      </c>
      <c r="K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1">
        <f t="shared" si="175"/>
        <v>0</v>
      </c>
      <c r="AF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1">
        <f t="shared" si="176"/>
        <v>0</v>
      </c>
      <c r="AJ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1">
        <f t="shared" si="177"/>
        <v>0</v>
      </c>
      <c r="AN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1">
        <f t="shared" si="178"/>
        <v>0</v>
      </c>
      <c r="AR295" s="171">
        <f t="shared" si="179"/>
        <v>0</v>
      </c>
    </row>
    <row r="296" spans="2:44" x14ac:dyDescent="0.25">
      <c r="B296" s="169" t="s">
        <v>901</v>
      </c>
      <c r="C296" s="170" t="s">
        <v>902</v>
      </c>
      <c r="D29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29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1">
        <f t="shared" si="172"/>
        <v>16000</v>
      </c>
      <c r="G296" s="171"/>
      <c r="H296" s="171">
        <f t="shared" si="173"/>
        <v>16000</v>
      </c>
      <c r="I296" s="171"/>
      <c r="J296" s="171">
        <f t="shared" si="174"/>
        <v>16000</v>
      </c>
      <c r="K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T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C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1">
        <f t="shared" si="175"/>
        <v>16000</v>
      </c>
      <c r="AF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1">
        <f t="shared" si="176"/>
        <v>0</v>
      </c>
      <c r="AJ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1">
        <f t="shared" si="177"/>
        <v>0</v>
      </c>
      <c r="AN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1">
        <f t="shared" si="178"/>
        <v>0</v>
      </c>
      <c r="AR296" s="171">
        <f t="shared" si="179"/>
        <v>16000</v>
      </c>
    </row>
    <row r="297" spans="2:44" x14ac:dyDescent="0.25">
      <c r="B297" s="169" t="s">
        <v>903</v>
      </c>
      <c r="C297" s="170" t="s">
        <v>904</v>
      </c>
      <c r="D29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1">
        <f t="shared" si="172"/>
        <v>0</v>
      </c>
      <c r="G297" s="171"/>
      <c r="H297" s="171">
        <f t="shared" si="173"/>
        <v>0</v>
      </c>
      <c r="I297" s="171"/>
      <c r="J297" s="171">
        <f t="shared" si="174"/>
        <v>0</v>
      </c>
      <c r="K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1">
        <f t="shared" si="175"/>
        <v>0</v>
      </c>
      <c r="AF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1">
        <f t="shared" si="176"/>
        <v>0</v>
      </c>
      <c r="AJ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1">
        <f t="shared" si="177"/>
        <v>0</v>
      </c>
      <c r="AN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1">
        <f t="shared" si="178"/>
        <v>0</v>
      </c>
      <c r="AR297" s="171">
        <f t="shared" si="179"/>
        <v>0</v>
      </c>
    </row>
    <row r="298" spans="2:44" x14ac:dyDescent="0.25">
      <c r="B298" s="169" t="s">
        <v>905</v>
      </c>
      <c r="C298" s="170" t="s">
        <v>906</v>
      </c>
      <c r="D29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1">
        <f t="shared" si="172"/>
        <v>0</v>
      </c>
      <c r="G298" s="171"/>
      <c r="H298" s="171">
        <f t="shared" si="173"/>
        <v>0</v>
      </c>
      <c r="I298" s="171"/>
      <c r="J298" s="171">
        <f t="shared" si="174"/>
        <v>0</v>
      </c>
      <c r="K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1">
        <f t="shared" si="175"/>
        <v>0</v>
      </c>
      <c r="AF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1">
        <f t="shared" si="176"/>
        <v>0</v>
      </c>
      <c r="AJ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1">
        <f t="shared" si="177"/>
        <v>0</v>
      </c>
      <c r="AN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1">
        <f t="shared" si="178"/>
        <v>0</v>
      </c>
      <c r="AR298" s="171">
        <f t="shared" si="179"/>
        <v>0</v>
      </c>
    </row>
    <row r="299" spans="2:44" x14ac:dyDescent="0.25">
      <c r="B299" s="169" t="s">
        <v>907</v>
      </c>
      <c r="C299" s="170" t="s">
        <v>908</v>
      </c>
      <c r="D29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1">
        <f t="shared" si="172"/>
        <v>0</v>
      </c>
      <c r="G299" s="171"/>
      <c r="H299" s="171">
        <f t="shared" si="173"/>
        <v>0</v>
      </c>
      <c r="I299" s="171"/>
      <c r="J299" s="171">
        <f t="shared" si="174"/>
        <v>0</v>
      </c>
      <c r="K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1">
        <f t="shared" si="175"/>
        <v>0</v>
      </c>
      <c r="AF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1">
        <f t="shared" si="176"/>
        <v>0</v>
      </c>
      <c r="AJ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1">
        <f t="shared" si="177"/>
        <v>0</v>
      </c>
      <c r="AN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1">
        <f t="shared" si="178"/>
        <v>0</v>
      </c>
      <c r="AR299" s="171">
        <f t="shared" si="179"/>
        <v>0</v>
      </c>
    </row>
    <row r="300" spans="2:44" x14ac:dyDescent="0.25">
      <c r="B300" s="169" t="s">
        <v>909</v>
      </c>
      <c r="C300" s="170" t="s">
        <v>910</v>
      </c>
      <c r="D30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1">
        <f t="shared" si="172"/>
        <v>0</v>
      </c>
      <c r="G300" s="171"/>
      <c r="H300" s="171">
        <f t="shared" si="173"/>
        <v>0</v>
      </c>
      <c r="I300" s="171"/>
      <c r="J300" s="171">
        <f t="shared" si="174"/>
        <v>0</v>
      </c>
      <c r="K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1">
        <f t="shared" si="175"/>
        <v>0</v>
      </c>
      <c r="AF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1">
        <f t="shared" si="176"/>
        <v>0</v>
      </c>
      <c r="AJ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1">
        <f t="shared" si="177"/>
        <v>0</v>
      </c>
      <c r="AN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1">
        <f t="shared" si="178"/>
        <v>0</v>
      </c>
      <c r="AR300" s="171">
        <f t="shared" si="179"/>
        <v>0</v>
      </c>
    </row>
    <row r="301" spans="2:44" x14ac:dyDescent="0.25">
      <c r="B301" s="169" t="s">
        <v>911</v>
      </c>
      <c r="C301" s="170" t="s">
        <v>912</v>
      </c>
      <c r="D30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1">
        <f t="shared" ref="F301:F332" si="180">D301+E301</f>
        <v>0</v>
      </c>
      <c r="G301" s="171"/>
      <c r="H301" s="171">
        <f t="shared" ref="H301:H332" si="181">F301-G301</f>
        <v>0</v>
      </c>
      <c r="I301" s="171"/>
      <c r="J301" s="171">
        <f t="shared" ref="J301:J332" si="182">F301-I301</f>
        <v>0</v>
      </c>
      <c r="K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1">
        <f t="shared" ref="AE301:AE332" si="183">AB301+AC301+AD301</f>
        <v>0</v>
      </c>
      <c r="AF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1">
        <f t="shared" ref="AI301:AI332" si="184">AF301+AG301+AH301</f>
        <v>0</v>
      </c>
      <c r="AJ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1">
        <f t="shared" ref="AM301:AM332" si="185">AJ301+AK301+AL301</f>
        <v>0</v>
      </c>
      <c r="AN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1">
        <f t="shared" ref="AQ301:AQ332" si="186">AN301+AO301+AP301</f>
        <v>0</v>
      </c>
      <c r="AR301" s="171">
        <f t="shared" ref="AR301:AR332" si="187">AE301+AI301+AM301+AQ301</f>
        <v>0</v>
      </c>
    </row>
    <row r="302" spans="2:44" x14ac:dyDescent="0.25">
      <c r="B302" s="169" t="s">
        <v>913</v>
      </c>
      <c r="C302" s="170" t="s">
        <v>914</v>
      </c>
      <c r="D30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1">
        <f t="shared" si="180"/>
        <v>0</v>
      </c>
      <c r="G302" s="171"/>
      <c r="H302" s="171">
        <f t="shared" si="181"/>
        <v>0</v>
      </c>
      <c r="I302" s="171"/>
      <c r="J302" s="171">
        <f t="shared" si="182"/>
        <v>0</v>
      </c>
      <c r="K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1">
        <f t="shared" si="183"/>
        <v>0</v>
      </c>
      <c r="AF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1">
        <f t="shared" si="184"/>
        <v>0</v>
      </c>
      <c r="AJ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1">
        <f t="shared" si="185"/>
        <v>0</v>
      </c>
      <c r="AN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1">
        <f t="shared" si="186"/>
        <v>0</v>
      </c>
      <c r="AR302" s="171">
        <f t="shared" si="187"/>
        <v>0</v>
      </c>
    </row>
    <row r="303" spans="2:44" x14ac:dyDescent="0.25">
      <c r="B303" s="169" t="s">
        <v>915</v>
      </c>
      <c r="C303" s="170" t="s">
        <v>916</v>
      </c>
      <c r="D30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1">
        <f t="shared" si="180"/>
        <v>0</v>
      </c>
      <c r="G303" s="171"/>
      <c r="H303" s="171">
        <f t="shared" si="181"/>
        <v>0</v>
      </c>
      <c r="I303" s="171"/>
      <c r="J303" s="171">
        <f t="shared" si="182"/>
        <v>0</v>
      </c>
      <c r="K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1">
        <f t="shared" si="183"/>
        <v>0</v>
      </c>
      <c r="AF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1">
        <f t="shared" si="184"/>
        <v>0</v>
      </c>
      <c r="AJ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1">
        <f t="shared" si="185"/>
        <v>0</v>
      </c>
      <c r="AN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1">
        <f t="shared" si="186"/>
        <v>0</v>
      </c>
      <c r="AR303" s="171">
        <f t="shared" si="187"/>
        <v>0</v>
      </c>
    </row>
    <row r="304" spans="2:44" x14ac:dyDescent="0.25">
      <c r="B304" s="169" t="s">
        <v>917</v>
      </c>
      <c r="C304" s="170" t="s">
        <v>918</v>
      </c>
      <c r="D30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1">
        <f t="shared" si="180"/>
        <v>0</v>
      </c>
      <c r="G304" s="171"/>
      <c r="H304" s="171">
        <f t="shared" si="181"/>
        <v>0</v>
      </c>
      <c r="I304" s="171"/>
      <c r="J304" s="171">
        <f t="shared" si="182"/>
        <v>0</v>
      </c>
      <c r="K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1">
        <f t="shared" si="183"/>
        <v>0</v>
      </c>
      <c r="AF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1">
        <f t="shared" si="184"/>
        <v>0</v>
      </c>
      <c r="AJ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1">
        <f t="shared" si="185"/>
        <v>0</v>
      </c>
      <c r="AN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1">
        <f t="shared" si="186"/>
        <v>0</v>
      </c>
      <c r="AR304" s="171">
        <f t="shared" si="187"/>
        <v>0</v>
      </c>
    </row>
    <row r="305" spans="2:44" x14ac:dyDescent="0.25">
      <c r="B305" s="169" t="s">
        <v>919</v>
      </c>
      <c r="C305" s="170" t="s">
        <v>920</v>
      </c>
      <c r="D30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1">
        <f t="shared" si="180"/>
        <v>0</v>
      </c>
      <c r="G305" s="171"/>
      <c r="H305" s="171">
        <f t="shared" si="181"/>
        <v>0</v>
      </c>
      <c r="I305" s="171"/>
      <c r="J305" s="171">
        <f t="shared" si="182"/>
        <v>0</v>
      </c>
      <c r="K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1">
        <f t="shared" si="183"/>
        <v>0</v>
      </c>
      <c r="AF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1">
        <f t="shared" si="184"/>
        <v>0</v>
      </c>
      <c r="AJ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1">
        <f t="shared" si="185"/>
        <v>0</v>
      </c>
      <c r="AN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1">
        <f t="shared" si="186"/>
        <v>0</v>
      </c>
      <c r="AR305" s="171">
        <f t="shared" si="187"/>
        <v>0</v>
      </c>
    </row>
    <row r="306" spans="2:44" x14ac:dyDescent="0.25">
      <c r="B306" s="169" t="s">
        <v>921</v>
      </c>
      <c r="C306" s="170" t="s">
        <v>922</v>
      </c>
      <c r="D30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1">
        <f t="shared" si="180"/>
        <v>0</v>
      </c>
      <c r="G306" s="171"/>
      <c r="H306" s="171">
        <f t="shared" si="181"/>
        <v>0</v>
      </c>
      <c r="I306" s="171"/>
      <c r="J306" s="171">
        <f t="shared" si="182"/>
        <v>0</v>
      </c>
      <c r="K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1">
        <f t="shared" si="183"/>
        <v>0</v>
      </c>
      <c r="AF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1">
        <f t="shared" si="184"/>
        <v>0</v>
      </c>
      <c r="AJ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1">
        <f t="shared" si="185"/>
        <v>0</v>
      </c>
      <c r="AN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1">
        <f t="shared" si="186"/>
        <v>0</v>
      </c>
      <c r="AR306" s="171">
        <f t="shared" si="187"/>
        <v>0</v>
      </c>
    </row>
    <row r="307" spans="2:44" x14ac:dyDescent="0.25">
      <c r="B307" s="169" t="s">
        <v>923</v>
      </c>
      <c r="C307" s="170" t="s">
        <v>924</v>
      </c>
      <c r="D30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1">
        <f t="shared" si="180"/>
        <v>0</v>
      </c>
      <c r="G307" s="171"/>
      <c r="H307" s="171">
        <f t="shared" si="181"/>
        <v>0</v>
      </c>
      <c r="I307" s="171"/>
      <c r="J307" s="171">
        <f t="shared" si="182"/>
        <v>0</v>
      </c>
      <c r="K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1">
        <f t="shared" si="183"/>
        <v>0</v>
      </c>
      <c r="AF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1">
        <f t="shared" si="184"/>
        <v>0</v>
      </c>
      <c r="AJ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1">
        <f t="shared" si="185"/>
        <v>0</v>
      </c>
      <c r="AN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1">
        <f t="shared" si="186"/>
        <v>0</v>
      </c>
      <c r="AR307" s="171">
        <f t="shared" si="187"/>
        <v>0</v>
      </c>
    </row>
    <row r="308" spans="2:44" x14ac:dyDescent="0.25">
      <c r="B308" s="169" t="s">
        <v>925</v>
      </c>
      <c r="C308" s="170" t="s">
        <v>926</v>
      </c>
      <c r="D30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1">
        <f t="shared" si="180"/>
        <v>0</v>
      </c>
      <c r="G308" s="171"/>
      <c r="H308" s="171">
        <f t="shared" si="181"/>
        <v>0</v>
      </c>
      <c r="I308" s="171"/>
      <c r="J308" s="171">
        <f t="shared" si="182"/>
        <v>0</v>
      </c>
      <c r="K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1">
        <f t="shared" si="183"/>
        <v>0</v>
      </c>
      <c r="AF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1">
        <f t="shared" si="184"/>
        <v>0</v>
      </c>
      <c r="AJ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1">
        <f t="shared" si="185"/>
        <v>0</v>
      </c>
      <c r="AN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1">
        <f t="shared" si="186"/>
        <v>0</v>
      </c>
      <c r="AR308" s="171">
        <f t="shared" si="187"/>
        <v>0</v>
      </c>
    </row>
    <row r="309" spans="2:44" x14ac:dyDescent="0.25">
      <c r="B309" s="169" t="s">
        <v>927</v>
      </c>
      <c r="C309" s="170" t="s">
        <v>928</v>
      </c>
      <c r="D30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1">
        <f t="shared" si="180"/>
        <v>0</v>
      </c>
      <c r="G309" s="171"/>
      <c r="H309" s="171">
        <f t="shared" si="181"/>
        <v>0</v>
      </c>
      <c r="I309" s="171"/>
      <c r="J309" s="171">
        <f t="shared" si="182"/>
        <v>0</v>
      </c>
      <c r="K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1">
        <f t="shared" si="183"/>
        <v>0</v>
      </c>
      <c r="AF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1">
        <f t="shared" si="184"/>
        <v>0</v>
      </c>
      <c r="AJ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1">
        <f t="shared" si="185"/>
        <v>0</v>
      </c>
      <c r="AN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1">
        <f t="shared" si="186"/>
        <v>0</v>
      </c>
      <c r="AR309" s="171">
        <f t="shared" si="187"/>
        <v>0</v>
      </c>
    </row>
    <row r="310" spans="2:44" x14ac:dyDescent="0.25">
      <c r="B310" s="169" t="s">
        <v>929</v>
      </c>
      <c r="C310" s="170" t="s">
        <v>930</v>
      </c>
      <c r="D31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1">
        <f t="shared" si="180"/>
        <v>0</v>
      </c>
      <c r="G310" s="171"/>
      <c r="H310" s="171">
        <f t="shared" si="181"/>
        <v>0</v>
      </c>
      <c r="I310" s="171"/>
      <c r="J310" s="171">
        <f t="shared" si="182"/>
        <v>0</v>
      </c>
      <c r="K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1">
        <f t="shared" si="183"/>
        <v>0</v>
      </c>
      <c r="AF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1">
        <f t="shared" si="184"/>
        <v>0</v>
      </c>
      <c r="AJ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1">
        <f t="shared" si="185"/>
        <v>0</v>
      </c>
      <c r="AN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1">
        <f t="shared" si="186"/>
        <v>0</v>
      </c>
      <c r="AR310" s="171">
        <f t="shared" si="187"/>
        <v>0</v>
      </c>
    </row>
    <row r="311" spans="2:44" x14ac:dyDescent="0.25">
      <c r="B311" s="169" t="s">
        <v>931</v>
      </c>
      <c r="C311" s="170" t="s">
        <v>932</v>
      </c>
      <c r="D31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1">
        <f t="shared" si="180"/>
        <v>0</v>
      </c>
      <c r="G311" s="171"/>
      <c r="H311" s="171">
        <f t="shared" si="181"/>
        <v>0</v>
      </c>
      <c r="I311" s="171"/>
      <c r="J311" s="171">
        <f t="shared" si="182"/>
        <v>0</v>
      </c>
      <c r="K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1">
        <f t="shared" si="183"/>
        <v>0</v>
      </c>
      <c r="AF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1">
        <f t="shared" si="184"/>
        <v>0</v>
      </c>
      <c r="AJ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1">
        <f t="shared" si="185"/>
        <v>0</v>
      </c>
      <c r="AN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1">
        <f t="shared" si="186"/>
        <v>0</v>
      </c>
      <c r="AR311" s="171">
        <f t="shared" si="187"/>
        <v>0</v>
      </c>
    </row>
    <row r="312" spans="2:44" x14ac:dyDescent="0.25">
      <c r="B312" s="178" t="s">
        <v>321</v>
      </c>
      <c r="C312" s="179" t="s">
        <v>195</v>
      </c>
      <c r="D312" s="180">
        <f>SUM(D313:D326)</f>
        <v>23799.599999999999</v>
      </c>
      <c r="E312" s="180">
        <f>SUM(E313:E326)</f>
        <v>317750</v>
      </c>
      <c r="F312" s="180">
        <f t="shared" si="180"/>
        <v>341549.6</v>
      </c>
      <c r="G312" s="180">
        <f>SUM(G313:G326)</f>
        <v>0</v>
      </c>
      <c r="H312" s="180">
        <f t="shared" si="181"/>
        <v>341549.6</v>
      </c>
      <c r="I312" s="180">
        <f>SUM(I313:I326)</f>
        <v>0</v>
      </c>
      <c r="J312" s="180">
        <f t="shared" si="182"/>
        <v>341549.6</v>
      </c>
      <c r="K312" s="180">
        <f t="shared" ref="K312:AD312" si="188">SUM(K313:K326)</f>
        <v>9642</v>
      </c>
      <c r="L312" s="180">
        <f t="shared" si="188"/>
        <v>0</v>
      </c>
      <c r="M312" s="180">
        <f t="shared" si="188"/>
        <v>0</v>
      </c>
      <c r="N312" s="180">
        <f t="shared" si="188"/>
        <v>0</v>
      </c>
      <c r="O312" s="180">
        <f t="shared" si="188"/>
        <v>0</v>
      </c>
      <c r="P312" s="180">
        <f>SUM(P313:P326)</f>
        <v>0</v>
      </c>
      <c r="Q312" s="180">
        <f>SUM(Q313:Q326)</f>
        <v>0</v>
      </c>
      <c r="R312" s="180">
        <f t="shared" si="188"/>
        <v>0</v>
      </c>
      <c r="S312" s="180">
        <f t="shared" si="188"/>
        <v>337050</v>
      </c>
      <c r="T312" s="180">
        <f>SUM(T313:T326)</f>
        <v>0</v>
      </c>
      <c r="U312" s="180">
        <f t="shared" si="188"/>
        <v>0</v>
      </c>
      <c r="V312" s="180">
        <f t="shared" si="188"/>
        <v>0</v>
      </c>
      <c r="W312" s="180">
        <f>SUM(W313:W326)</f>
        <v>0</v>
      </c>
      <c r="X312" s="180">
        <f t="shared" si="188"/>
        <v>0</v>
      </c>
      <c r="Y312" s="180">
        <f>SUM(Y313:Y326)</f>
        <v>0</v>
      </c>
      <c r="Z312" s="180">
        <f>SUM(Z313:Z326)</f>
        <v>0</v>
      </c>
      <c r="AA312" s="180">
        <f t="shared" si="188"/>
        <v>0</v>
      </c>
      <c r="AB312" s="180">
        <f t="shared" si="188"/>
        <v>0</v>
      </c>
      <c r="AC312" s="180">
        <f t="shared" si="188"/>
        <v>297750</v>
      </c>
      <c r="AD312" s="180">
        <f t="shared" si="188"/>
        <v>3850</v>
      </c>
      <c r="AE312" s="180">
        <f t="shared" si="183"/>
        <v>301600</v>
      </c>
      <c r="AF312" s="180">
        <f>SUM(AF313:AF326)</f>
        <v>1750</v>
      </c>
      <c r="AG312" s="180">
        <f>SUM(AG313:AG326)</f>
        <v>28749.599999999999</v>
      </c>
      <c r="AH312" s="180">
        <f>SUM(AH313:AH326)</f>
        <v>3142.4</v>
      </c>
      <c r="AI312" s="180">
        <f t="shared" si="184"/>
        <v>33642</v>
      </c>
      <c r="AJ312" s="180">
        <f>SUM(AJ313:AJ326)</f>
        <v>0</v>
      </c>
      <c r="AK312" s="180">
        <f>SUM(AK313:AK326)</f>
        <v>0</v>
      </c>
      <c r="AL312" s="180">
        <f>SUM(AL313:AL326)</f>
        <v>0</v>
      </c>
      <c r="AM312" s="180">
        <f t="shared" si="185"/>
        <v>0</v>
      </c>
      <c r="AN312" s="180">
        <f>SUM(AN313:AN326)</f>
        <v>0</v>
      </c>
      <c r="AO312" s="180">
        <f>SUM(AO313:AO326)</f>
        <v>4950</v>
      </c>
      <c r="AP312" s="180">
        <f>SUM(AP313:AP326)</f>
        <v>3000</v>
      </c>
      <c r="AQ312" s="180">
        <f t="shared" si="186"/>
        <v>7950</v>
      </c>
      <c r="AR312" s="180">
        <f t="shared" si="187"/>
        <v>343192</v>
      </c>
    </row>
    <row r="313" spans="2:44" x14ac:dyDescent="0.25">
      <c r="B313" s="169" t="s">
        <v>933</v>
      </c>
      <c r="C313" s="170" t="s">
        <v>934</v>
      </c>
      <c r="D31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1">
        <f t="shared" si="180"/>
        <v>0</v>
      </c>
      <c r="G313" s="171"/>
      <c r="H313" s="171">
        <f t="shared" si="181"/>
        <v>0</v>
      </c>
      <c r="I313" s="171"/>
      <c r="J313" s="171">
        <f t="shared" si="182"/>
        <v>0</v>
      </c>
      <c r="K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1">
        <f t="shared" si="183"/>
        <v>0</v>
      </c>
      <c r="AF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1">
        <f t="shared" si="184"/>
        <v>0</v>
      </c>
      <c r="AJ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1">
        <f t="shared" si="185"/>
        <v>0</v>
      </c>
      <c r="AN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1">
        <f t="shared" si="186"/>
        <v>0</v>
      </c>
      <c r="AR313" s="171">
        <f t="shared" si="187"/>
        <v>0</v>
      </c>
    </row>
    <row r="314" spans="2:44" x14ac:dyDescent="0.25">
      <c r="B314" s="169" t="s">
        <v>322</v>
      </c>
      <c r="C314" s="170" t="s">
        <v>935</v>
      </c>
      <c r="D31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1">
        <f t="shared" si="180"/>
        <v>0</v>
      </c>
      <c r="G314" s="171"/>
      <c r="H314" s="171">
        <f t="shared" si="181"/>
        <v>0</v>
      </c>
      <c r="I314" s="171"/>
      <c r="J314" s="171">
        <f t="shared" si="182"/>
        <v>0</v>
      </c>
      <c r="K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1">
        <f t="shared" si="183"/>
        <v>0</v>
      </c>
      <c r="AF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1">
        <f t="shared" si="184"/>
        <v>0</v>
      </c>
      <c r="AJ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1">
        <f t="shared" si="185"/>
        <v>0</v>
      </c>
      <c r="AN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1">
        <f t="shared" si="186"/>
        <v>0</v>
      </c>
      <c r="AR314" s="171">
        <f t="shared" si="187"/>
        <v>0</v>
      </c>
    </row>
    <row r="315" spans="2:44" x14ac:dyDescent="0.25">
      <c r="B315" s="169" t="s">
        <v>936</v>
      </c>
      <c r="C315" s="170" t="s">
        <v>937</v>
      </c>
      <c r="D3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16299.6</v>
      </c>
      <c r="E3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1">
        <f t="shared" si="180"/>
        <v>16299.6</v>
      </c>
      <c r="G315" s="171"/>
      <c r="H315" s="171">
        <f t="shared" si="181"/>
        <v>16299.6</v>
      </c>
      <c r="I315" s="171"/>
      <c r="J315" s="171">
        <f t="shared" si="182"/>
        <v>16299.6</v>
      </c>
      <c r="K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9642</v>
      </c>
      <c r="L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11800</v>
      </c>
      <c r="T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3850</v>
      </c>
      <c r="AE315" s="171">
        <f t="shared" si="183"/>
        <v>3850</v>
      </c>
      <c r="AF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v>
      </c>
      <c r="AG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4749.6000000000004</v>
      </c>
      <c r="AH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3142.4</v>
      </c>
      <c r="AI315" s="171">
        <f t="shared" si="184"/>
        <v>9642</v>
      </c>
      <c r="AJ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1">
        <f t="shared" si="185"/>
        <v>0</v>
      </c>
      <c r="AN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4950</v>
      </c>
      <c r="AP3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Q315" s="171">
        <f t="shared" si="186"/>
        <v>7950</v>
      </c>
      <c r="AR315" s="171">
        <f t="shared" si="187"/>
        <v>21442</v>
      </c>
    </row>
    <row r="316" spans="2:44" x14ac:dyDescent="0.25">
      <c r="B316" s="169" t="s">
        <v>938</v>
      </c>
      <c r="C316" s="170" t="s">
        <v>939</v>
      </c>
      <c r="D3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1">
        <f t="shared" si="180"/>
        <v>0</v>
      </c>
      <c r="G316" s="171"/>
      <c r="H316" s="171">
        <f t="shared" si="181"/>
        <v>0</v>
      </c>
      <c r="I316" s="171"/>
      <c r="J316" s="171">
        <f t="shared" si="182"/>
        <v>0</v>
      </c>
      <c r="K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1">
        <f t="shared" si="183"/>
        <v>0</v>
      </c>
      <c r="AF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1">
        <f t="shared" si="184"/>
        <v>0</v>
      </c>
      <c r="AJ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1">
        <f t="shared" si="185"/>
        <v>0</v>
      </c>
      <c r="AN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1">
        <f t="shared" si="186"/>
        <v>0</v>
      </c>
      <c r="AR316" s="171">
        <f t="shared" si="187"/>
        <v>0</v>
      </c>
    </row>
    <row r="317" spans="2:44" x14ac:dyDescent="0.25">
      <c r="B317" s="169" t="s">
        <v>940</v>
      </c>
      <c r="C317" s="170" t="s">
        <v>941</v>
      </c>
      <c r="D3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1">
        <f t="shared" si="180"/>
        <v>0</v>
      </c>
      <c r="G317" s="171"/>
      <c r="H317" s="171">
        <f t="shared" si="181"/>
        <v>0</v>
      </c>
      <c r="I317" s="171"/>
      <c r="J317" s="171">
        <f t="shared" si="182"/>
        <v>0</v>
      </c>
      <c r="K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1">
        <f t="shared" si="183"/>
        <v>0</v>
      </c>
      <c r="AF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1">
        <f t="shared" si="184"/>
        <v>0</v>
      </c>
      <c r="AJ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1">
        <f t="shared" si="185"/>
        <v>0</v>
      </c>
      <c r="AN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1">
        <f t="shared" si="186"/>
        <v>0</v>
      </c>
      <c r="AR317" s="171">
        <f t="shared" si="187"/>
        <v>0</v>
      </c>
    </row>
    <row r="318" spans="2:44" x14ac:dyDescent="0.25">
      <c r="B318" s="169" t="s">
        <v>942</v>
      </c>
      <c r="C318" s="170" t="s">
        <v>943</v>
      </c>
      <c r="D31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1">
        <f t="shared" si="180"/>
        <v>0</v>
      </c>
      <c r="G318" s="171"/>
      <c r="H318" s="171">
        <f t="shared" si="181"/>
        <v>0</v>
      </c>
      <c r="I318" s="171"/>
      <c r="J318" s="171">
        <f t="shared" si="182"/>
        <v>0</v>
      </c>
      <c r="K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1">
        <f t="shared" si="183"/>
        <v>0</v>
      </c>
      <c r="AF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1">
        <f t="shared" si="184"/>
        <v>0</v>
      </c>
      <c r="AJ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1">
        <f t="shared" si="185"/>
        <v>0</v>
      </c>
      <c r="AN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1">
        <f t="shared" si="186"/>
        <v>0</v>
      </c>
      <c r="AR318" s="171">
        <f t="shared" si="187"/>
        <v>0</v>
      </c>
    </row>
    <row r="319" spans="2:44" x14ac:dyDescent="0.25">
      <c r="B319" s="169" t="s">
        <v>323</v>
      </c>
      <c r="C319" s="170" t="s">
        <v>944</v>
      </c>
      <c r="D3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1">
        <f t="shared" si="180"/>
        <v>0</v>
      </c>
      <c r="G319" s="171"/>
      <c r="H319" s="171">
        <f t="shared" si="181"/>
        <v>0</v>
      </c>
      <c r="I319" s="171"/>
      <c r="J319" s="171">
        <f t="shared" si="182"/>
        <v>0</v>
      </c>
      <c r="K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1">
        <f t="shared" si="183"/>
        <v>0</v>
      </c>
      <c r="AF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1">
        <f t="shared" si="184"/>
        <v>0</v>
      </c>
      <c r="AJ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1">
        <f t="shared" si="185"/>
        <v>0</v>
      </c>
      <c r="AN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1">
        <f t="shared" si="186"/>
        <v>0</v>
      </c>
      <c r="AR319" s="171">
        <f t="shared" si="187"/>
        <v>0</v>
      </c>
    </row>
    <row r="320" spans="2:44" x14ac:dyDescent="0.25">
      <c r="B320" s="169" t="s">
        <v>945</v>
      </c>
      <c r="C320" s="170" t="s">
        <v>946</v>
      </c>
      <c r="D3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1">
        <f t="shared" si="180"/>
        <v>0</v>
      </c>
      <c r="G320" s="171"/>
      <c r="H320" s="171">
        <f t="shared" si="181"/>
        <v>0</v>
      </c>
      <c r="I320" s="171"/>
      <c r="J320" s="171">
        <f t="shared" si="182"/>
        <v>0</v>
      </c>
      <c r="K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1">
        <f t="shared" si="183"/>
        <v>0</v>
      </c>
      <c r="AF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1">
        <f t="shared" si="184"/>
        <v>0</v>
      </c>
      <c r="AJ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1">
        <f t="shared" si="185"/>
        <v>0</v>
      </c>
      <c r="AN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1">
        <f t="shared" si="186"/>
        <v>0</v>
      </c>
      <c r="AR320" s="171">
        <f t="shared" si="187"/>
        <v>0</v>
      </c>
    </row>
    <row r="321" spans="2:44" x14ac:dyDescent="0.25">
      <c r="B321" s="169" t="s">
        <v>947</v>
      </c>
      <c r="C321" s="170" t="s">
        <v>948</v>
      </c>
      <c r="D3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1">
        <f t="shared" si="180"/>
        <v>0</v>
      </c>
      <c r="G321" s="171"/>
      <c r="H321" s="171">
        <f t="shared" si="181"/>
        <v>0</v>
      </c>
      <c r="I321" s="171"/>
      <c r="J321" s="171">
        <f t="shared" si="182"/>
        <v>0</v>
      </c>
      <c r="K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1">
        <f t="shared" si="183"/>
        <v>0</v>
      </c>
      <c r="AF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1">
        <f t="shared" si="184"/>
        <v>0</v>
      </c>
      <c r="AJ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1">
        <f t="shared" si="185"/>
        <v>0</v>
      </c>
      <c r="AN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1">
        <f t="shared" si="186"/>
        <v>0</v>
      </c>
      <c r="AR321" s="171">
        <f t="shared" si="187"/>
        <v>0</v>
      </c>
    </row>
    <row r="322" spans="2:44" x14ac:dyDescent="0.25">
      <c r="B322" s="169" t="s">
        <v>949</v>
      </c>
      <c r="C322" s="170" t="s">
        <v>950</v>
      </c>
      <c r="D32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32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317750</v>
      </c>
      <c r="F322" s="171">
        <f t="shared" si="180"/>
        <v>325250</v>
      </c>
      <c r="G322" s="171"/>
      <c r="H322" s="171">
        <f t="shared" si="181"/>
        <v>325250</v>
      </c>
      <c r="I322" s="171"/>
      <c r="J322" s="171">
        <f t="shared" si="182"/>
        <v>325250</v>
      </c>
      <c r="K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325250</v>
      </c>
      <c r="T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297750</v>
      </c>
      <c r="AD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71">
        <f t="shared" si="183"/>
        <v>297750</v>
      </c>
      <c r="AF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H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1">
        <f t="shared" si="184"/>
        <v>24000</v>
      </c>
      <c r="AJ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1">
        <f t="shared" si="185"/>
        <v>0</v>
      </c>
      <c r="AN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1">
        <f t="shared" si="186"/>
        <v>0</v>
      </c>
      <c r="AR322" s="171">
        <f t="shared" si="187"/>
        <v>321750</v>
      </c>
    </row>
    <row r="323" spans="2:44" x14ac:dyDescent="0.25">
      <c r="B323" s="169" t="s">
        <v>951</v>
      </c>
      <c r="C323" s="170" t="s">
        <v>952</v>
      </c>
      <c r="D32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1">
        <f t="shared" si="180"/>
        <v>0</v>
      </c>
      <c r="G323" s="171"/>
      <c r="H323" s="171">
        <f t="shared" si="181"/>
        <v>0</v>
      </c>
      <c r="I323" s="171"/>
      <c r="J323" s="171">
        <f t="shared" si="182"/>
        <v>0</v>
      </c>
      <c r="K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1">
        <f t="shared" si="183"/>
        <v>0</v>
      </c>
      <c r="AF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1">
        <f t="shared" si="184"/>
        <v>0</v>
      </c>
      <c r="AJ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1">
        <f t="shared" si="185"/>
        <v>0</v>
      </c>
      <c r="AN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1">
        <f t="shared" si="186"/>
        <v>0</v>
      </c>
      <c r="AR323" s="171">
        <f t="shared" si="187"/>
        <v>0</v>
      </c>
    </row>
    <row r="324" spans="2:44" x14ac:dyDescent="0.25">
      <c r="B324" s="169" t="s">
        <v>953</v>
      </c>
      <c r="C324" s="170" t="s">
        <v>954</v>
      </c>
      <c r="D3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1">
        <f t="shared" si="180"/>
        <v>0</v>
      </c>
      <c r="G324" s="171"/>
      <c r="H324" s="171">
        <f t="shared" si="181"/>
        <v>0</v>
      </c>
      <c r="I324" s="171"/>
      <c r="J324" s="171">
        <f t="shared" si="182"/>
        <v>0</v>
      </c>
      <c r="K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1">
        <f t="shared" si="183"/>
        <v>0</v>
      </c>
      <c r="AF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1">
        <f t="shared" si="184"/>
        <v>0</v>
      </c>
      <c r="AJ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1">
        <f t="shared" si="185"/>
        <v>0</v>
      </c>
      <c r="AN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1">
        <f t="shared" si="186"/>
        <v>0</v>
      </c>
      <c r="AR324" s="171">
        <f t="shared" si="187"/>
        <v>0</v>
      </c>
    </row>
    <row r="325" spans="2:44" x14ac:dyDescent="0.25">
      <c r="B325" s="169" t="s">
        <v>955</v>
      </c>
      <c r="C325" s="170" t="s">
        <v>956</v>
      </c>
      <c r="D3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1">
        <f t="shared" si="180"/>
        <v>0</v>
      </c>
      <c r="G325" s="171"/>
      <c r="H325" s="171">
        <f t="shared" si="181"/>
        <v>0</v>
      </c>
      <c r="I325" s="171"/>
      <c r="J325" s="171">
        <f t="shared" si="182"/>
        <v>0</v>
      </c>
      <c r="K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1">
        <f t="shared" si="183"/>
        <v>0</v>
      </c>
      <c r="AF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1">
        <f t="shared" si="184"/>
        <v>0</v>
      </c>
      <c r="AJ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1">
        <f t="shared" si="185"/>
        <v>0</v>
      </c>
      <c r="AN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1">
        <f t="shared" si="186"/>
        <v>0</v>
      </c>
      <c r="AR325" s="171">
        <f t="shared" si="187"/>
        <v>0</v>
      </c>
    </row>
    <row r="326" spans="2:44" x14ac:dyDescent="0.25">
      <c r="B326" s="169" t="s">
        <v>957</v>
      </c>
      <c r="C326" s="170" t="s">
        <v>958</v>
      </c>
      <c r="D32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1">
        <f t="shared" si="180"/>
        <v>0</v>
      </c>
      <c r="G326" s="171"/>
      <c r="H326" s="171">
        <f t="shared" si="181"/>
        <v>0</v>
      </c>
      <c r="I326" s="171"/>
      <c r="J326" s="171">
        <f t="shared" si="182"/>
        <v>0</v>
      </c>
      <c r="K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1">
        <f t="shared" si="183"/>
        <v>0</v>
      </c>
      <c r="AF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1">
        <f t="shared" si="184"/>
        <v>0</v>
      </c>
      <c r="AJ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1">
        <f t="shared" si="185"/>
        <v>0</v>
      </c>
      <c r="AN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1">
        <f t="shared" si="186"/>
        <v>0</v>
      </c>
      <c r="AR326" s="171">
        <f t="shared" si="187"/>
        <v>0</v>
      </c>
    </row>
    <row r="327" spans="2:44" x14ac:dyDescent="0.25">
      <c r="B327" s="166" t="s">
        <v>325</v>
      </c>
      <c r="C327" s="167" t="s">
        <v>197</v>
      </c>
      <c r="D327" s="168">
        <f>D328+D345+D383+D389</f>
        <v>0</v>
      </c>
      <c r="E327" s="168">
        <f>E328+E345+E383+E389</f>
        <v>6164020</v>
      </c>
      <c r="F327" s="168">
        <f t="shared" si="180"/>
        <v>6164020</v>
      </c>
      <c r="G327" s="168">
        <f>G328+G345+G383+G389</f>
        <v>0</v>
      </c>
      <c r="H327" s="168">
        <f t="shared" si="181"/>
        <v>6164020</v>
      </c>
      <c r="I327" s="168">
        <f>I328+I345+I383+I389</f>
        <v>0</v>
      </c>
      <c r="J327" s="168">
        <f t="shared" si="182"/>
        <v>6164020</v>
      </c>
      <c r="K327" s="168">
        <f t="shared" ref="K327:AD327" si="189">K328+K345+K383+K389</f>
        <v>0</v>
      </c>
      <c r="L327" s="168">
        <f t="shared" si="189"/>
        <v>0</v>
      </c>
      <c r="M327" s="168">
        <f t="shared" si="189"/>
        <v>0</v>
      </c>
      <c r="N327" s="168">
        <f t="shared" si="189"/>
        <v>0</v>
      </c>
      <c r="O327" s="168">
        <f t="shared" si="189"/>
        <v>0</v>
      </c>
      <c r="P327" s="168">
        <f t="shared" si="189"/>
        <v>0</v>
      </c>
      <c r="Q327" s="168">
        <f t="shared" si="189"/>
        <v>0</v>
      </c>
      <c r="R327" s="168">
        <f t="shared" si="189"/>
        <v>0</v>
      </c>
      <c r="S327" s="168">
        <f t="shared" si="189"/>
        <v>15365820</v>
      </c>
      <c r="T327" s="168">
        <f>T328+T345+T383+T389</f>
        <v>0</v>
      </c>
      <c r="U327" s="168">
        <f t="shared" si="189"/>
        <v>50000</v>
      </c>
      <c r="V327" s="168">
        <f t="shared" si="189"/>
        <v>0</v>
      </c>
      <c r="W327" s="168">
        <f t="shared" si="189"/>
        <v>0</v>
      </c>
      <c r="X327" s="168">
        <f t="shared" si="189"/>
        <v>0</v>
      </c>
      <c r="Y327" s="168">
        <f>Y328+Y345+Y383+Y389</f>
        <v>0</v>
      </c>
      <c r="Z327" s="168">
        <f>Z328+Z345+Z383+Z389</f>
        <v>0</v>
      </c>
      <c r="AA327" s="168">
        <f t="shared" si="189"/>
        <v>472000</v>
      </c>
      <c r="AB327" s="168">
        <f t="shared" si="189"/>
        <v>0</v>
      </c>
      <c r="AC327" s="168">
        <f t="shared" si="189"/>
        <v>0</v>
      </c>
      <c r="AD327" s="168">
        <f t="shared" si="189"/>
        <v>2177020</v>
      </c>
      <c r="AE327" s="168">
        <f t="shared" si="183"/>
        <v>2177020</v>
      </c>
      <c r="AF327" s="168">
        <f>AF328+AF345+AF383+AF389</f>
        <v>3999000</v>
      </c>
      <c r="AG327" s="168">
        <f>AG328+AG345+AG383+AG389</f>
        <v>9506800</v>
      </c>
      <c r="AH327" s="168">
        <f>AH328+AH345+AH383+AH389</f>
        <v>60000</v>
      </c>
      <c r="AI327" s="168">
        <f t="shared" si="184"/>
        <v>13565800</v>
      </c>
      <c r="AJ327" s="168">
        <f>AJ328+AJ345+AJ383+AJ389</f>
        <v>75000</v>
      </c>
      <c r="AK327" s="168">
        <f>AK328+AK345+AK383+AK389</f>
        <v>20000</v>
      </c>
      <c r="AL327" s="168">
        <f>AL328+AL345+AL383+AL389</f>
        <v>50000</v>
      </c>
      <c r="AM327" s="168">
        <f t="shared" si="185"/>
        <v>145000</v>
      </c>
      <c r="AN327" s="168">
        <f>AN328+AN345+AN383+AN389</f>
        <v>0</v>
      </c>
      <c r="AO327" s="168">
        <f>AO328+AO345+AO383+AO389</f>
        <v>0</v>
      </c>
      <c r="AP327" s="168">
        <f>AP328+AP345+AP383+AP389</f>
        <v>0</v>
      </c>
      <c r="AQ327" s="168">
        <f t="shared" si="186"/>
        <v>0</v>
      </c>
      <c r="AR327" s="168">
        <f t="shared" si="187"/>
        <v>15887820</v>
      </c>
    </row>
    <row r="328" spans="2:44" x14ac:dyDescent="0.25">
      <c r="B328" s="178" t="s">
        <v>326</v>
      </c>
      <c r="C328" s="179" t="s">
        <v>198</v>
      </c>
      <c r="D328" s="180">
        <f>SUM(D329:D344)</f>
        <v>0</v>
      </c>
      <c r="E328" s="180">
        <f>SUM(E329:E344)</f>
        <v>0</v>
      </c>
      <c r="F328" s="180">
        <f t="shared" si="180"/>
        <v>0</v>
      </c>
      <c r="G328" s="180">
        <f>SUM(G329:G344)</f>
        <v>0</v>
      </c>
      <c r="H328" s="180">
        <f t="shared" si="181"/>
        <v>0</v>
      </c>
      <c r="I328" s="180">
        <f>SUM(I329:I344)</f>
        <v>0</v>
      </c>
      <c r="J328" s="180">
        <f t="shared" si="182"/>
        <v>0</v>
      </c>
      <c r="K328" s="180">
        <f t="shared" ref="K328:AD328" si="190">SUM(K329:K344)</f>
        <v>0</v>
      </c>
      <c r="L328" s="180">
        <f t="shared" si="190"/>
        <v>0</v>
      </c>
      <c r="M328" s="180">
        <f t="shared" si="190"/>
        <v>0</v>
      </c>
      <c r="N328" s="180">
        <f t="shared" si="190"/>
        <v>0</v>
      </c>
      <c r="O328" s="180">
        <f t="shared" si="190"/>
        <v>0</v>
      </c>
      <c r="P328" s="180">
        <f t="shared" si="190"/>
        <v>0</v>
      </c>
      <c r="Q328" s="180">
        <f t="shared" si="190"/>
        <v>0</v>
      </c>
      <c r="R328" s="180">
        <f t="shared" si="190"/>
        <v>0</v>
      </c>
      <c r="S328" s="180">
        <f t="shared" si="190"/>
        <v>0</v>
      </c>
      <c r="T328" s="180">
        <f>SUM(T329:T344)</f>
        <v>0</v>
      </c>
      <c r="U328" s="180">
        <f t="shared" si="190"/>
        <v>0</v>
      </c>
      <c r="V328" s="180">
        <f t="shared" si="190"/>
        <v>0</v>
      </c>
      <c r="W328" s="180">
        <f t="shared" si="190"/>
        <v>0</v>
      </c>
      <c r="X328" s="180">
        <f t="shared" si="190"/>
        <v>0</v>
      </c>
      <c r="Y328" s="180">
        <f>SUM(Y329:Y344)</f>
        <v>0</v>
      </c>
      <c r="Z328" s="180">
        <f>SUM(Z329:Z344)</f>
        <v>0</v>
      </c>
      <c r="AA328" s="180">
        <f t="shared" si="190"/>
        <v>0</v>
      </c>
      <c r="AB328" s="180">
        <f t="shared" si="190"/>
        <v>0</v>
      </c>
      <c r="AC328" s="180">
        <f t="shared" si="190"/>
        <v>0</v>
      </c>
      <c r="AD328" s="180">
        <f t="shared" si="190"/>
        <v>0</v>
      </c>
      <c r="AE328" s="180">
        <f t="shared" si="183"/>
        <v>0</v>
      </c>
      <c r="AF328" s="180">
        <f>SUM(AF329:AF344)</f>
        <v>0</v>
      </c>
      <c r="AG328" s="180">
        <f>SUM(AG329:AG344)</f>
        <v>0</v>
      </c>
      <c r="AH328" s="180">
        <f>SUM(AH329:AH344)</f>
        <v>0</v>
      </c>
      <c r="AI328" s="180">
        <f t="shared" si="184"/>
        <v>0</v>
      </c>
      <c r="AJ328" s="180">
        <f>SUM(AJ329:AJ344)</f>
        <v>0</v>
      </c>
      <c r="AK328" s="180">
        <f>SUM(AK329:AK344)</f>
        <v>0</v>
      </c>
      <c r="AL328" s="180">
        <f>SUM(AL329:AL344)</f>
        <v>0</v>
      </c>
      <c r="AM328" s="180">
        <f t="shared" si="185"/>
        <v>0</v>
      </c>
      <c r="AN328" s="180">
        <f>SUM(AN329:AN344)</f>
        <v>0</v>
      </c>
      <c r="AO328" s="180">
        <f>SUM(AO329:AO344)</f>
        <v>0</v>
      </c>
      <c r="AP328" s="180">
        <f>SUM(AP329:AP344)</f>
        <v>0</v>
      </c>
      <c r="AQ328" s="180">
        <f t="shared" si="186"/>
        <v>0</v>
      </c>
      <c r="AR328" s="180">
        <f t="shared" si="187"/>
        <v>0</v>
      </c>
    </row>
    <row r="329" spans="2:44" x14ac:dyDescent="0.25">
      <c r="B329" s="169" t="s">
        <v>327</v>
      </c>
      <c r="C329" s="170" t="s">
        <v>199</v>
      </c>
      <c r="D3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1">
        <f t="shared" si="180"/>
        <v>0</v>
      </c>
      <c r="G329" s="171"/>
      <c r="H329" s="171">
        <f t="shared" si="181"/>
        <v>0</v>
      </c>
      <c r="I329" s="171"/>
      <c r="J329" s="171">
        <f t="shared" si="182"/>
        <v>0</v>
      </c>
      <c r="K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1">
        <f t="shared" si="183"/>
        <v>0</v>
      </c>
      <c r="AF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1">
        <f t="shared" si="184"/>
        <v>0</v>
      </c>
      <c r="AJ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1">
        <f t="shared" si="185"/>
        <v>0</v>
      </c>
      <c r="AN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1">
        <f t="shared" si="186"/>
        <v>0</v>
      </c>
      <c r="AR329" s="171">
        <f t="shared" si="187"/>
        <v>0</v>
      </c>
    </row>
    <row r="330" spans="2:44" x14ac:dyDescent="0.25">
      <c r="B330" s="169" t="s">
        <v>341</v>
      </c>
      <c r="C330" s="170" t="s">
        <v>209</v>
      </c>
      <c r="D3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1">
        <f t="shared" si="180"/>
        <v>0</v>
      </c>
      <c r="G330" s="171"/>
      <c r="H330" s="171">
        <f t="shared" si="181"/>
        <v>0</v>
      </c>
      <c r="I330" s="171"/>
      <c r="J330" s="171">
        <f t="shared" si="182"/>
        <v>0</v>
      </c>
      <c r="K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1">
        <f t="shared" si="183"/>
        <v>0</v>
      </c>
      <c r="AF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1">
        <f t="shared" si="184"/>
        <v>0</v>
      </c>
      <c r="AJ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1">
        <f t="shared" si="185"/>
        <v>0</v>
      </c>
      <c r="AN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1">
        <f t="shared" si="186"/>
        <v>0</v>
      </c>
      <c r="AR330" s="171">
        <f t="shared" si="187"/>
        <v>0</v>
      </c>
    </row>
    <row r="331" spans="2:44" x14ac:dyDescent="0.25">
      <c r="B331" s="169" t="s">
        <v>959</v>
      </c>
      <c r="C331" s="170" t="s">
        <v>960</v>
      </c>
      <c r="D3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1">
        <f t="shared" si="180"/>
        <v>0</v>
      </c>
      <c r="G331" s="171"/>
      <c r="H331" s="171">
        <f t="shared" si="181"/>
        <v>0</v>
      </c>
      <c r="I331" s="171"/>
      <c r="J331" s="171">
        <f t="shared" si="182"/>
        <v>0</v>
      </c>
      <c r="K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1">
        <f t="shared" si="183"/>
        <v>0</v>
      </c>
      <c r="AF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1">
        <f t="shared" si="184"/>
        <v>0</v>
      </c>
      <c r="AJ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1">
        <f t="shared" si="185"/>
        <v>0</v>
      </c>
      <c r="AN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1">
        <f t="shared" si="186"/>
        <v>0</v>
      </c>
      <c r="AR331" s="171">
        <f t="shared" si="187"/>
        <v>0</v>
      </c>
    </row>
    <row r="332" spans="2:44" x14ac:dyDescent="0.25">
      <c r="B332" s="169" t="s">
        <v>961</v>
      </c>
      <c r="C332" s="170" t="s">
        <v>962</v>
      </c>
      <c r="D3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1">
        <f t="shared" si="180"/>
        <v>0</v>
      </c>
      <c r="G332" s="171"/>
      <c r="H332" s="171">
        <f t="shared" si="181"/>
        <v>0</v>
      </c>
      <c r="I332" s="171"/>
      <c r="J332" s="171">
        <f t="shared" si="182"/>
        <v>0</v>
      </c>
      <c r="K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1">
        <f t="shared" si="183"/>
        <v>0</v>
      </c>
      <c r="AF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1">
        <f t="shared" si="184"/>
        <v>0</v>
      </c>
      <c r="AJ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1">
        <f t="shared" si="185"/>
        <v>0</v>
      </c>
      <c r="AN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1">
        <f t="shared" si="186"/>
        <v>0</v>
      </c>
      <c r="AR332" s="171">
        <f t="shared" si="187"/>
        <v>0</v>
      </c>
    </row>
    <row r="333" spans="2:44" x14ac:dyDescent="0.25">
      <c r="B333" s="169" t="s">
        <v>963</v>
      </c>
      <c r="C333" s="170" t="s">
        <v>964</v>
      </c>
      <c r="D33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1">
        <f t="shared" ref="F333:F362" si="191">D333+E333</f>
        <v>0</v>
      </c>
      <c r="G333" s="171"/>
      <c r="H333" s="171">
        <f t="shared" ref="H333:H362" si="192">F333-G333</f>
        <v>0</v>
      </c>
      <c r="I333" s="171"/>
      <c r="J333" s="171">
        <f t="shared" ref="J333:J362" si="193">F333-I333</f>
        <v>0</v>
      </c>
      <c r="K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1">
        <f t="shared" ref="AE333:AE362" si="194">AB333+AC333+AD333</f>
        <v>0</v>
      </c>
      <c r="AF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1">
        <f t="shared" ref="AI333:AI362" si="195">AF333+AG333+AH333</f>
        <v>0</v>
      </c>
      <c r="AJ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1">
        <f t="shared" ref="AM333:AM362" si="196">AJ333+AK333+AL333</f>
        <v>0</v>
      </c>
      <c r="AN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1">
        <f t="shared" ref="AQ333:AQ362" si="197">AN333+AO333+AP333</f>
        <v>0</v>
      </c>
      <c r="AR333" s="171">
        <f t="shared" ref="AR333:AR362" si="198">AE333+AI333+AM333+AQ333</f>
        <v>0</v>
      </c>
    </row>
    <row r="334" spans="2:44" x14ac:dyDescent="0.25">
      <c r="B334" s="169" t="s">
        <v>965</v>
      </c>
      <c r="C334" s="170" t="s">
        <v>966</v>
      </c>
      <c r="D3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1">
        <f t="shared" si="191"/>
        <v>0</v>
      </c>
      <c r="G334" s="171"/>
      <c r="H334" s="171">
        <f t="shared" si="192"/>
        <v>0</v>
      </c>
      <c r="I334" s="171"/>
      <c r="J334" s="171">
        <f t="shared" si="193"/>
        <v>0</v>
      </c>
      <c r="K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1">
        <f t="shared" si="194"/>
        <v>0</v>
      </c>
      <c r="AF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1">
        <f t="shared" si="195"/>
        <v>0</v>
      </c>
      <c r="AJ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1">
        <f t="shared" si="196"/>
        <v>0</v>
      </c>
      <c r="AN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1">
        <f t="shared" si="197"/>
        <v>0</v>
      </c>
      <c r="AR334" s="171">
        <f t="shared" si="198"/>
        <v>0</v>
      </c>
    </row>
    <row r="335" spans="2:44" x14ac:dyDescent="0.25">
      <c r="B335" s="169" t="s">
        <v>342</v>
      </c>
      <c r="C335" s="170" t="s">
        <v>210</v>
      </c>
      <c r="D33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1">
        <f t="shared" si="191"/>
        <v>0</v>
      </c>
      <c r="G335" s="171"/>
      <c r="H335" s="171">
        <f t="shared" si="192"/>
        <v>0</v>
      </c>
      <c r="I335" s="171"/>
      <c r="J335" s="171">
        <f t="shared" si="193"/>
        <v>0</v>
      </c>
      <c r="K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1">
        <f t="shared" si="194"/>
        <v>0</v>
      </c>
      <c r="AF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1">
        <f t="shared" si="195"/>
        <v>0</v>
      </c>
      <c r="AJ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1">
        <f t="shared" si="196"/>
        <v>0</v>
      </c>
      <c r="AN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1">
        <f t="shared" si="197"/>
        <v>0</v>
      </c>
      <c r="AR335" s="171">
        <f t="shared" si="198"/>
        <v>0</v>
      </c>
    </row>
    <row r="336" spans="2:44" x14ac:dyDescent="0.25">
      <c r="B336" s="169" t="s">
        <v>967</v>
      </c>
      <c r="C336" s="170" t="s">
        <v>968</v>
      </c>
      <c r="D3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1">
        <f t="shared" si="191"/>
        <v>0</v>
      </c>
      <c r="G336" s="171"/>
      <c r="H336" s="171">
        <f t="shared" si="192"/>
        <v>0</v>
      </c>
      <c r="I336" s="171"/>
      <c r="J336" s="171">
        <f t="shared" si="193"/>
        <v>0</v>
      </c>
      <c r="K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1">
        <f t="shared" si="194"/>
        <v>0</v>
      </c>
      <c r="AF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1">
        <f t="shared" si="195"/>
        <v>0</v>
      </c>
      <c r="AJ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1">
        <f t="shared" si="196"/>
        <v>0</v>
      </c>
      <c r="AN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1">
        <f t="shared" si="197"/>
        <v>0</v>
      </c>
      <c r="AR336" s="171">
        <f t="shared" si="198"/>
        <v>0</v>
      </c>
    </row>
    <row r="337" spans="2:44" x14ac:dyDescent="0.25">
      <c r="B337" s="169" t="s">
        <v>343</v>
      </c>
      <c r="C337" s="170" t="s">
        <v>211</v>
      </c>
      <c r="D3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1">
        <f t="shared" si="191"/>
        <v>0</v>
      </c>
      <c r="G337" s="171"/>
      <c r="H337" s="171">
        <f t="shared" si="192"/>
        <v>0</v>
      </c>
      <c r="I337" s="171"/>
      <c r="J337" s="171">
        <f t="shared" si="193"/>
        <v>0</v>
      </c>
      <c r="K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1">
        <f t="shared" si="194"/>
        <v>0</v>
      </c>
      <c r="AF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1">
        <f t="shared" si="195"/>
        <v>0</v>
      </c>
      <c r="AJ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1">
        <f t="shared" si="196"/>
        <v>0</v>
      </c>
      <c r="AN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1">
        <f t="shared" si="197"/>
        <v>0</v>
      </c>
      <c r="AR337" s="171">
        <f t="shared" si="198"/>
        <v>0</v>
      </c>
    </row>
    <row r="338" spans="2:44" x14ac:dyDescent="0.25">
      <c r="B338" s="169" t="s">
        <v>969</v>
      </c>
      <c r="C338" s="170" t="s">
        <v>970</v>
      </c>
      <c r="D3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1">
        <f t="shared" si="191"/>
        <v>0</v>
      </c>
      <c r="G338" s="171"/>
      <c r="H338" s="171">
        <f t="shared" si="192"/>
        <v>0</v>
      </c>
      <c r="I338" s="171"/>
      <c r="J338" s="171">
        <f t="shared" si="193"/>
        <v>0</v>
      </c>
      <c r="K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1">
        <f t="shared" si="194"/>
        <v>0</v>
      </c>
      <c r="AF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1">
        <f t="shared" si="195"/>
        <v>0</v>
      </c>
      <c r="AJ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1">
        <f t="shared" si="196"/>
        <v>0</v>
      </c>
      <c r="AN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1">
        <f t="shared" si="197"/>
        <v>0</v>
      </c>
      <c r="AR338" s="171">
        <f t="shared" si="198"/>
        <v>0</v>
      </c>
    </row>
    <row r="339" spans="2:44" x14ac:dyDescent="0.25">
      <c r="B339" s="169" t="s">
        <v>328</v>
      </c>
      <c r="C339" s="170" t="s">
        <v>200</v>
      </c>
      <c r="D3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1">
        <f t="shared" si="191"/>
        <v>0</v>
      </c>
      <c r="G339" s="171"/>
      <c r="H339" s="171">
        <f t="shared" si="192"/>
        <v>0</v>
      </c>
      <c r="I339" s="171"/>
      <c r="J339" s="171">
        <f t="shared" si="193"/>
        <v>0</v>
      </c>
      <c r="K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1">
        <f t="shared" si="194"/>
        <v>0</v>
      </c>
      <c r="AF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1">
        <f t="shared" si="195"/>
        <v>0</v>
      </c>
      <c r="AJ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1">
        <f t="shared" si="196"/>
        <v>0</v>
      </c>
      <c r="AN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1">
        <f t="shared" si="197"/>
        <v>0</v>
      </c>
      <c r="AR339" s="171">
        <f t="shared" si="198"/>
        <v>0</v>
      </c>
    </row>
    <row r="340" spans="2:44" x14ac:dyDescent="0.25">
      <c r="B340" s="169" t="s">
        <v>971</v>
      </c>
      <c r="C340" s="170" t="s">
        <v>972</v>
      </c>
      <c r="D3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1">
        <f t="shared" si="191"/>
        <v>0</v>
      </c>
      <c r="G340" s="171"/>
      <c r="H340" s="171">
        <f t="shared" si="192"/>
        <v>0</v>
      </c>
      <c r="I340" s="171"/>
      <c r="J340" s="171">
        <f t="shared" si="193"/>
        <v>0</v>
      </c>
      <c r="K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1">
        <f t="shared" si="194"/>
        <v>0</v>
      </c>
      <c r="AF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1">
        <f t="shared" si="195"/>
        <v>0</v>
      </c>
      <c r="AJ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1">
        <f t="shared" si="196"/>
        <v>0</v>
      </c>
      <c r="AN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1">
        <f t="shared" si="197"/>
        <v>0</v>
      </c>
      <c r="AR340" s="171">
        <f t="shared" si="198"/>
        <v>0</v>
      </c>
    </row>
    <row r="341" spans="2:44" x14ac:dyDescent="0.25">
      <c r="B341" s="169" t="s">
        <v>344</v>
      </c>
      <c r="C341" s="170" t="s">
        <v>212</v>
      </c>
      <c r="D34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1">
        <f t="shared" si="191"/>
        <v>0</v>
      </c>
      <c r="G341" s="171"/>
      <c r="H341" s="171">
        <f t="shared" si="192"/>
        <v>0</v>
      </c>
      <c r="I341" s="171"/>
      <c r="J341" s="171">
        <f t="shared" si="193"/>
        <v>0</v>
      </c>
      <c r="K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1">
        <f t="shared" si="194"/>
        <v>0</v>
      </c>
      <c r="AF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1">
        <f t="shared" si="195"/>
        <v>0</v>
      </c>
      <c r="AJ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1">
        <f t="shared" si="196"/>
        <v>0</v>
      </c>
      <c r="AN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1">
        <f t="shared" si="197"/>
        <v>0</v>
      </c>
      <c r="AR341" s="171">
        <f t="shared" si="198"/>
        <v>0</v>
      </c>
    </row>
    <row r="342" spans="2:44" x14ac:dyDescent="0.25">
      <c r="B342" s="169" t="s">
        <v>973</v>
      </c>
      <c r="C342" s="170" t="s">
        <v>974</v>
      </c>
      <c r="D3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1">
        <f t="shared" si="191"/>
        <v>0</v>
      </c>
      <c r="G342" s="171"/>
      <c r="H342" s="171">
        <f t="shared" si="192"/>
        <v>0</v>
      </c>
      <c r="I342" s="171"/>
      <c r="J342" s="171">
        <f t="shared" si="193"/>
        <v>0</v>
      </c>
      <c r="K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1">
        <f t="shared" si="194"/>
        <v>0</v>
      </c>
      <c r="AF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1">
        <f t="shared" si="195"/>
        <v>0</v>
      </c>
      <c r="AJ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1">
        <f t="shared" si="196"/>
        <v>0</v>
      </c>
      <c r="AN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1">
        <f t="shared" si="197"/>
        <v>0</v>
      </c>
      <c r="AR342" s="171">
        <f t="shared" si="198"/>
        <v>0</v>
      </c>
    </row>
    <row r="343" spans="2:44" x14ac:dyDescent="0.25">
      <c r="B343" s="169" t="s">
        <v>975</v>
      </c>
      <c r="C343" s="170" t="s">
        <v>976</v>
      </c>
      <c r="D34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1">
        <f t="shared" si="191"/>
        <v>0</v>
      </c>
      <c r="G343" s="171"/>
      <c r="H343" s="171">
        <f t="shared" si="192"/>
        <v>0</v>
      </c>
      <c r="I343" s="171"/>
      <c r="J343" s="171">
        <f t="shared" si="193"/>
        <v>0</v>
      </c>
      <c r="K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1">
        <f t="shared" si="194"/>
        <v>0</v>
      </c>
      <c r="AF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1">
        <f t="shared" si="195"/>
        <v>0</v>
      </c>
      <c r="AJ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1">
        <f t="shared" si="196"/>
        <v>0</v>
      </c>
      <c r="AN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1">
        <f t="shared" si="197"/>
        <v>0</v>
      </c>
      <c r="AR343" s="171">
        <f t="shared" si="198"/>
        <v>0</v>
      </c>
    </row>
    <row r="344" spans="2:44" x14ac:dyDescent="0.25">
      <c r="B344" s="169" t="s">
        <v>345</v>
      </c>
      <c r="C344" s="170" t="s">
        <v>213</v>
      </c>
      <c r="D3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1">
        <f t="shared" si="191"/>
        <v>0</v>
      </c>
      <c r="G344" s="171"/>
      <c r="H344" s="171">
        <f t="shared" si="192"/>
        <v>0</v>
      </c>
      <c r="I344" s="171"/>
      <c r="J344" s="171">
        <f t="shared" si="193"/>
        <v>0</v>
      </c>
      <c r="K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1">
        <f t="shared" si="194"/>
        <v>0</v>
      </c>
      <c r="AF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1">
        <f t="shared" si="195"/>
        <v>0</v>
      </c>
      <c r="AJ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1">
        <f t="shared" si="196"/>
        <v>0</v>
      </c>
      <c r="AN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1">
        <f t="shared" si="197"/>
        <v>0</v>
      </c>
      <c r="AR344" s="171">
        <f t="shared" si="198"/>
        <v>0</v>
      </c>
    </row>
    <row r="345" spans="2:44" x14ac:dyDescent="0.25">
      <c r="B345" s="178" t="s">
        <v>329</v>
      </c>
      <c r="C345" s="179" t="s">
        <v>201</v>
      </c>
      <c r="D345" s="180">
        <f>SUM(D346:D382)</f>
        <v>0</v>
      </c>
      <c r="E345" s="180">
        <f>SUM(E346:E382)</f>
        <v>6085700</v>
      </c>
      <c r="F345" s="180">
        <f t="shared" si="191"/>
        <v>6085700</v>
      </c>
      <c r="G345" s="180">
        <f>SUM(G346:G382)</f>
        <v>0</v>
      </c>
      <c r="H345" s="180">
        <f t="shared" si="192"/>
        <v>6085700</v>
      </c>
      <c r="I345" s="180">
        <f>SUM(I346:I382)</f>
        <v>0</v>
      </c>
      <c r="J345" s="180">
        <f t="shared" si="193"/>
        <v>6085700</v>
      </c>
      <c r="K345" s="180">
        <f t="shared" ref="K345:AD345" si="199">SUM(K346:K382)</f>
        <v>0</v>
      </c>
      <c r="L345" s="180">
        <f t="shared" si="199"/>
        <v>0</v>
      </c>
      <c r="M345" s="180">
        <f t="shared" si="199"/>
        <v>0</v>
      </c>
      <c r="N345" s="180">
        <f t="shared" si="199"/>
        <v>0</v>
      </c>
      <c r="O345" s="180">
        <f t="shared" si="199"/>
        <v>0</v>
      </c>
      <c r="P345" s="180">
        <f t="shared" si="199"/>
        <v>0</v>
      </c>
      <c r="Q345" s="180">
        <f t="shared" si="199"/>
        <v>0</v>
      </c>
      <c r="R345" s="180">
        <f t="shared" si="199"/>
        <v>0</v>
      </c>
      <c r="S345" s="180">
        <f t="shared" si="199"/>
        <v>15257500</v>
      </c>
      <c r="T345" s="180">
        <f>SUM(T346:T382)</f>
        <v>0</v>
      </c>
      <c r="U345" s="180">
        <f t="shared" si="199"/>
        <v>50000</v>
      </c>
      <c r="V345" s="180">
        <f t="shared" si="199"/>
        <v>0</v>
      </c>
      <c r="W345" s="180">
        <f t="shared" si="199"/>
        <v>0</v>
      </c>
      <c r="X345" s="180">
        <f t="shared" si="199"/>
        <v>0</v>
      </c>
      <c r="Y345" s="180">
        <f>SUM(Y346:Y382)</f>
        <v>0</v>
      </c>
      <c r="Z345" s="180">
        <f>SUM(Z346:Z382)</f>
        <v>0</v>
      </c>
      <c r="AA345" s="180">
        <f t="shared" si="199"/>
        <v>322000</v>
      </c>
      <c r="AB345" s="180">
        <f t="shared" si="199"/>
        <v>0</v>
      </c>
      <c r="AC345" s="180">
        <f t="shared" si="199"/>
        <v>0</v>
      </c>
      <c r="AD345" s="180">
        <f t="shared" si="199"/>
        <v>2148700</v>
      </c>
      <c r="AE345" s="180">
        <f t="shared" si="194"/>
        <v>2148700</v>
      </c>
      <c r="AF345" s="180">
        <f>SUM(AF346:AF382)</f>
        <v>3999000</v>
      </c>
      <c r="AG345" s="180">
        <f>SUM(AG346:AG382)</f>
        <v>9326800</v>
      </c>
      <c r="AH345" s="180">
        <f>SUM(AH346:AH382)</f>
        <v>60000</v>
      </c>
      <c r="AI345" s="180">
        <f t="shared" si="195"/>
        <v>13385800</v>
      </c>
      <c r="AJ345" s="180">
        <f>SUM(AJ346:AJ382)</f>
        <v>25000</v>
      </c>
      <c r="AK345" s="180">
        <f>SUM(AK346:AK382)</f>
        <v>20000</v>
      </c>
      <c r="AL345" s="180">
        <f>SUM(AL346:AL382)</f>
        <v>50000</v>
      </c>
      <c r="AM345" s="180">
        <f t="shared" si="196"/>
        <v>95000</v>
      </c>
      <c r="AN345" s="180">
        <f>SUM(AN346:AN382)</f>
        <v>0</v>
      </c>
      <c r="AO345" s="180">
        <f>SUM(AO346:AO382)</f>
        <v>0</v>
      </c>
      <c r="AP345" s="180">
        <f>SUM(AP346:AP382)</f>
        <v>0</v>
      </c>
      <c r="AQ345" s="180">
        <f t="shared" si="197"/>
        <v>0</v>
      </c>
      <c r="AR345" s="180">
        <f t="shared" si="198"/>
        <v>15629500</v>
      </c>
    </row>
    <row r="346" spans="2:44" x14ac:dyDescent="0.25">
      <c r="B346" s="169" t="s">
        <v>330</v>
      </c>
      <c r="C346" s="170" t="s">
        <v>202</v>
      </c>
      <c r="D3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1">
        <f t="shared" si="191"/>
        <v>0</v>
      </c>
      <c r="G346" s="171"/>
      <c r="H346" s="171">
        <f t="shared" si="192"/>
        <v>0</v>
      </c>
      <c r="I346" s="171"/>
      <c r="J346" s="171">
        <f t="shared" si="193"/>
        <v>0</v>
      </c>
      <c r="K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1">
        <f t="shared" si="194"/>
        <v>0</v>
      </c>
      <c r="AF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1">
        <f t="shared" si="195"/>
        <v>0</v>
      </c>
      <c r="AJ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1">
        <f t="shared" si="196"/>
        <v>0</v>
      </c>
      <c r="AN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1">
        <f t="shared" si="197"/>
        <v>0</v>
      </c>
      <c r="AR346" s="171">
        <f t="shared" si="198"/>
        <v>0</v>
      </c>
    </row>
    <row r="347" spans="2:44" x14ac:dyDescent="0.25">
      <c r="B347" s="169" t="s">
        <v>977</v>
      </c>
      <c r="C347" s="170" t="s">
        <v>978</v>
      </c>
      <c r="D34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1973700</v>
      </c>
      <c r="F347" s="171">
        <f t="shared" si="191"/>
        <v>1973700</v>
      </c>
      <c r="G347" s="171"/>
      <c r="H347" s="171">
        <f t="shared" si="192"/>
        <v>1973700</v>
      </c>
      <c r="I347" s="171"/>
      <c r="J347" s="171">
        <f t="shared" si="193"/>
        <v>1973700</v>
      </c>
      <c r="K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1973700</v>
      </c>
      <c r="T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1973700</v>
      </c>
      <c r="AE347" s="171">
        <f t="shared" si="194"/>
        <v>1973700</v>
      </c>
      <c r="AF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1">
        <f t="shared" si="195"/>
        <v>0</v>
      </c>
      <c r="AJ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1">
        <f t="shared" si="196"/>
        <v>0</v>
      </c>
      <c r="AN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1">
        <f t="shared" si="197"/>
        <v>0</v>
      </c>
      <c r="AR347" s="171">
        <f t="shared" si="198"/>
        <v>1973700</v>
      </c>
    </row>
    <row r="348" spans="2:44" x14ac:dyDescent="0.25">
      <c r="B348" s="169" t="s">
        <v>979</v>
      </c>
      <c r="C348" s="170" t="s">
        <v>978</v>
      </c>
      <c r="D3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1">
        <f t="shared" si="191"/>
        <v>0</v>
      </c>
      <c r="G348" s="171"/>
      <c r="H348" s="171">
        <f t="shared" si="192"/>
        <v>0</v>
      </c>
      <c r="I348" s="171"/>
      <c r="J348" s="171">
        <f t="shared" si="193"/>
        <v>0</v>
      </c>
      <c r="K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1">
        <f t="shared" si="194"/>
        <v>0</v>
      </c>
      <c r="AF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1">
        <f t="shared" si="195"/>
        <v>0</v>
      </c>
      <c r="AJ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1">
        <f t="shared" si="196"/>
        <v>0</v>
      </c>
      <c r="AN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1">
        <f t="shared" si="197"/>
        <v>0</v>
      </c>
      <c r="AR348" s="171">
        <f t="shared" si="198"/>
        <v>0</v>
      </c>
    </row>
    <row r="349" spans="2:44" x14ac:dyDescent="0.25">
      <c r="B349" s="169" t="s">
        <v>980</v>
      </c>
      <c r="C349" s="170" t="s">
        <v>981</v>
      </c>
      <c r="D34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1">
        <f t="shared" si="191"/>
        <v>0</v>
      </c>
      <c r="G349" s="171"/>
      <c r="H349" s="171">
        <f t="shared" si="192"/>
        <v>0</v>
      </c>
      <c r="I349" s="171"/>
      <c r="J349" s="171">
        <f t="shared" si="193"/>
        <v>0</v>
      </c>
      <c r="K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1">
        <f t="shared" si="194"/>
        <v>0</v>
      </c>
      <c r="AF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1">
        <f t="shared" si="195"/>
        <v>0</v>
      </c>
      <c r="AJ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1">
        <f t="shared" si="196"/>
        <v>0</v>
      </c>
      <c r="AN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1">
        <f t="shared" si="197"/>
        <v>0</v>
      </c>
      <c r="AR349" s="171">
        <f t="shared" si="198"/>
        <v>0</v>
      </c>
    </row>
    <row r="350" spans="2:44" x14ac:dyDescent="0.25">
      <c r="B350" s="169" t="s">
        <v>982</v>
      </c>
      <c r="C350" s="170" t="s">
        <v>981</v>
      </c>
      <c r="D3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1">
        <f t="shared" si="191"/>
        <v>0</v>
      </c>
      <c r="G350" s="171"/>
      <c r="H350" s="171">
        <f t="shared" si="192"/>
        <v>0</v>
      </c>
      <c r="I350" s="171"/>
      <c r="J350" s="171">
        <f t="shared" si="193"/>
        <v>0</v>
      </c>
      <c r="K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71">
        <f t="shared" si="194"/>
        <v>0</v>
      </c>
      <c r="AF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1">
        <f t="shared" si="195"/>
        <v>0</v>
      </c>
      <c r="AJ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1">
        <f t="shared" si="196"/>
        <v>0</v>
      </c>
      <c r="AN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1">
        <f t="shared" si="197"/>
        <v>0</v>
      </c>
      <c r="AR350" s="171">
        <f t="shared" si="198"/>
        <v>0</v>
      </c>
    </row>
    <row r="351" spans="2:44" x14ac:dyDescent="0.25">
      <c r="B351" s="169" t="s">
        <v>983</v>
      </c>
      <c r="C351" s="170" t="s">
        <v>984</v>
      </c>
      <c r="D3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1">
        <f t="shared" si="191"/>
        <v>0</v>
      </c>
      <c r="G351" s="171"/>
      <c r="H351" s="171">
        <f t="shared" si="192"/>
        <v>0</v>
      </c>
      <c r="I351" s="171"/>
      <c r="J351" s="171">
        <f t="shared" si="193"/>
        <v>0</v>
      </c>
      <c r="K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1">
        <f t="shared" si="194"/>
        <v>0</v>
      </c>
      <c r="AF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1">
        <f t="shared" si="195"/>
        <v>0</v>
      </c>
      <c r="AJ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1">
        <f t="shared" si="196"/>
        <v>0</v>
      </c>
      <c r="AN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1">
        <f t="shared" si="197"/>
        <v>0</v>
      </c>
      <c r="AR351" s="171">
        <f t="shared" si="198"/>
        <v>0</v>
      </c>
    </row>
    <row r="352" spans="2:44" x14ac:dyDescent="0.25">
      <c r="B352" s="169" t="s">
        <v>985</v>
      </c>
      <c r="C352" s="170" t="s">
        <v>986</v>
      </c>
      <c r="D3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1">
        <f t="shared" si="191"/>
        <v>0</v>
      </c>
      <c r="G352" s="171"/>
      <c r="H352" s="171">
        <f t="shared" si="192"/>
        <v>0</v>
      </c>
      <c r="I352" s="171"/>
      <c r="J352" s="171">
        <f t="shared" si="193"/>
        <v>0</v>
      </c>
      <c r="K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1">
        <f t="shared" si="194"/>
        <v>0</v>
      </c>
      <c r="AF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1">
        <f t="shared" si="195"/>
        <v>0</v>
      </c>
      <c r="AJ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1">
        <f t="shared" si="196"/>
        <v>0</v>
      </c>
      <c r="AN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1">
        <f t="shared" si="197"/>
        <v>0</v>
      </c>
      <c r="AR352" s="171">
        <f t="shared" si="198"/>
        <v>0</v>
      </c>
    </row>
    <row r="353" spans="2:44" x14ac:dyDescent="0.25">
      <c r="B353" s="169" t="s">
        <v>987</v>
      </c>
      <c r="C353" s="170" t="s">
        <v>988</v>
      </c>
      <c r="D3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1">
        <f t="shared" si="191"/>
        <v>0</v>
      </c>
      <c r="G353" s="171"/>
      <c r="H353" s="171">
        <f t="shared" si="192"/>
        <v>0</v>
      </c>
      <c r="I353" s="171"/>
      <c r="J353" s="171">
        <f t="shared" si="193"/>
        <v>0</v>
      </c>
      <c r="K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1">
        <f t="shared" si="194"/>
        <v>0</v>
      </c>
      <c r="AF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1">
        <f t="shared" si="195"/>
        <v>0</v>
      </c>
      <c r="AJ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1">
        <f t="shared" si="196"/>
        <v>0</v>
      </c>
      <c r="AN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1">
        <f t="shared" si="197"/>
        <v>0</v>
      </c>
      <c r="AR353" s="171">
        <f t="shared" si="198"/>
        <v>0</v>
      </c>
    </row>
    <row r="354" spans="2:44" x14ac:dyDescent="0.25">
      <c r="B354" s="169" t="s">
        <v>989</v>
      </c>
      <c r="C354" s="170" t="s">
        <v>990</v>
      </c>
      <c r="D3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1">
        <f t="shared" si="191"/>
        <v>0</v>
      </c>
      <c r="G354" s="171"/>
      <c r="H354" s="171">
        <f t="shared" si="192"/>
        <v>0</v>
      </c>
      <c r="I354" s="171"/>
      <c r="J354" s="171">
        <f t="shared" si="193"/>
        <v>0</v>
      </c>
      <c r="K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1">
        <f t="shared" si="194"/>
        <v>0</v>
      </c>
      <c r="AF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1">
        <f t="shared" si="195"/>
        <v>0</v>
      </c>
      <c r="AJ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1">
        <f t="shared" si="196"/>
        <v>0</v>
      </c>
      <c r="AN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1">
        <f t="shared" si="197"/>
        <v>0</v>
      </c>
      <c r="AR354" s="171">
        <f t="shared" si="198"/>
        <v>0</v>
      </c>
    </row>
    <row r="355" spans="2:44" x14ac:dyDescent="0.25">
      <c r="B355" s="169" t="s">
        <v>991</v>
      </c>
      <c r="C355" s="170" t="s">
        <v>992</v>
      </c>
      <c r="D3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1">
        <f t="shared" si="191"/>
        <v>0</v>
      </c>
      <c r="G355" s="171"/>
      <c r="H355" s="171">
        <f t="shared" si="192"/>
        <v>0</v>
      </c>
      <c r="I355" s="171"/>
      <c r="J355" s="171">
        <f t="shared" si="193"/>
        <v>0</v>
      </c>
      <c r="K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1">
        <f t="shared" si="194"/>
        <v>0</v>
      </c>
      <c r="AF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1">
        <f t="shared" si="195"/>
        <v>0</v>
      </c>
      <c r="AJ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1">
        <f t="shared" si="196"/>
        <v>0</v>
      </c>
      <c r="AN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1">
        <f t="shared" si="197"/>
        <v>0</v>
      </c>
      <c r="AR355" s="171">
        <f t="shared" si="198"/>
        <v>0</v>
      </c>
    </row>
    <row r="356" spans="2:44" x14ac:dyDescent="0.25">
      <c r="B356" s="169" t="s">
        <v>331</v>
      </c>
      <c r="C356" s="170" t="s">
        <v>993</v>
      </c>
      <c r="D3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1">
        <f t="shared" si="191"/>
        <v>0</v>
      </c>
      <c r="G356" s="171"/>
      <c r="H356" s="171">
        <f t="shared" si="192"/>
        <v>0</v>
      </c>
      <c r="I356" s="171"/>
      <c r="J356" s="171">
        <f t="shared" si="193"/>
        <v>0</v>
      </c>
      <c r="K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1">
        <f t="shared" si="194"/>
        <v>0</v>
      </c>
      <c r="AF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1">
        <f t="shared" si="195"/>
        <v>0</v>
      </c>
      <c r="AJ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1">
        <f t="shared" si="196"/>
        <v>0</v>
      </c>
      <c r="AN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1">
        <f t="shared" si="197"/>
        <v>0</v>
      </c>
      <c r="AR356" s="171">
        <f t="shared" si="198"/>
        <v>0</v>
      </c>
    </row>
    <row r="357" spans="2:44" x14ac:dyDescent="0.25">
      <c r="B357" s="169" t="s">
        <v>994</v>
      </c>
      <c r="C357" s="170" t="s">
        <v>993</v>
      </c>
      <c r="D3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1">
        <f t="shared" si="191"/>
        <v>0</v>
      </c>
      <c r="G357" s="171"/>
      <c r="H357" s="171">
        <f t="shared" si="192"/>
        <v>0</v>
      </c>
      <c r="I357" s="171"/>
      <c r="J357" s="171">
        <f t="shared" si="193"/>
        <v>0</v>
      </c>
      <c r="K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1">
        <f t="shared" si="194"/>
        <v>0</v>
      </c>
      <c r="AF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1">
        <f t="shared" si="195"/>
        <v>0</v>
      </c>
      <c r="AJ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1">
        <f t="shared" si="196"/>
        <v>0</v>
      </c>
      <c r="AN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1">
        <f t="shared" si="197"/>
        <v>0</v>
      </c>
      <c r="AR357" s="171">
        <f t="shared" si="198"/>
        <v>0</v>
      </c>
    </row>
    <row r="358" spans="2:44" x14ac:dyDescent="0.25">
      <c r="B358" s="169" t="s">
        <v>995</v>
      </c>
      <c r="C358" s="170" t="s">
        <v>996</v>
      </c>
      <c r="D3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1">
        <f t="shared" si="191"/>
        <v>0</v>
      </c>
      <c r="G358" s="171"/>
      <c r="H358" s="171">
        <f t="shared" si="192"/>
        <v>0</v>
      </c>
      <c r="I358" s="171"/>
      <c r="J358" s="171">
        <f t="shared" si="193"/>
        <v>0</v>
      </c>
      <c r="K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1">
        <f t="shared" si="194"/>
        <v>0</v>
      </c>
      <c r="AF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1">
        <f t="shared" si="195"/>
        <v>0</v>
      </c>
      <c r="AJ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1">
        <f t="shared" si="196"/>
        <v>0</v>
      </c>
      <c r="AN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1">
        <f t="shared" si="197"/>
        <v>0</v>
      </c>
      <c r="AR358" s="171">
        <f t="shared" si="198"/>
        <v>0</v>
      </c>
    </row>
    <row r="359" spans="2:44" x14ac:dyDescent="0.25">
      <c r="B359" s="169" t="s">
        <v>997</v>
      </c>
      <c r="C359" s="170" t="s">
        <v>998</v>
      </c>
      <c r="D35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1">
        <f t="shared" si="191"/>
        <v>0</v>
      </c>
      <c r="G359" s="171"/>
      <c r="H359" s="171">
        <f t="shared" si="192"/>
        <v>0</v>
      </c>
      <c r="I359" s="171"/>
      <c r="J359" s="171">
        <f t="shared" si="193"/>
        <v>0</v>
      </c>
      <c r="K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1">
        <f t="shared" si="194"/>
        <v>0</v>
      </c>
      <c r="AF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1">
        <f t="shared" si="195"/>
        <v>0</v>
      </c>
      <c r="AJ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1">
        <f t="shared" si="196"/>
        <v>0</v>
      </c>
      <c r="AN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1">
        <f t="shared" si="197"/>
        <v>0</v>
      </c>
      <c r="AR359" s="171">
        <f t="shared" si="198"/>
        <v>0</v>
      </c>
    </row>
    <row r="360" spans="2:44" x14ac:dyDescent="0.25">
      <c r="B360" s="169" t="s">
        <v>332</v>
      </c>
      <c r="C360" s="170" t="s">
        <v>999</v>
      </c>
      <c r="D36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F360" s="171">
        <f t="shared" si="191"/>
        <v>75000</v>
      </c>
      <c r="G360" s="171"/>
      <c r="H360" s="171">
        <f t="shared" si="192"/>
        <v>75000</v>
      </c>
      <c r="I360" s="171"/>
      <c r="J360" s="171">
        <f t="shared" si="193"/>
        <v>75000</v>
      </c>
      <c r="K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115000</v>
      </c>
      <c r="AB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E360" s="171">
        <f t="shared" si="194"/>
        <v>75000</v>
      </c>
      <c r="AF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I360" s="171">
        <f t="shared" si="195"/>
        <v>40000</v>
      </c>
      <c r="AJ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1">
        <f t="shared" si="196"/>
        <v>0</v>
      </c>
      <c r="AN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1">
        <f t="shared" si="197"/>
        <v>0</v>
      </c>
      <c r="AR360" s="171">
        <f t="shared" si="198"/>
        <v>115000</v>
      </c>
    </row>
    <row r="361" spans="2:44" x14ac:dyDescent="0.25">
      <c r="B361" s="169" t="s">
        <v>1000</v>
      </c>
      <c r="C361" s="170" t="s">
        <v>999</v>
      </c>
      <c r="D3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3937000</v>
      </c>
      <c r="F361" s="171">
        <f t="shared" si="191"/>
        <v>3937000</v>
      </c>
      <c r="G361" s="171"/>
      <c r="H361" s="171">
        <f t="shared" si="192"/>
        <v>3937000</v>
      </c>
      <c r="I361" s="171"/>
      <c r="J361" s="171">
        <f t="shared" si="193"/>
        <v>3937000</v>
      </c>
      <c r="K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3937000</v>
      </c>
      <c r="T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1">
        <f t="shared" si="194"/>
        <v>0</v>
      </c>
      <c r="AF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3937000</v>
      </c>
      <c r="AG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1">
        <f t="shared" si="195"/>
        <v>3937000</v>
      </c>
      <c r="AJ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1">
        <f t="shared" si="196"/>
        <v>0</v>
      </c>
      <c r="AN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1">
        <f t="shared" si="197"/>
        <v>0</v>
      </c>
      <c r="AR361" s="171">
        <f t="shared" si="198"/>
        <v>3937000</v>
      </c>
    </row>
    <row r="362" spans="2:44" x14ac:dyDescent="0.25">
      <c r="B362" s="169" t="s">
        <v>1001</v>
      </c>
      <c r="C362" s="170" t="s">
        <v>1002</v>
      </c>
      <c r="D3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1">
        <f t="shared" si="191"/>
        <v>0</v>
      </c>
      <c r="G362" s="171"/>
      <c r="H362" s="171">
        <f t="shared" si="192"/>
        <v>0</v>
      </c>
      <c r="I362" s="171"/>
      <c r="J362" s="171">
        <f t="shared" si="193"/>
        <v>0</v>
      </c>
      <c r="K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1">
        <f t="shared" si="194"/>
        <v>0</v>
      </c>
      <c r="AF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1">
        <f t="shared" si="195"/>
        <v>0</v>
      </c>
      <c r="AJ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1">
        <f t="shared" si="196"/>
        <v>0</v>
      </c>
      <c r="AN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1">
        <f t="shared" si="197"/>
        <v>0</v>
      </c>
      <c r="AR362" s="171">
        <f t="shared" si="198"/>
        <v>0</v>
      </c>
    </row>
    <row r="363" spans="2:44" x14ac:dyDescent="0.25">
      <c r="B363" s="169" t="s">
        <v>1003</v>
      </c>
      <c r="C363" s="170" t="s">
        <v>1004</v>
      </c>
      <c r="D3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1">
        <f t="shared" ref="F363:F378" si="200">D363+E363</f>
        <v>0</v>
      </c>
      <c r="G363" s="171"/>
      <c r="H363" s="171">
        <f t="shared" ref="H363:H378" si="201">F363-G363</f>
        <v>0</v>
      </c>
      <c r="I363" s="171"/>
      <c r="J363" s="171">
        <f t="shared" ref="J363:J378" si="202">F363-I363</f>
        <v>0</v>
      </c>
      <c r="K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1">
        <f t="shared" ref="AE363:AE378" si="203">AB363+AC363+AD363</f>
        <v>0</v>
      </c>
      <c r="AF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1">
        <f t="shared" ref="AI363:AI378" si="204">AF363+AG363+AH363</f>
        <v>0</v>
      </c>
      <c r="AJ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1">
        <f t="shared" ref="AM363:AM378" si="205">AJ363+AK363+AL363</f>
        <v>0</v>
      </c>
      <c r="AN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1">
        <f t="shared" ref="AQ363:AQ378" si="206">AN363+AO363+AP363</f>
        <v>0</v>
      </c>
      <c r="AR363" s="171">
        <f t="shared" ref="AR363:AR378" si="207">AE363+AI363+AM363+AQ363</f>
        <v>0</v>
      </c>
    </row>
    <row r="364" spans="2:44" x14ac:dyDescent="0.25">
      <c r="B364" s="169" t="s">
        <v>1005</v>
      </c>
      <c r="C364" s="170" t="s">
        <v>1006</v>
      </c>
      <c r="D36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1">
        <f t="shared" si="200"/>
        <v>0</v>
      </c>
      <c r="G364" s="171"/>
      <c r="H364" s="171">
        <f t="shared" si="201"/>
        <v>0</v>
      </c>
      <c r="I364" s="171"/>
      <c r="J364" s="171">
        <f t="shared" si="202"/>
        <v>0</v>
      </c>
      <c r="K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1">
        <f t="shared" si="203"/>
        <v>0</v>
      </c>
      <c r="AF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1">
        <f t="shared" si="204"/>
        <v>0</v>
      </c>
      <c r="AJ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1">
        <f t="shared" si="205"/>
        <v>0</v>
      </c>
      <c r="AN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1">
        <f t="shared" si="206"/>
        <v>0</v>
      </c>
      <c r="AR364" s="171">
        <f t="shared" si="207"/>
        <v>0</v>
      </c>
    </row>
    <row r="365" spans="2:44" x14ac:dyDescent="0.25">
      <c r="B365" s="169" t="s">
        <v>333</v>
      </c>
      <c r="C365" s="170" t="s">
        <v>1007</v>
      </c>
      <c r="D3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1">
        <f t="shared" si="200"/>
        <v>0</v>
      </c>
      <c r="G365" s="171"/>
      <c r="H365" s="171">
        <f t="shared" si="201"/>
        <v>0</v>
      </c>
      <c r="I365" s="171"/>
      <c r="J365" s="171">
        <f t="shared" si="202"/>
        <v>0</v>
      </c>
      <c r="K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AB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1">
        <f t="shared" si="203"/>
        <v>0</v>
      </c>
      <c r="AF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1">
        <f t="shared" si="204"/>
        <v>0</v>
      </c>
      <c r="AJ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K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1">
        <f t="shared" si="205"/>
        <v>25000</v>
      </c>
      <c r="AN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1">
        <f t="shared" si="206"/>
        <v>0</v>
      </c>
      <c r="AR365" s="171">
        <f t="shared" si="207"/>
        <v>25000</v>
      </c>
    </row>
    <row r="366" spans="2:44" x14ac:dyDescent="0.25">
      <c r="B366" s="169" t="s">
        <v>1008</v>
      </c>
      <c r="C366" s="170" t="s">
        <v>1009</v>
      </c>
      <c r="D36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66" s="171">
        <f t="shared" si="200"/>
        <v>100000</v>
      </c>
      <c r="G366" s="171"/>
      <c r="H366" s="171">
        <f t="shared" si="201"/>
        <v>100000</v>
      </c>
      <c r="I366" s="171"/>
      <c r="J366" s="171">
        <f t="shared" si="202"/>
        <v>100000</v>
      </c>
      <c r="K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9346800</v>
      </c>
      <c r="T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182000</v>
      </c>
      <c r="AB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E366" s="171">
        <f t="shared" si="203"/>
        <v>100000</v>
      </c>
      <c r="AF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62000</v>
      </c>
      <c r="AG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9326800</v>
      </c>
      <c r="AH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I366" s="171">
        <f t="shared" si="204"/>
        <v>9408800</v>
      </c>
      <c r="AJ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L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M366" s="171">
        <f t="shared" si="205"/>
        <v>70000</v>
      </c>
      <c r="AN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1">
        <f t="shared" si="206"/>
        <v>0</v>
      </c>
      <c r="AR366" s="171">
        <f t="shared" si="207"/>
        <v>9578800</v>
      </c>
    </row>
    <row r="367" spans="2:44" x14ac:dyDescent="0.25">
      <c r="B367" s="169" t="s">
        <v>1010</v>
      </c>
      <c r="C367" s="170" t="s">
        <v>1011</v>
      </c>
      <c r="D36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1">
        <f t="shared" si="200"/>
        <v>0</v>
      </c>
      <c r="G367" s="171"/>
      <c r="H367" s="171">
        <f t="shared" si="201"/>
        <v>0</v>
      </c>
      <c r="I367" s="171"/>
      <c r="J367" s="171">
        <f t="shared" si="202"/>
        <v>0</v>
      </c>
      <c r="K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1">
        <f t="shared" si="203"/>
        <v>0</v>
      </c>
      <c r="AF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1">
        <f t="shared" si="204"/>
        <v>0</v>
      </c>
      <c r="AJ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1">
        <f t="shared" si="205"/>
        <v>0</v>
      </c>
      <c r="AN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1">
        <f t="shared" si="206"/>
        <v>0</v>
      </c>
      <c r="AR367" s="171">
        <f t="shared" si="207"/>
        <v>0</v>
      </c>
    </row>
    <row r="368" spans="2:44" x14ac:dyDescent="0.25">
      <c r="B368" s="169" t="s">
        <v>1012</v>
      </c>
      <c r="C368" s="170" t="s">
        <v>1013</v>
      </c>
      <c r="D36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1">
        <f t="shared" si="200"/>
        <v>0</v>
      </c>
      <c r="G368" s="171"/>
      <c r="H368" s="171">
        <f t="shared" si="201"/>
        <v>0</v>
      </c>
      <c r="I368" s="171"/>
      <c r="J368" s="171">
        <f t="shared" si="202"/>
        <v>0</v>
      </c>
      <c r="K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1">
        <f t="shared" si="203"/>
        <v>0</v>
      </c>
      <c r="AF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1">
        <f t="shared" si="204"/>
        <v>0</v>
      </c>
      <c r="AJ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1">
        <f t="shared" si="205"/>
        <v>0</v>
      </c>
      <c r="AN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1">
        <f t="shared" si="206"/>
        <v>0</v>
      </c>
      <c r="AR368" s="171">
        <f t="shared" si="207"/>
        <v>0</v>
      </c>
    </row>
    <row r="369" spans="2:44" x14ac:dyDescent="0.25">
      <c r="B369" s="169" t="s">
        <v>1014</v>
      </c>
      <c r="C369" s="170" t="s">
        <v>1015</v>
      </c>
      <c r="D36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1">
        <f t="shared" si="200"/>
        <v>0</v>
      </c>
      <c r="G369" s="171"/>
      <c r="H369" s="171">
        <f t="shared" si="201"/>
        <v>0</v>
      </c>
      <c r="I369" s="171"/>
      <c r="J369" s="171">
        <f t="shared" si="202"/>
        <v>0</v>
      </c>
      <c r="K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1">
        <f t="shared" si="203"/>
        <v>0</v>
      </c>
      <c r="AF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1">
        <f t="shared" si="204"/>
        <v>0</v>
      </c>
      <c r="AJ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1">
        <f t="shared" si="205"/>
        <v>0</v>
      </c>
      <c r="AN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1">
        <f t="shared" si="206"/>
        <v>0</v>
      </c>
      <c r="AR369" s="171">
        <f t="shared" si="207"/>
        <v>0</v>
      </c>
    </row>
    <row r="370" spans="2:44" x14ac:dyDescent="0.25">
      <c r="B370" s="169" t="s">
        <v>334</v>
      </c>
      <c r="C370" s="170" t="s">
        <v>1016</v>
      </c>
      <c r="D37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1">
        <f t="shared" si="200"/>
        <v>0</v>
      </c>
      <c r="G370" s="171"/>
      <c r="H370" s="171">
        <f t="shared" si="201"/>
        <v>0</v>
      </c>
      <c r="I370" s="171"/>
      <c r="J370" s="171">
        <f t="shared" si="202"/>
        <v>0</v>
      </c>
      <c r="K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1">
        <f t="shared" si="203"/>
        <v>0</v>
      </c>
      <c r="AF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1">
        <f t="shared" si="204"/>
        <v>0</v>
      </c>
      <c r="AJ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1">
        <f t="shared" si="205"/>
        <v>0</v>
      </c>
      <c r="AN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1">
        <f t="shared" si="206"/>
        <v>0</v>
      </c>
      <c r="AR370" s="171">
        <f t="shared" si="207"/>
        <v>0</v>
      </c>
    </row>
    <row r="371" spans="2:44" x14ac:dyDescent="0.25">
      <c r="B371" s="169" t="s">
        <v>1017</v>
      </c>
      <c r="C371" s="170" t="s">
        <v>1018</v>
      </c>
      <c r="D37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1">
        <f t="shared" si="200"/>
        <v>0</v>
      </c>
      <c r="G371" s="171"/>
      <c r="H371" s="171">
        <f t="shared" si="201"/>
        <v>0</v>
      </c>
      <c r="I371" s="171"/>
      <c r="J371" s="171">
        <f t="shared" si="202"/>
        <v>0</v>
      </c>
      <c r="K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1">
        <f t="shared" si="203"/>
        <v>0</v>
      </c>
      <c r="AF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1">
        <f t="shared" si="204"/>
        <v>0</v>
      </c>
      <c r="AJ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1">
        <f t="shared" si="205"/>
        <v>0</v>
      </c>
      <c r="AN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1">
        <f t="shared" si="206"/>
        <v>0</v>
      </c>
      <c r="AR371" s="171">
        <f t="shared" si="207"/>
        <v>0</v>
      </c>
    </row>
    <row r="372" spans="2:44" x14ac:dyDescent="0.25">
      <c r="B372" s="169" t="s">
        <v>1019</v>
      </c>
      <c r="C372" s="170" t="s">
        <v>1020</v>
      </c>
      <c r="D37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1">
        <f t="shared" si="200"/>
        <v>0</v>
      </c>
      <c r="G372" s="171"/>
      <c r="H372" s="171">
        <f t="shared" si="201"/>
        <v>0</v>
      </c>
      <c r="I372" s="171"/>
      <c r="J372" s="171">
        <f t="shared" si="202"/>
        <v>0</v>
      </c>
      <c r="K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1">
        <f t="shared" si="203"/>
        <v>0</v>
      </c>
      <c r="AF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1">
        <f t="shared" si="204"/>
        <v>0</v>
      </c>
      <c r="AJ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1">
        <f t="shared" si="205"/>
        <v>0</v>
      </c>
      <c r="AN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1">
        <f t="shared" si="206"/>
        <v>0</v>
      </c>
      <c r="AR372" s="171">
        <f t="shared" si="207"/>
        <v>0</v>
      </c>
    </row>
    <row r="373" spans="2:44" x14ac:dyDescent="0.25">
      <c r="B373" s="169" t="s">
        <v>1021</v>
      </c>
      <c r="C373" s="170" t="s">
        <v>1022</v>
      </c>
      <c r="D37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1">
        <f t="shared" si="200"/>
        <v>0</v>
      </c>
      <c r="G373" s="171"/>
      <c r="H373" s="171">
        <f t="shared" si="201"/>
        <v>0</v>
      </c>
      <c r="I373" s="171"/>
      <c r="J373" s="171">
        <f t="shared" si="202"/>
        <v>0</v>
      </c>
      <c r="K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1">
        <f t="shared" si="203"/>
        <v>0</v>
      </c>
      <c r="AF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1">
        <f t="shared" si="204"/>
        <v>0</v>
      </c>
      <c r="AJ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1">
        <f t="shared" si="205"/>
        <v>0</v>
      </c>
      <c r="AN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1">
        <f t="shared" si="206"/>
        <v>0</v>
      </c>
      <c r="AR373" s="171">
        <f t="shared" si="207"/>
        <v>0</v>
      </c>
    </row>
    <row r="374" spans="2:44" x14ac:dyDescent="0.25">
      <c r="B374" s="169" t="s">
        <v>1023</v>
      </c>
      <c r="C374" s="170" t="s">
        <v>1024</v>
      </c>
      <c r="D37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1">
        <f t="shared" si="200"/>
        <v>0</v>
      </c>
      <c r="G374" s="171"/>
      <c r="H374" s="171">
        <f t="shared" si="201"/>
        <v>0</v>
      </c>
      <c r="I374" s="171"/>
      <c r="J374" s="171">
        <f t="shared" si="202"/>
        <v>0</v>
      </c>
      <c r="K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1">
        <f t="shared" si="203"/>
        <v>0</v>
      </c>
      <c r="AF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1">
        <f t="shared" si="204"/>
        <v>0</v>
      </c>
      <c r="AJ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1">
        <f t="shared" si="205"/>
        <v>0</v>
      </c>
      <c r="AN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1">
        <f t="shared" si="206"/>
        <v>0</v>
      </c>
      <c r="AR374" s="171">
        <f t="shared" si="207"/>
        <v>0</v>
      </c>
    </row>
    <row r="375" spans="2:44" x14ac:dyDescent="0.25">
      <c r="B375" s="169" t="s">
        <v>1025</v>
      </c>
      <c r="C375" s="170" t="s">
        <v>1026</v>
      </c>
      <c r="D37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1">
        <f t="shared" si="200"/>
        <v>0</v>
      </c>
      <c r="G375" s="171"/>
      <c r="H375" s="171">
        <f t="shared" si="201"/>
        <v>0</v>
      </c>
      <c r="I375" s="171"/>
      <c r="J375" s="171">
        <f t="shared" si="202"/>
        <v>0</v>
      </c>
      <c r="K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1">
        <f t="shared" si="203"/>
        <v>0</v>
      </c>
      <c r="AF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1">
        <f t="shared" si="204"/>
        <v>0</v>
      </c>
      <c r="AJ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1">
        <f t="shared" si="205"/>
        <v>0</v>
      </c>
      <c r="AN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1">
        <f t="shared" si="206"/>
        <v>0</v>
      </c>
      <c r="AR375" s="171">
        <f t="shared" si="207"/>
        <v>0</v>
      </c>
    </row>
    <row r="376" spans="2:44" x14ac:dyDescent="0.25">
      <c r="B376" s="169" t="s">
        <v>1027</v>
      </c>
      <c r="C376" s="170" t="s">
        <v>1028</v>
      </c>
      <c r="D37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1">
        <f t="shared" si="200"/>
        <v>0</v>
      </c>
      <c r="G376" s="171"/>
      <c r="H376" s="171">
        <f t="shared" si="201"/>
        <v>0</v>
      </c>
      <c r="I376" s="171"/>
      <c r="J376" s="171">
        <f t="shared" si="202"/>
        <v>0</v>
      </c>
      <c r="K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1">
        <f t="shared" si="203"/>
        <v>0</v>
      </c>
      <c r="AF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1">
        <f t="shared" si="204"/>
        <v>0</v>
      </c>
      <c r="AJ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1">
        <f t="shared" si="205"/>
        <v>0</v>
      </c>
      <c r="AN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1">
        <f t="shared" si="206"/>
        <v>0</v>
      </c>
      <c r="AR376" s="171">
        <f t="shared" si="207"/>
        <v>0</v>
      </c>
    </row>
    <row r="377" spans="2:44" x14ac:dyDescent="0.25">
      <c r="B377" s="169" t="s">
        <v>1029</v>
      </c>
      <c r="C377" s="170" t="s">
        <v>1030</v>
      </c>
      <c r="D37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1">
        <f t="shared" si="200"/>
        <v>0</v>
      </c>
      <c r="G377" s="171"/>
      <c r="H377" s="171">
        <f t="shared" si="201"/>
        <v>0</v>
      </c>
      <c r="I377" s="171"/>
      <c r="J377" s="171">
        <f t="shared" si="202"/>
        <v>0</v>
      </c>
      <c r="K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1">
        <f t="shared" si="203"/>
        <v>0</v>
      </c>
      <c r="AF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1">
        <f t="shared" si="204"/>
        <v>0</v>
      </c>
      <c r="AJ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1">
        <f t="shared" si="205"/>
        <v>0</v>
      </c>
      <c r="AN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1">
        <f t="shared" si="206"/>
        <v>0</v>
      </c>
      <c r="AR377" s="171">
        <f t="shared" si="207"/>
        <v>0</v>
      </c>
    </row>
    <row r="378" spans="2:44" x14ac:dyDescent="0.25">
      <c r="B378" s="169" t="s">
        <v>1031</v>
      </c>
      <c r="C378" s="170" t="s">
        <v>1032</v>
      </c>
      <c r="D37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1">
        <f t="shared" si="200"/>
        <v>0</v>
      </c>
      <c r="G378" s="171"/>
      <c r="H378" s="171">
        <f t="shared" si="201"/>
        <v>0</v>
      </c>
      <c r="I378" s="171"/>
      <c r="J378" s="171">
        <f t="shared" si="202"/>
        <v>0</v>
      </c>
      <c r="K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1">
        <f t="shared" si="203"/>
        <v>0</v>
      </c>
      <c r="AF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1">
        <f t="shared" si="204"/>
        <v>0</v>
      </c>
      <c r="AJ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1">
        <f t="shared" si="205"/>
        <v>0</v>
      </c>
      <c r="AN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1">
        <f t="shared" si="206"/>
        <v>0</v>
      </c>
      <c r="AR378" s="171">
        <f t="shared" si="207"/>
        <v>0</v>
      </c>
    </row>
    <row r="379" spans="2:44" x14ac:dyDescent="0.25">
      <c r="B379" s="169" t="s">
        <v>1033</v>
      </c>
      <c r="C379" s="170" t="s">
        <v>1034</v>
      </c>
      <c r="D37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1">
        <f t="shared" ref="F379:F402" si="208">D379+E379</f>
        <v>0</v>
      </c>
      <c r="G379" s="171"/>
      <c r="H379" s="171">
        <f t="shared" ref="H379:H402" si="209">F379-G379</f>
        <v>0</v>
      </c>
      <c r="I379" s="171"/>
      <c r="J379" s="171">
        <f t="shared" ref="J379:J402" si="210">F379-I379</f>
        <v>0</v>
      </c>
      <c r="K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1">
        <f t="shared" ref="AE379:AE402" si="211">AB379+AC379+AD379</f>
        <v>0</v>
      </c>
      <c r="AF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1">
        <f t="shared" ref="AI379:AI402" si="212">AF379+AG379+AH379</f>
        <v>0</v>
      </c>
      <c r="AJ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1">
        <f t="shared" ref="AM379:AM402" si="213">AJ379+AK379+AL379</f>
        <v>0</v>
      </c>
      <c r="AN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1">
        <f t="shared" ref="AQ379:AQ402" si="214">AN379+AO379+AP379</f>
        <v>0</v>
      </c>
      <c r="AR379" s="171">
        <f t="shared" ref="AR379:AR402" si="215">AE379+AI379+AM379+AQ379</f>
        <v>0</v>
      </c>
    </row>
    <row r="380" spans="2:44" x14ac:dyDescent="0.25">
      <c r="B380" s="169" t="s">
        <v>1035</v>
      </c>
      <c r="C380" s="170" t="s">
        <v>1036</v>
      </c>
      <c r="D38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1">
        <f t="shared" si="208"/>
        <v>0</v>
      </c>
      <c r="G380" s="171"/>
      <c r="H380" s="171">
        <f t="shared" si="209"/>
        <v>0</v>
      </c>
      <c r="I380" s="171"/>
      <c r="J380" s="171">
        <f t="shared" si="210"/>
        <v>0</v>
      </c>
      <c r="K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1">
        <f t="shared" si="211"/>
        <v>0</v>
      </c>
      <c r="AF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1">
        <f t="shared" si="212"/>
        <v>0</v>
      </c>
      <c r="AJ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1">
        <f t="shared" si="213"/>
        <v>0</v>
      </c>
      <c r="AN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1">
        <f t="shared" si="214"/>
        <v>0</v>
      </c>
      <c r="AR380" s="171">
        <f t="shared" si="215"/>
        <v>0</v>
      </c>
    </row>
    <row r="381" spans="2:44" x14ac:dyDescent="0.25">
      <c r="B381" s="169" t="s">
        <v>1037</v>
      </c>
      <c r="C381" s="170" t="s">
        <v>1036</v>
      </c>
      <c r="D38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1">
        <f t="shared" si="208"/>
        <v>0</v>
      </c>
      <c r="G381" s="171"/>
      <c r="H381" s="171">
        <f t="shared" si="209"/>
        <v>0</v>
      </c>
      <c r="I381" s="171"/>
      <c r="J381" s="171">
        <f t="shared" si="210"/>
        <v>0</v>
      </c>
      <c r="K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1">
        <f t="shared" si="211"/>
        <v>0</v>
      </c>
      <c r="AF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1">
        <f t="shared" si="212"/>
        <v>0</v>
      </c>
      <c r="AJ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1">
        <f t="shared" si="213"/>
        <v>0</v>
      </c>
      <c r="AN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1">
        <f t="shared" si="214"/>
        <v>0</v>
      </c>
      <c r="AR381" s="171">
        <f t="shared" si="215"/>
        <v>0</v>
      </c>
    </row>
    <row r="382" spans="2:44" x14ac:dyDescent="0.25">
      <c r="B382" s="169" t="s">
        <v>1038</v>
      </c>
      <c r="C382" s="170" t="s">
        <v>1039</v>
      </c>
      <c r="D38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1">
        <f t="shared" si="208"/>
        <v>0</v>
      </c>
      <c r="G382" s="171"/>
      <c r="H382" s="171">
        <f t="shared" si="209"/>
        <v>0</v>
      </c>
      <c r="I382" s="171"/>
      <c r="J382" s="171">
        <f t="shared" si="210"/>
        <v>0</v>
      </c>
      <c r="K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1">
        <f t="shared" si="211"/>
        <v>0</v>
      </c>
      <c r="AF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1">
        <f t="shared" si="212"/>
        <v>0</v>
      </c>
      <c r="AJ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1">
        <f t="shared" si="213"/>
        <v>0</v>
      </c>
      <c r="AN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1">
        <f t="shared" si="214"/>
        <v>0</v>
      </c>
      <c r="AR382" s="171">
        <f t="shared" si="215"/>
        <v>0</v>
      </c>
    </row>
    <row r="383" spans="2:44" x14ac:dyDescent="0.25">
      <c r="B383" s="178" t="s">
        <v>335</v>
      </c>
      <c r="C383" s="179" t="s">
        <v>203</v>
      </c>
      <c r="D383" s="180">
        <f>SUM(D384:D388)</f>
        <v>0</v>
      </c>
      <c r="E383" s="180">
        <f>SUM(E384:E388)</f>
        <v>78320</v>
      </c>
      <c r="F383" s="180">
        <f t="shared" si="208"/>
        <v>78320</v>
      </c>
      <c r="G383" s="180">
        <f>SUM(G384:G388)</f>
        <v>0</v>
      </c>
      <c r="H383" s="180">
        <f t="shared" si="209"/>
        <v>78320</v>
      </c>
      <c r="I383" s="180">
        <f>SUM(I384:I388)</f>
        <v>0</v>
      </c>
      <c r="J383" s="180">
        <f t="shared" si="210"/>
        <v>78320</v>
      </c>
      <c r="K383" s="180">
        <f t="shared" ref="K383:AD383" si="216">SUM(K384:K388)</f>
        <v>0</v>
      </c>
      <c r="L383" s="180">
        <f t="shared" si="216"/>
        <v>0</v>
      </c>
      <c r="M383" s="180">
        <f t="shared" si="216"/>
        <v>0</v>
      </c>
      <c r="N383" s="180">
        <f t="shared" si="216"/>
        <v>0</v>
      </c>
      <c r="O383" s="180">
        <f t="shared" si="216"/>
        <v>0</v>
      </c>
      <c r="P383" s="180">
        <f>SUM(P384:P388)</f>
        <v>0</v>
      </c>
      <c r="Q383" s="180">
        <f>SUM(Q384:Q388)</f>
        <v>0</v>
      </c>
      <c r="R383" s="180">
        <f t="shared" si="216"/>
        <v>0</v>
      </c>
      <c r="S383" s="180">
        <f t="shared" si="216"/>
        <v>108320</v>
      </c>
      <c r="T383" s="180">
        <f>SUM(T384:T388)</f>
        <v>0</v>
      </c>
      <c r="U383" s="180">
        <f t="shared" si="216"/>
        <v>0</v>
      </c>
      <c r="V383" s="180">
        <f t="shared" si="216"/>
        <v>0</v>
      </c>
      <c r="W383" s="180">
        <f>SUM(W384:W388)</f>
        <v>0</v>
      </c>
      <c r="X383" s="180">
        <f t="shared" si="216"/>
        <v>0</v>
      </c>
      <c r="Y383" s="180">
        <f>SUM(Y384:Y388)</f>
        <v>0</v>
      </c>
      <c r="Z383" s="180">
        <f>SUM(Z384:Z388)</f>
        <v>0</v>
      </c>
      <c r="AA383" s="180">
        <f t="shared" si="216"/>
        <v>150000</v>
      </c>
      <c r="AB383" s="180">
        <f t="shared" si="216"/>
        <v>0</v>
      </c>
      <c r="AC383" s="180">
        <f t="shared" si="216"/>
        <v>0</v>
      </c>
      <c r="AD383" s="180">
        <f t="shared" si="216"/>
        <v>28320</v>
      </c>
      <c r="AE383" s="180">
        <f t="shared" si="211"/>
        <v>28320</v>
      </c>
      <c r="AF383" s="180">
        <f>SUM(AF384:AF388)</f>
        <v>0</v>
      </c>
      <c r="AG383" s="180">
        <f>SUM(AG384:AG388)</f>
        <v>180000</v>
      </c>
      <c r="AH383" s="180">
        <f>SUM(AH384:AH388)</f>
        <v>0</v>
      </c>
      <c r="AI383" s="180">
        <f t="shared" si="212"/>
        <v>180000</v>
      </c>
      <c r="AJ383" s="180">
        <f>SUM(AJ384:AJ388)</f>
        <v>50000</v>
      </c>
      <c r="AK383" s="180">
        <f>SUM(AK384:AK388)</f>
        <v>0</v>
      </c>
      <c r="AL383" s="180">
        <f>SUM(AL384:AL388)</f>
        <v>0</v>
      </c>
      <c r="AM383" s="180">
        <f t="shared" si="213"/>
        <v>50000</v>
      </c>
      <c r="AN383" s="180">
        <f>SUM(AN384:AN388)</f>
        <v>0</v>
      </c>
      <c r="AO383" s="180">
        <f>SUM(AO384:AO388)</f>
        <v>0</v>
      </c>
      <c r="AP383" s="180">
        <f>SUM(AP384:AP388)</f>
        <v>0</v>
      </c>
      <c r="AQ383" s="180">
        <f t="shared" si="214"/>
        <v>0</v>
      </c>
      <c r="AR383" s="180">
        <f t="shared" si="215"/>
        <v>258320</v>
      </c>
    </row>
    <row r="384" spans="2:44" x14ac:dyDescent="0.25">
      <c r="B384" s="169" t="s">
        <v>336</v>
      </c>
      <c r="C384" s="170" t="s">
        <v>204</v>
      </c>
      <c r="D38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1">
        <f t="shared" si="208"/>
        <v>0</v>
      </c>
      <c r="G384" s="171"/>
      <c r="H384" s="171">
        <f t="shared" si="209"/>
        <v>0</v>
      </c>
      <c r="I384" s="171"/>
      <c r="J384" s="171">
        <f t="shared" si="210"/>
        <v>0</v>
      </c>
      <c r="K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1">
        <f t="shared" si="211"/>
        <v>0</v>
      </c>
      <c r="AF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1">
        <f t="shared" si="212"/>
        <v>0</v>
      </c>
      <c r="AJ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1">
        <f t="shared" si="213"/>
        <v>0</v>
      </c>
      <c r="AN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1">
        <f t="shared" si="214"/>
        <v>0</v>
      </c>
      <c r="AR384" s="171">
        <f t="shared" si="215"/>
        <v>0</v>
      </c>
    </row>
    <row r="385" spans="1:44" x14ac:dyDescent="0.25">
      <c r="B385" s="169" t="s">
        <v>1040</v>
      </c>
      <c r="C385" s="170" t="s">
        <v>1041</v>
      </c>
      <c r="D38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78320</v>
      </c>
      <c r="F385" s="171">
        <f t="shared" si="208"/>
        <v>78320</v>
      </c>
      <c r="G385" s="171"/>
      <c r="H385" s="171">
        <f t="shared" si="209"/>
        <v>78320</v>
      </c>
      <c r="I385" s="171"/>
      <c r="J385" s="171">
        <f t="shared" si="210"/>
        <v>78320</v>
      </c>
      <c r="K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108320</v>
      </c>
      <c r="T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AB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28320</v>
      </c>
      <c r="AE385" s="171">
        <f t="shared" si="211"/>
        <v>28320</v>
      </c>
      <c r="AF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H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1">
        <f t="shared" si="212"/>
        <v>180000</v>
      </c>
      <c r="AJ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K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1">
        <f t="shared" si="213"/>
        <v>50000</v>
      </c>
      <c r="AN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1">
        <f t="shared" si="214"/>
        <v>0</v>
      </c>
      <c r="AR385" s="171">
        <f t="shared" si="215"/>
        <v>258320</v>
      </c>
    </row>
    <row r="386" spans="1:44" x14ac:dyDescent="0.25">
      <c r="B386" s="169" t="s">
        <v>1042</v>
      </c>
      <c r="C386" s="170" t="s">
        <v>1043</v>
      </c>
      <c r="D38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1">
        <f t="shared" si="208"/>
        <v>0</v>
      </c>
      <c r="G386" s="171"/>
      <c r="H386" s="171">
        <f t="shared" si="209"/>
        <v>0</v>
      </c>
      <c r="I386" s="171"/>
      <c r="J386" s="171">
        <f t="shared" si="210"/>
        <v>0</v>
      </c>
      <c r="K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1">
        <f t="shared" si="211"/>
        <v>0</v>
      </c>
      <c r="AF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1">
        <f t="shared" si="212"/>
        <v>0</v>
      </c>
      <c r="AJ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1">
        <f t="shared" si="213"/>
        <v>0</v>
      </c>
      <c r="AN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1">
        <f t="shared" si="214"/>
        <v>0</v>
      </c>
      <c r="AR386" s="171">
        <f t="shared" si="215"/>
        <v>0</v>
      </c>
    </row>
    <row r="387" spans="1:44" x14ac:dyDescent="0.25">
      <c r="A387" s="110"/>
      <c r="B387" s="169" t="s">
        <v>1044</v>
      </c>
      <c r="C387" s="170" t="s">
        <v>1366</v>
      </c>
      <c r="D38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1">
        <f t="shared" si="208"/>
        <v>0</v>
      </c>
      <c r="G387" s="171"/>
      <c r="H387" s="171">
        <f t="shared" si="209"/>
        <v>0</v>
      </c>
      <c r="I387" s="171"/>
      <c r="J387" s="171">
        <f t="shared" si="210"/>
        <v>0</v>
      </c>
      <c r="K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1">
        <f t="shared" si="211"/>
        <v>0</v>
      </c>
      <c r="AF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1">
        <f t="shared" si="212"/>
        <v>0</v>
      </c>
      <c r="AJ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1">
        <f t="shared" si="213"/>
        <v>0</v>
      </c>
      <c r="AN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1">
        <f t="shared" si="214"/>
        <v>0</v>
      </c>
      <c r="AR387" s="171">
        <f t="shared" si="215"/>
        <v>0</v>
      </c>
    </row>
    <row r="388" spans="1:44" x14ac:dyDescent="0.25">
      <c r="A388" s="110"/>
      <c r="B388" s="169" t="s">
        <v>1046</v>
      </c>
      <c r="C388" s="170" t="s">
        <v>1045</v>
      </c>
      <c r="D38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1">
        <f t="shared" si="208"/>
        <v>0</v>
      </c>
      <c r="G388" s="171"/>
      <c r="H388" s="171">
        <f t="shared" si="209"/>
        <v>0</v>
      </c>
      <c r="I388" s="171"/>
      <c r="J388" s="171">
        <f t="shared" si="210"/>
        <v>0</v>
      </c>
      <c r="K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1">
        <f t="shared" si="211"/>
        <v>0</v>
      </c>
      <c r="AF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1">
        <f t="shared" si="212"/>
        <v>0</v>
      </c>
      <c r="AJ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1">
        <f t="shared" si="213"/>
        <v>0</v>
      </c>
      <c r="AN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1">
        <f t="shared" si="214"/>
        <v>0</v>
      </c>
      <c r="AR388" s="171">
        <f t="shared" si="215"/>
        <v>0</v>
      </c>
    </row>
    <row r="389" spans="1:44" x14ac:dyDescent="0.25">
      <c r="B389" s="178" t="s">
        <v>337</v>
      </c>
      <c r="C389" s="179" t="s">
        <v>205</v>
      </c>
      <c r="D389" s="180">
        <f>SUM(D390:D396)</f>
        <v>0</v>
      </c>
      <c r="E389" s="180">
        <f>SUM(E390:E396)</f>
        <v>0</v>
      </c>
      <c r="F389" s="180">
        <f t="shared" si="208"/>
        <v>0</v>
      </c>
      <c r="G389" s="180">
        <f>SUM(G390:G396)</f>
        <v>0</v>
      </c>
      <c r="H389" s="180">
        <f t="shared" si="209"/>
        <v>0</v>
      </c>
      <c r="I389" s="180">
        <f>SUM(I390:I396)</f>
        <v>0</v>
      </c>
      <c r="J389" s="180">
        <f t="shared" si="210"/>
        <v>0</v>
      </c>
      <c r="K389" s="180">
        <f t="shared" ref="K389:AD389" si="217">SUM(K390:K396)</f>
        <v>0</v>
      </c>
      <c r="L389" s="180">
        <f t="shared" si="217"/>
        <v>0</v>
      </c>
      <c r="M389" s="180">
        <f t="shared" si="217"/>
        <v>0</v>
      </c>
      <c r="N389" s="180">
        <f t="shared" si="217"/>
        <v>0</v>
      </c>
      <c r="O389" s="180">
        <f t="shared" si="217"/>
        <v>0</v>
      </c>
      <c r="P389" s="180">
        <f t="shared" si="217"/>
        <v>0</v>
      </c>
      <c r="Q389" s="180">
        <f t="shared" si="217"/>
        <v>0</v>
      </c>
      <c r="R389" s="180">
        <f t="shared" si="217"/>
        <v>0</v>
      </c>
      <c r="S389" s="180">
        <f t="shared" si="217"/>
        <v>0</v>
      </c>
      <c r="T389" s="180">
        <f>SUM(T390:T396)</f>
        <v>0</v>
      </c>
      <c r="U389" s="180">
        <f t="shared" si="217"/>
        <v>0</v>
      </c>
      <c r="V389" s="180">
        <f t="shared" si="217"/>
        <v>0</v>
      </c>
      <c r="W389" s="180">
        <f t="shared" si="217"/>
        <v>0</v>
      </c>
      <c r="X389" s="180">
        <f t="shared" si="217"/>
        <v>0</v>
      </c>
      <c r="Y389" s="180">
        <f>SUM(Y390:Y396)</f>
        <v>0</v>
      </c>
      <c r="Z389" s="180">
        <f>SUM(Z390:Z396)</f>
        <v>0</v>
      </c>
      <c r="AA389" s="180">
        <f t="shared" si="217"/>
        <v>0</v>
      </c>
      <c r="AB389" s="180">
        <f t="shared" si="217"/>
        <v>0</v>
      </c>
      <c r="AC389" s="180">
        <f t="shared" si="217"/>
        <v>0</v>
      </c>
      <c r="AD389" s="180">
        <f t="shared" si="217"/>
        <v>0</v>
      </c>
      <c r="AE389" s="180">
        <f t="shared" si="211"/>
        <v>0</v>
      </c>
      <c r="AF389" s="180">
        <f>SUM(AF390:AF396)</f>
        <v>0</v>
      </c>
      <c r="AG389" s="180">
        <f>SUM(AG390:AG396)</f>
        <v>0</v>
      </c>
      <c r="AH389" s="180">
        <f>SUM(AH390:AH396)</f>
        <v>0</v>
      </c>
      <c r="AI389" s="180">
        <f t="shared" si="212"/>
        <v>0</v>
      </c>
      <c r="AJ389" s="180">
        <f>SUM(AJ390:AJ396)</f>
        <v>0</v>
      </c>
      <c r="AK389" s="180">
        <f>SUM(AK390:AK396)</f>
        <v>0</v>
      </c>
      <c r="AL389" s="180">
        <f>SUM(AL390:AL396)</f>
        <v>0</v>
      </c>
      <c r="AM389" s="180">
        <f t="shared" si="213"/>
        <v>0</v>
      </c>
      <c r="AN389" s="180">
        <f>SUM(AN390:AN396)</f>
        <v>0</v>
      </c>
      <c r="AO389" s="180">
        <f>SUM(AO390:AO396)</f>
        <v>0</v>
      </c>
      <c r="AP389" s="180">
        <f>SUM(AP390:AP396)</f>
        <v>0</v>
      </c>
      <c r="AQ389" s="180">
        <f t="shared" si="214"/>
        <v>0</v>
      </c>
      <c r="AR389" s="180">
        <f t="shared" si="215"/>
        <v>0</v>
      </c>
    </row>
    <row r="390" spans="1:44" x14ac:dyDescent="0.25">
      <c r="B390" s="169" t="s">
        <v>338</v>
      </c>
      <c r="C390" s="170" t="s">
        <v>206</v>
      </c>
      <c r="D39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1">
        <f t="shared" si="208"/>
        <v>0</v>
      </c>
      <c r="G390" s="171"/>
      <c r="H390" s="171">
        <f t="shared" si="209"/>
        <v>0</v>
      </c>
      <c r="I390" s="171"/>
      <c r="J390" s="171">
        <f t="shared" si="210"/>
        <v>0</v>
      </c>
      <c r="K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1">
        <f t="shared" si="211"/>
        <v>0</v>
      </c>
      <c r="AF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1">
        <f t="shared" si="212"/>
        <v>0</v>
      </c>
      <c r="AJ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1">
        <f t="shared" si="213"/>
        <v>0</v>
      </c>
      <c r="AN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1">
        <f t="shared" si="214"/>
        <v>0</v>
      </c>
      <c r="AR390" s="171">
        <f t="shared" si="215"/>
        <v>0</v>
      </c>
    </row>
    <row r="391" spans="1:44" x14ac:dyDescent="0.25">
      <c r="B391" s="169" t="s">
        <v>1047</v>
      </c>
      <c r="C391" s="170" t="s">
        <v>1048</v>
      </c>
      <c r="D39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1">
        <f t="shared" si="208"/>
        <v>0</v>
      </c>
      <c r="G391" s="171"/>
      <c r="H391" s="171">
        <f t="shared" si="209"/>
        <v>0</v>
      </c>
      <c r="I391" s="171"/>
      <c r="J391" s="171">
        <f t="shared" si="210"/>
        <v>0</v>
      </c>
      <c r="K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1">
        <f t="shared" si="211"/>
        <v>0</v>
      </c>
      <c r="AF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1">
        <f t="shared" si="212"/>
        <v>0</v>
      </c>
      <c r="AJ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1">
        <f t="shared" si="213"/>
        <v>0</v>
      </c>
      <c r="AN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1">
        <f t="shared" si="214"/>
        <v>0</v>
      </c>
      <c r="AR391" s="171">
        <f t="shared" si="215"/>
        <v>0</v>
      </c>
    </row>
    <row r="392" spans="1:44" x14ac:dyDescent="0.25">
      <c r="B392" s="169" t="s">
        <v>339</v>
      </c>
      <c r="C392" s="170" t="s">
        <v>207</v>
      </c>
      <c r="D39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1">
        <f t="shared" si="208"/>
        <v>0</v>
      </c>
      <c r="G392" s="171"/>
      <c r="H392" s="171">
        <f t="shared" si="209"/>
        <v>0</v>
      </c>
      <c r="I392" s="171"/>
      <c r="J392" s="171">
        <f t="shared" si="210"/>
        <v>0</v>
      </c>
      <c r="K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1">
        <f t="shared" si="211"/>
        <v>0</v>
      </c>
      <c r="AF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1">
        <f t="shared" si="212"/>
        <v>0</v>
      </c>
      <c r="AJ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1">
        <f t="shared" si="213"/>
        <v>0</v>
      </c>
      <c r="AN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1">
        <f t="shared" si="214"/>
        <v>0</v>
      </c>
      <c r="AR392" s="171">
        <f t="shared" si="215"/>
        <v>0</v>
      </c>
    </row>
    <row r="393" spans="1:44" x14ac:dyDescent="0.25">
      <c r="B393" s="169" t="s">
        <v>1049</v>
      </c>
      <c r="C393" s="170" t="s">
        <v>1050</v>
      </c>
      <c r="D39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1">
        <f t="shared" si="208"/>
        <v>0</v>
      </c>
      <c r="G393" s="171"/>
      <c r="H393" s="171">
        <f t="shared" si="209"/>
        <v>0</v>
      </c>
      <c r="I393" s="171"/>
      <c r="J393" s="171">
        <f t="shared" si="210"/>
        <v>0</v>
      </c>
      <c r="K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1">
        <f t="shared" si="211"/>
        <v>0</v>
      </c>
      <c r="AF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1">
        <f t="shared" si="212"/>
        <v>0</v>
      </c>
      <c r="AJ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1">
        <f t="shared" si="213"/>
        <v>0</v>
      </c>
      <c r="AN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1">
        <f t="shared" si="214"/>
        <v>0</v>
      </c>
      <c r="AR393" s="171">
        <f t="shared" si="215"/>
        <v>0</v>
      </c>
    </row>
    <row r="394" spans="1:44" x14ac:dyDescent="0.25">
      <c r="B394" s="169" t="s">
        <v>1051</v>
      </c>
      <c r="C394" s="170" t="s">
        <v>1052</v>
      </c>
      <c r="D39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1">
        <f t="shared" si="208"/>
        <v>0</v>
      </c>
      <c r="G394" s="171"/>
      <c r="H394" s="171">
        <f t="shared" si="209"/>
        <v>0</v>
      </c>
      <c r="I394" s="171"/>
      <c r="J394" s="171">
        <f t="shared" si="210"/>
        <v>0</v>
      </c>
      <c r="K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1">
        <f t="shared" si="211"/>
        <v>0</v>
      </c>
      <c r="AF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1">
        <f t="shared" si="212"/>
        <v>0</v>
      </c>
      <c r="AJ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1">
        <f t="shared" si="213"/>
        <v>0</v>
      </c>
      <c r="AN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1">
        <f t="shared" si="214"/>
        <v>0</v>
      </c>
      <c r="AR394" s="171">
        <f t="shared" si="215"/>
        <v>0</v>
      </c>
    </row>
    <row r="395" spans="1:44" x14ac:dyDescent="0.25">
      <c r="B395" s="169" t="s">
        <v>340</v>
      </c>
      <c r="C395" s="170" t="s">
        <v>208</v>
      </c>
      <c r="D39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1">
        <f t="shared" si="208"/>
        <v>0</v>
      </c>
      <c r="G395" s="171"/>
      <c r="H395" s="171">
        <f t="shared" si="209"/>
        <v>0</v>
      </c>
      <c r="I395" s="171"/>
      <c r="J395" s="171">
        <f t="shared" si="210"/>
        <v>0</v>
      </c>
      <c r="K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1">
        <f t="shared" si="211"/>
        <v>0</v>
      </c>
      <c r="AF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1">
        <f t="shared" si="212"/>
        <v>0</v>
      </c>
      <c r="AJ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1">
        <f t="shared" si="213"/>
        <v>0</v>
      </c>
      <c r="AN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1">
        <f t="shared" si="214"/>
        <v>0</v>
      </c>
      <c r="AR395" s="171">
        <f t="shared" si="215"/>
        <v>0</v>
      </c>
    </row>
    <row r="396" spans="1:44" x14ac:dyDescent="0.25">
      <c r="B396" s="169" t="s">
        <v>1053</v>
      </c>
      <c r="C396" s="170" t="s">
        <v>1054</v>
      </c>
      <c r="D39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1">
        <f t="shared" si="208"/>
        <v>0</v>
      </c>
      <c r="G396" s="171"/>
      <c r="H396" s="171">
        <f t="shared" si="209"/>
        <v>0</v>
      </c>
      <c r="I396" s="171"/>
      <c r="J396" s="171">
        <f t="shared" si="210"/>
        <v>0</v>
      </c>
      <c r="K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1">
        <f t="shared" si="211"/>
        <v>0</v>
      </c>
      <c r="AF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1">
        <f t="shared" si="212"/>
        <v>0</v>
      </c>
      <c r="AJ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1">
        <f t="shared" si="213"/>
        <v>0</v>
      </c>
      <c r="AN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1">
        <f t="shared" si="214"/>
        <v>0</v>
      </c>
      <c r="AR396" s="171">
        <f t="shared" si="215"/>
        <v>0</v>
      </c>
    </row>
    <row r="397" spans="1:44" x14ac:dyDescent="0.25">
      <c r="B397" s="166" t="s">
        <v>346</v>
      </c>
      <c r="C397" s="167" t="s">
        <v>214</v>
      </c>
      <c r="D397" s="168">
        <f>D398+D459+D467+D485+D489</f>
        <v>0</v>
      </c>
      <c r="E397" s="168">
        <f>E398+E459+E467+E485+E489</f>
        <v>194000</v>
      </c>
      <c r="F397" s="168">
        <f t="shared" si="208"/>
        <v>194000</v>
      </c>
      <c r="G397" s="168">
        <f>G398+G459+G467+G485+G489</f>
        <v>0</v>
      </c>
      <c r="H397" s="168">
        <f t="shared" si="209"/>
        <v>194000</v>
      </c>
      <c r="I397" s="168">
        <f>I398+I459+I467+I485+I489</f>
        <v>0</v>
      </c>
      <c r="J397" s="168">
        <f t="shared" si="210"/>
        <v>194000</v>
      </c>
      <c r="K397" s="168">
        <f t="shared" ref="K397:AD397" si="218">K398+K459+K467+K485+K489</f>
        <v>0</v>
      </c>
      <c r="L397" s="168">
        <f t="shared" si="218"/>
        <v>0</v>
      </c>
      <c r="M397" s="168">
        <f t="shared" si="218"/>
        <v>0</v>
      </c>
      <c r="N397" s="168">
        <f t="shared" si="218"/>
        <v>0</v>
      </c>
      <c r="O397" s="168">
        <f t="shared" si="218"/>
        <v>0</v>
      </c>
      <c r="P397" s="168">
        <f t="shared" si="218"/>
        <v>0</v>
      </c>
      <c r="Q397" s="168">
        <f t="shared" si="218"/>
        <v>0</v>
      </c>
      <c r="R397" s="168">
        <f t="shared" si="218"/>
        <v>0</v>
      </c>
      <c r="S397" s="168">
        <f t="shared" si="218"/>
        <v>150000</v>
      </c>
      <c r="T397" s="168">
        <f>T398+T459+T467+T485+T489</f>
        <v>0</v>
      </c>
      <c r="U397" s="168">
        <f t="shared" si="218"/>
        <v>0</v>
      </c>
      <c r="V397" s="168">
        <f t="shared" si="218"/>
        <v>0</v>
      </c>
      <c r="W397" s="168">
        <f t="shared" si="218"/>
        <v>0</v>
      </c>
      <c r="X397" s="168">
        <f t="shared" si="218"/>
        <v>44000</v>
      </c>
      <c r="Y397" s="168">
        <f>Y398+Y459+Y467+Y485+Y489</f>
        <v>0</v>
      </c>
      <c r="Z397" s="168">
        <f>Z398+Z459+Z467+Z485+Z489</f>
        <v>0</v>
      </c>
      <c r="AA397" s="168">
        <f t="shared" si="218"/>
        <v>0</v>
      </c>
      <c r="AB397" s="168">
        <f t="shared" si="218"/>
        <v>0</v>
      </c>
      <c r="AC397" s="168">
        <f t="shared" si="218"/>
        <v>44000</v>
      </c>
      <c r="AD397" s="168">
        <f t="shared" si="218"/>
        <v>0</v>
      </c>
      <c r="AE397" s="168">
        <f t="shared" si="211"/>
        <v>44000</v>
      </c>
      <c r="AF397" s="168">
        <f>AF398+AF459+AF467+AF485+AF489</f>
        <v>0</v>
      </c>
      <c r="AG397" s="168">
        <f>AG398+AG459+AG467+AG485+AG489</f>
        <v>0</v>
      </c>
      <c r="AH397" s="168">
        <f>AH398+AH459+AH467+AH485+AH489</f>
        <v>0</v>
      </c>
      <c r="AI397" s="168">
        <f t="shared" si="212"/>
        <v>0</v>
      </c>
      <c r="AJ397" s="168">
        <f>AJ398+AJ459+AJ467+AJ485+AJ489</f>
        <v>0</v>
      </c>
      <c r="AK397" s="168">
        <f>AK398+AK459+AK467+AK485+AK489</f>
        <v>0</v>
      </c>
      <c r="AL397" s="168">
        <f>AL398+AL459+AL467+AL485+AL489</f>
        <v>150000</v>
      </c>
      <c r="AM397" s="168">
        <f t="shared" si="213"/>
        <v>150000</v>
      </c>
      <c r="AN397" s="168">
        <f>AN398+AN459+AN467+AN485+AN489</f>
        <v>0</v>
      </c>
      <c r="AO397" s="168">
        <f>AO398+AO459+AO467+AO485+AO489</f>
        <v>0</v>
      </c>
      <c r="AP397" s="168">
        <f>AP398+AP459+AP467+AP485+AP489</f>
        <v>0</v>
      </c>
      <c r="AQ397" s="168">
        <f t="shared" si="214"/>
        <v>0</v>
      </c>
      <c r="AR397" s="168">
        <f t="shared" si="215"/>
        <v>194000</v>
      </c>
    </row>
    <row r="398" spans="1:44" x14ac:dyDescent="0.25">
      <c r="B398" s="178" t="s">
        <v>347</v>
      </c>
      <c r="C398" s="179" t="s">
        <v>215</v>
      </c>
      <c r="D398" s="180">
        <f>SUM(D399:D458)</f>
        <v>0</v>
      </c>
      <c r="E398" s="180">
        <f>SUM(E399:E458)</f>
        <v>150000</v>
      </c>
      <c r="F398" s="180">
        <f t="shared" si="208"/>
        <v>150000</v>
      </c>
      <c r="G398" s="180">
        <f>SUM(G399:G458)</f>
        <v>0</v>
      </c>
      <c r="H398" s="180">
        <f t="shared" si="209"/>
        <v>150000</v>
      </c>
      <c r="I398" s="180">
        <f>SUM(I399:I458)</f>
        <v>0</v>
      </c>
      <c r="J398" s="180">
        <f t="shared" si="210"/>
        <v>150000</v>
      </c>
      <c r="K398" s="180">
        <f t="shared" ref="K398:AP398" si="219">SUM(K399:K458)</f>
        <v>0</v>
      </c>
      <c r="L398" s="180">
        <f t="shared" si="219"/>
        <v>0</v>
      </c>
      <c r="M398" s="180">
        <f t="shared" si="219"/>
        <v>0</v>
      </c>
      <c r="N398" s="180">
        <f t="shared" si="219"/>
        <v>0</v>
      </c>
      <c r="O398" s="180">
        <f t="shared" si="219"/>
        <v>0</v>
      </c>
      <c r="P398" s="180">
        <f>SUM(P399:P458)</f>
        <v>0</v>
      </c>
      <c r="Q398" s="180">
        <f>SUM(Q399:Q458)</f>
        <v>0</v>
      </c>
      <c r="R398" s="180">
        <f t="shared" si="219"/>
        <v>0</v>
      </c>
      <c r="S398" s="180">
        <f t="shared" si="219"/>
        <v>150000</v>
      </c>
      <c r="T398" s="180">
        <f>SUM(T399:T458)</f>
        <v>0</v>
      </c>
      <c r="U398" s="180">
        <f t="shared" si="219"/>
        <v>0</v>
      </c>
      <c r="V398" s="180">
        <f t="shared" si="219"/>
        <v>0</v>
      </c>
      <c r="W398" s="180">
        <f>SUM(W399:W458)</f>
        <v>0</v>
      </c>
      <c r="X398" s="180">
        <f t="shared" si="219"/>
        <v>0</v>
      </c>
      <c r="Y398" s="180">
        <f>SUM(Y399:Y458)</f>
        <v>0</v>
      </c>
      <c r="Z398" s="180">
        <f>SUM(Z399:Z458)</f>
        <v>0</v>
      </c>
      <c r="AA398" s="180">
        <f t="shared" si="219"/>
        <v>0</v>
      </c>
      <c r="AB398" s="180">
        <f t="shared" si="219"/>
        <v>0</v>
      </c>
      <c r="AC398" s="180">
        <f t="shared" si="219"/>
        <v>0</v>
      </c>
      <c r="AD398" s="180">
        <f t="shared" si="219"/>
        <v>0</v>
      </c>
      <c r="AE398" s="180">
        <f t="shared" si="211"/>
        <v>0</v>
      </c>
      <c r="AF398" s="180">
        <f t="shared" si="219"/>
        <v>0</v>
      </c>
      <c r="AG398" s="180">
        <f t="shared" si="219"/>
        <v>0</v>
      </c>
      <c r="AH398" s="180">
        <f t="shared" si="219"/>
        <v>0</v>
      </c>
      <c r="AI398" s="180">
        <f t="shared" si="212"/>
        <v>0</v>
      </c>
      <c r="AJ398" s="180">
        <f t="shared" si="219"/>
        <v>0</v>
      </c>
      <c r="AK398" s="180">
        <f t="shared" si="219"/>
        <v>0</v>
      </c>
      <c r="AL398" s="180">
        <f t="shared" si="219"/>
        <v>150000</v>
      </c>
      <c r="AM398" s="180">
        <f t="shared" si="213"/>
        <v>150000</v>
      </c>
      <c r="AN398" s="180">
        <f t="shared" si="219"/>
        <v>0</v>
      </c>
      <c r="AO398" s="180">
        <f t="shared" si="219"/>
        <v>0</v>
      </c>
      <c r="AP398" s="180">
        <f t="shared" si="219"/>
        <v>0</v>
      </c>
      <c r="AQ398" s="180">
        <f t="shared" si="214"/>
        <v>0</v>
      </c>
      <c r="AR398" s="180">
        <f t="shared" si="215"/>
        <v>150000</v>
      </c>
    </row>
    <row r="399" spans="1:44" x14ac:dyDescent="0.25">
      <c r="B399" s="169" t="s">
        <v>348</v>
      </c>
      <c r="C399" s="170" t="s">
        <v>216</v>
      </c>
      <c r="D39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1">
        <f t="shared" si="208"/>
        <v>0</v>
      </c>
      <c r="G399" s="171"/>
      <c r="H399" s="171">
        <f t="shared" si="209"/>
        <v>0</v>
      </c>
      <c r="I399" s="171"/>
      <c r="J399" s="171">
        <f t="shared" si="210"/>
        <v>0</v>
      </c>
      <c r="K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1">
        <f t="shared" si="211"/>
        <v>0</v>
      </c>
      <c r="AF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1">
        <f t="shared" si="212"/>
        <v>0</v>
      </c>
      <c r="AJ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1">
        <f t="shared" si="213"/>
        <v>0</v>
      </c>
      <c r="AN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1">
        <f t="shared" si="214"/>
        <v>0</v>
      </c>
      <c r="AR399" s="171">
        <f t="shared" si="215"/>
        <v>0</v>
      </c>
    </row>
    <row r="400" spans="1:44" x14ac:dyDescent="0.25">
      <c r="B400" s="169" t="s">
        <v>1056</v>
      </c>
      <c r="C400" s="170" t="s">
        <v>1057</v>
      </c>
      <c r="D40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1">
        <f t="shared" si="208"/>
        <v>0</v>
      </c>
      <c r="G400" s="171"/>
      <c r="H400" s="171">
        <f t="shared" si="209"/>
        <v>0</v>
      </c>
      <c r="I400" s="171"/>
      <c r="J400" s="171">
        <f t="shared" si="210"/>
        <v>0</v>
      </c>
      <c r="K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1">
        <f t="shared" si="211"/>
        <v>0</v>
      </c>
      <c r="AF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1">
        <f t="shared" si="212"/>
        <v>0</v>
      </c>
      <c r="AJ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1">
        <f t="shared" si="213"/>
        <v>0</v>
      </c>
      <c r="AN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1">
        <f t="shared" si="214"/>
        <v>0</v>
      </c>
      <c r="AR400" s="171">
        <f t="shared" si="215"/>
        <v>0</v>
      </c>
    </row>
    <row r="401" spans="2:44" x14ac:dyDescent="0.25">
      <c r="B401" s="169" t="s">
        <v>1058</v>
      </c>
      <c r="C401" s="170" t="s">
        <v>1059</v>
      </c>
      <c r="D40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1">
        <f t="shared" si="208"/>
        <v>0</v>
      </c>
      <c r="G401" s="171"/>
      <c r="H401" s="171">
        <f t="shared" si="209"/>
        <v>0</v>
      </c>
      <c r="I401" s="171"/>
      <c r="J401" s="171">
        <f t="shared" si="210"/>
        <v>0</v>
      </c>
      <c r="K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1">
        <f t="shared" si="211"/>
        <v>0</v>
      </c>
      <c r="AF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1">
        <f t="shared" si="212"/>
        <v>0</v>
      </c>
      <c r="AJ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1">
        <f t="shared" si="213"/>
        <v>0</v>
      </c>
      <c r="AN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1">
        <f t="shared" si="214"/>
        <v>0</v>
      </c>
      <c r="AR401" s="171">
        <f t="shared" si="215"/>
        <v>0</v>
      </c>
    </row>
    <row r="402" spans="2:44" x14ac:dyDescent="0.25">
      <c r="B402" s="169" t="s">
        <v>349</v>
      </c>
      <c r="C402" s="170" t="s">
        <v>217</v>
      </c>
      <c r="D40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1">
        <f t="shared" si="208"/>
        <v>0</v>
      </c>
      <c r="G402" s="171"/>
      <c r="H402" s="171">
        <f t="shared" si="209"/>
        <v>0</v>
      </c>
      <c r="I402" s="171"/>
      <c r="J402" s="171">
        <f t="shared" si="210"/>
        <v>0</v>
      </c>
      <c r="K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1">
        <f t="shared" si="211"/>
        <v>0</v>
      </c>
      <c r="AF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1">
        <f t="shared" si="212"/>
        <v>0</v>
      </c>
      <c r="AJ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1">
        <f t="shared" si="213"/>
        <v>0</v>
      </c>
      <c r="AN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1">
        <f t="shared" si="214"/>
        <v>0</v>
      </c>
      <c r="AR402" s="171">
        <f t="shared" si="215"/>
        <v>0</v>
      </c>
    </row>
    <row r="403" spans="2:44" x14ac:dyDescent="0.25">
      <c r="B403" s="169" t="s">
        <v>359</v>
      </c>
      <c r="C403" s="170" t="s">
        <v>226</v>
      </c>
      <c r="D40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1">
        <f t="shared" ref="F403:F419" si="220">D403+E403</f>
        <v>0</v>
      </c>
      <c r="G403" s="171"/>
      <c r="H403" s="171">
        <f t="shared" ref="H403:H419" si="221">F403-G403</f>
        <v>0</v>
      </c>
      <c r="I403" s="171"/>
      <c r="J403" s="171">
        <f t="shared" ref="J403:J419" si="222">F403-I403</f>
        <v>0</v>
      </c>
      <c r="K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1">
        <f t="shared" ref="AE403:AE419" si="223">AB403+AC403+AD403</f>
        <v>0</v>
      </c>
      <c r="AF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1">
        <f t="shared" ref="AI403:AI419" si="224">AF403+AG403+AH403</f>
        <v>0</v>
      </c>
      <c r="AJ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1">
        <f t="shared" ref="AM403:AM419" si="225">AJ403+AK403+AL403</f>
        <v>0</v>
      </c>
      <c r="AN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1">
        <f t="shared" ref="AQ403:AQ419" si="226">AN403+AO403+AP403</f>
        <v>0</v>
      </c>
      <c r="AR403" s="171">
        <f t="shared" ref="AR403:AR419" si="227">AE403+AI403+AM403+AQ403</f>
        <v>0</v>
      </c>
    </row>
    <row r="404" spans="2:44" x14ac:dyDescent="0.25">
      <c r="B404" s="169" t="s">
        <v>1060</v>
      </c>
      <c r="C404" s="170" t="s">
        <v>1061</v>
      </c>
      <c r="D40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404" s="171">
        <f t="shared" si="220"/>
        <v>150000</v>
      </c>
      <c r="G404" s="171"/>
      <c r="H404" s="171">
        <f t="shared" si="221"/>
        <v>150000</v>
      </c>
      <c r="I404" s="171"/>
      <c r="J404" s="171">
        <f t="shared" si="222"/>
        <v>150000</v>
      </c>
      <c r="K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T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1">
        <f t="shared" si="223"/>
        <v>0</v>
      </c>
      <c r="AF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1">
        <f t="shared" si="224"/>
        <v>0</v>
      </c>
      <c r="AJ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M404" s="171">
        <f t="shared" si="225"/>
        <v>150000</v>
      </c>
      <c r="AN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1">
        <f t="shared" si="226"/>
        <v>0</v>
      </c>
      <c r="AR404" s="171">
        <f t="shared" si="227"/>
        <v>150000</v>
      </c>
    </row>
    <row r="405" spans="2:44" x14ac:dyDescent="0.25">
      <c r="B405" s="169" t="s">
        <v>1062</v>
      </c>
      <c r="C405" s="170" t="s">
        <v>1063</v>
      </c>
      <c r="D40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1">
        <f t="shared" si="220"/>
        <v>0</v>
      </c>
      <c r="G405" s="171"/>
      <c r="H405" s="171">
        <f t="shared" si="221"/>
        <v>0</v>
      </c>
      <c r="I405" s="171"/>
      <c r="J405" s="171">
        <f t="shared" si="222"/>
        <v>0</v>
      </c>
      <c r="K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1">
        <f t="shared" si="223"/>
        <v>0</v>
      </c>
      <c r="AF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1">
        <f t="shared" si="224"/>
        <v>0</v>
      </c>
      <c r="AJ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1">
        <f t="shared" si="225"/>
        <v>0</v>
      </c>
      <c r="AN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1">
        <f t="shared" si="226"/>
        <v>0</v>
      </c>
      <c r="AR405" s="171">
        <f t="shared" si="227"/>
        <v>0</v>
      </c>
    </row>
    <row r="406" spans="2:44" x14ac:dyDescent="0.25">
      <c r="B406" s="169" t="s">
        <v>1064</v>
      </c>
      <c r="C406" s="170" t="s">
        <v>1065</v>
      </c>
      <c r="D40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1">
        <f t="shared" si="220"/>
        <v>0</v>
      </c>
      <c r="G406" s="171"/>
      <c r="H406" s="171">
        <f t="shared" si="221"/>
        <v>0</v>
      </c>
      <c r="I406" s="171"/>
      <c r="J406" s="171">
        <f t="shared" si="222"/>
        <v>0</v>
      </c>
      <c r="K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1">
        <f t="shared" si="223"/>
        <v>0</v>
      </c>
      <c r="AF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1">
        <f t="shared" si="224"/>
        <v>0</v>
      </c>
      <c r="AJ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1">
        <f t="shared" si="225"/>
        <v>0</v>
      </c>
      <c r="AN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1">
        <f t="shared" si="226"/>
        <v>0</v>
      </c>
      <c r="AR406" s="171">
        <f t="shared" si="227"/>
        <v>0</v>
      </c>
    </row>
    <row r="407" spans="2:44" x14ac:dyDescent="0.25">
      <c r="B407" s="169" t="s">
        <v>1066</v>
      </c>
      <c r="C407" s="170" t="s">
        <v>1067</v>
      </c>
      <c r="D40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1">
        <f t="shared" si="220"/>
        <v>0</v>
      </c>
      <c r="G407" s="171"/>
      <c r="H407" s="171">
        <f t="shared" si="221"/>
        <v>0</v>
      </c>
      <c r="I407" s="171"/>
      <c r="J407" s="171">
        <f t="shared" si="222"/>
        <v>0</v>
      </c>
      <c r="K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1">
        <f t="shared" si="223"/>
        <v>0</v>
      </c>
      <c r="AF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1">
        <f t="shared" si="224"/>
        <v>0</v>
      </c>
      <c r="AJ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1">
        <f t="shared" si="225"/>
        <v>0</v>
      </c>
      <c r="AN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1">
        <f t="shared" si="226"/>
        <v>0</v>
      </c>
      <c r="AR407" s="171">
        <f t="shared" si="227"/>
        <v>0</v>
      </c>
    </row>
    <row r="408" spans="2:44" x14ac:dyDescent="0.25">
      <c r="B408" s="169" t="s">
        <v>1068</v>
      </c>
      <c r="C408" s="170" t="s">
        <v>1069</v>
      </c>
      <c r="D40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1">
        <f t="shared" si="220"/>
        <v>0</v>
      </c>
      <c r="G408" s="171"/>
      <c r="H408" s="171">
        <f t="shared" si="221"/>
        <v>0</v>
      </c>
      <c r="I408" s="171"/>
      <c r="J408" s="171">
        <f t="shared" si="222"/>
        <v>0</v>
      </c>
      <c r="K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1">
        <f t="shared" si="223"/>
        <v>0</v>
      </c>
      <c r="AF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1">
        <f t="shared" si="224"/>
        <v>0</v>
      </c>
      <c r="AJ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1">
        <f t="shared" si="225"/>
        <v>0</v>
      </c>
      <c r="AN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1">
        <f t="shared" si="226"/>
        <v>0</v>
      </c>
      <c r="AR408" s="171">
        <f t="shared" si="227"/>
        <v>0</v>
      </c>
    </row>
    <row r="409" spans="2:44" x14ac:dyDescent="0.25">
      <c r="B409" s="169" t="s">
        <v>1070</v>
      </c>
      <c r="C409" s="170" t="s">
        <v>1071</v>
      </c>
      <c r="D40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1">
        <f t="shared" si="220"/>
        <v>0</v>
      </c>
      <c r="G409" s="171"/>
      <c r="H409" s="171">
        <f t="shared" si="221"/>
        <v>0</v>
      </c>
      <c r="I409" s="171"/>
      <c r="J409" s="171">
        <f t="shared" si="222"/>
        <v>0</v>
      </c>
      <c r="K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1">
        <f t="shared" si="223"/>
        <v>0</v>
      </c>
      <c r="AF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1">
        <f t="shared" si="224"/>
        <v>0</v>
      </c>
      <c r="AJ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1">
        <f t="shared" si="225"/>
        <v>0</v>
      </c>
      <c r="AN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1">
        <f t="shared" si="226"/>
        <v>0</v>
      </c>
      <c r="AR409" s="171">
        <f t="shared" si="227"/>
        <v>0</v>
      </c>
    </row>
    <row r="410" spans="2:44" x14ac:dyDescent="0.25">
      <c r="B410" s="169" t="s">
        <v>1072</v>
      </c>
      <c r="C410" s="170" t="s">
        <v>1073</v>
      </c>
      <c r="D41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1">
        <f t="shared" si="220"/>
        <v>0</v>
      </c>
      <c r="G410" s="171"/>
      <c r="H410" s="171">
        <f t="shared" si="221"/>
        <v>0</v>
      </c>
      <c r="I410" s="171"/>
      <c r="J410" s="171">
        <f t="shared" si="222"/>
        <v>0</v>
      </c>
      <c r="K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1">
        <f t="shared" si="223"/>
        <v>0</v>
      </c>
      <c r="AF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1">
        <f t="shared" si="224"/>
        <v>0</v>
      </c>
      <c r="AJ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1">
        <f t="shared" si="225"/>
        <v>0</v>
      </c>
      <c r="AN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1">
        <f t="shared" si="226"/>
        <v>0</v>
      </c>
      <c r="AR410" s="171">
        <f t="shared" si="227"/>
        <v>0</v>
      </c>
    </row>
    <row r="411" spans="2:44" x14ac:dyDescent="0.25">
      <c r="B411" s="169" t="s">
        <v>1074</v>
      </c>
      <c r="C411" s="170" t="s">
        <v>1075</v>
      </c>
      <c r="D41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1">
        <f t="shared" si="220"/>
        <v>0</v>
      </c>
      <c r="G411" s="171"/>
      <c r="H411" s="171">
        <f t="shared" si="221"/>
        <v>0</v>
      </c>
      <c r="I411" s="171"/>
      <c r="J411" s="171">
        <f t="shared" si="222"/>
        <v>0</v>
      </c>
      <c r="K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1">
        <f t="shared" si="223"/>
        <v>0</v>
      </c>
      <c r="AF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1">
        <f t="shared" si="224"/>
        <v>0</v>
      </c>
      <c r="AJ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1">
        <f t="shared" si="225"/>
        <v>0</v>
      </c>
      <c r="AN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1">
        <f t="shared" si="226"/>
        <v>0</v>
      </c>
      <c r="AR411" s="171">
        <f t="shared" si="227"/>
        <v>0</v>
      </c>
    </row>
    <row r="412" spans="2:44" x14ac:dyDescent="0.25">
      <c r="B412" s="169" t="s">
        <v>1076</v>
      </c>
      <c r="C412" s="170" t="s">
        <v>1077</v>
      </c>
      <c r="D41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1">
        <f t="shared" si="220"/>
        <v>0</v>
      </c>
      <c r="G412" s="171"/>
      <c r="H412" s="171">
        <f t="shared" si="221"/>
        <v>0</v>
      </c>
      <c r="I412" s="171"/>
      <c r="J412" s="171">
        <f t="shared" si="222"/>
        <v>0</v>
      </c>
      <c r="K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1">
        <f t="shared" si="223"/>
        <v>0</v>
      </c>
      <c r="AF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1">
        <f t="shared" si="224"/>
        <v>0</v>
      </c>
      <c r="AJ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1">
        <f t="shared" si="225"/>
        <v>0</v>
      </c>
      <c r="AN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1">
        <f t="shared" si="226"/>
        <v>0</v>
      </c>
      <c r="AR412" s="171">
        <f t="shared" si="227"/>
        <v>0</v>
      </c>
    </row>
    <row r="413" spans="2:44" x14ac:dyDescent="0.25">
      <c r="B413" s="169" t="s">
        <v>1078</v>
      </c>
      <c r="C413" s="170" t="s">
        <v>1079</v>
      </c>
      <c r="D41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1">
        <f t="shared" si="220"/>
        <v>0</v>
      </c>
      <c r="G413" s="171"/>
      <c r="H413" s="171">
        <f t="shared" si="221"/>
        <v>0</v>
      </c>
      <c r="I413" s="171"/>
      <c r="J413" s="171">
        <f t="shared" si="222"/>
        <v>0</v>
      </c>
      <c r="K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1">
        <f t="shared" si="223"/>
        <v>0</v>
      </c>
      <c r="AF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1">
        <f t="shared" si="224"/>
        <v>0</v>
      </c>
      <c r="AJ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1">
        <f t="shared" si="225"/>
        <v>0</v>
      </c>
      <c r="AN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1">
        <f t="shared" si="226"/>
        <v>0</v>
      </c>
      <c r="AR413" s="171">
        <f t="shared" si="227"/>
        <v>0</v>
      </c>
    </row>
    <row r="414" spans="2:44" x14ac:dyDescent="0.25">
      <c r="B414" s="169" t="s">
        <v>1080</v>
      </c>
      <c r="C414" s="170" t="s">
        <v>1081</v>
      </c>
      <c r="D41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1">
        <f t="shared" si="220"/>
        <v>0</v>
      </c>
      <c r="G414" s="171"/>
      <c r="H414" s="171">
        <f t="shared" si="221"/>
        <v>0</v>
      </c>
      <c r="I414" s="171"/>
      <c r="J414" s="171">
        <f t="shared" si="222"/>
        <v>0</v>
      </c>
      <c r="K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1">
        <f t="shared" si="223"/>
        <v>0</v>
      </c>
      <c r="AF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1">
        <f t="shared" si="224"/>
        <v>0</v>
      </c>
      <c r="AJ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1">
        <f t="shared" si="225"/>
        <v>0</v>
      </c>
      <c r="AN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1">
        <f t="shared" si="226"/>
        <v>0</v>
      </c>
      <c r="AR414" s="171">
        <f t="shared" si="227"/>
        <v>0</v>
      </c>
    </row>
    <row r="415" spans="2:44" x14ac:dyDescent="0.25">
      <c r="B415" s="169" t="s">
        <v>1082</v>
      </c>
      <c r="C415" s="170" t="s">
        <v>1083</v>
      </c>
      <c r="D4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1">
        <f t="shared" si="220"/>
        <v>0</v>
      </c>
      <c r="G415" s="171"/>
      <c r="H415" s="171">
        <f t="shared" si="221"/>
        <v>0</v>
      </c>
      <c r="I415" s="171"/>
      <c r="J415" s="171">
        <f t="shared" si="222"/>
        <v>0</v>
      </c>
      <c r="K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1">
        <f t="shared" si="223"/>
        <v>0</v>
      </c>
      <c r="AF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1">
        <f t="shared" si="224"/>
        <v>0</v>
      </c>
      <c r="AJ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1">
        <f t="shared" si="225"/>
        <v>0</v>
      </c>
      <c r="AN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1">
        <f t="shared" si="226"/>
        <v>0</v>
      </c>
      <c r="AR415" s="171">
        <f t="shared" si="227"/>
        <v>0</v>
      </c>
    </row>
    <row r="416" spans="2:44" x14ac:dyDescent="0.25">
      <c r="B416" s="169" t="s">
        <v>1084</v>
      </c>
      <c r="C416" s="170" t="s">
        <v>1085</v>
      </c>
      <c r="D4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1">
        <f t="shared" si="220"/>
        <v>0</v>
      </c>
      <c r="G416" s="171"/>
      <c r="H416" s="171">
        <f t="shared" si="221"/>
        <v>0</v>
      </c>
      <c r="I416" s="171"/>
      <c r="J416" s="171">
        <f t="shared" si="222"/>
        <v>0</v>
      </c>
      <c r="K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1">
        <f t="shared" si="223"/>
        <v>0</v>
      </c>
      <c r="AF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1">
        <f t="shared" si="224"/>
        <v>0</v>
      </c>
      <c r="AJ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1">
        <f t="shared" si="225"/>
        <v>0</v>
      </c>
      <c r="AN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1">
        <f t="shared" si="226"/>
        <v>0</v>
      </c>
      <c r="AR416" s="171">
        <f t="shared" si="227"/>
        <v>0</v>
      </c>
    </row>
    <row r="417" spans="2:44" x14ac:dyDescent="0.25">
      <c r="B417" s="169" t="s">
        <v>1086</v>
      </c>
      <c r="C417" s="170" t="s">
        <v>1087</v>
      </c>
      <c r="D4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1">
        <f t="shared" si="220"/>
        <v>0</v>
      </c>
      <c r="G417" s="171"/>
      <c r="H417" s="171">
        <f t="shared" si="221"/>
        <v>0</v>
      </c>
      <c r="I417" s="171"/>
      <c r="J417" s="171">
        <f t="shared" si="222"/>
        <v>0</v>
      </c>
      <c r="K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1">
        <f t="shared" si="223"/>
        <v>0</v>
      </c>
      <c r="AF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1">
        <f t="shared" si="224"/>
        <v>0</v>
      </c>
      <c r="AJ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1">
        <f t="shared" si="225"/>
        <v>0</v>
      </c>
      <c r="AN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1">
        <f t="shared" si="226"/>
        <v>0</v>
      </c>
      <c r="AR417" s="171">
        <f t="shared" si="227"/>
        <v>0</v>
      </c>
    </row>
    <row r="418" spans="2:44" x14ac:dyDescent="0.25">
      <c r="B418" s="169" t="s">
        <v>1088</v>
      </c>
      <c r="C418" s="170" t="s">
        <v>1089</v>
      </c>
      <c r="D41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1">
        <f t="shared" si="220"/>
        <v>0</v>
      </c>
      <c r="G418" s="171"/>
      <c r="H418" s="171">
        <f t="shared" si="221"/>
        <v>0</v>
      </c>
      <c r="I418" s="171"/>
      <c r="J418" s="171">
        <f t="shared" si="222"/>
        <v>0</v>
      </c>
      <c r="K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1">
        <f t="shared" si="223"/>
        <v>0</v>
      </c>
      <c r="AF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1">
        <f t="shared" si="224"/>
        <v>0</v>
      </c>
      <c r="AJ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1">
        <f t="shared" si="225"/>
        <v>0</v>
      </c>
      <c r="AN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1">
        <f t="shared" si="226"/>
        <v>0</v>
      </c>
      <c r="AR418" s="171">
        <f t="shared" si="227"/>
        <v>0</v>
      </c>
    </row>
    <row r="419" spans="2:44" x14ac:dyDescent="0.25">
      <c r="B419" s="169" t="s">
        <v>1090</v>
      </c>
      <c r="C419" s="170" t="s">
        <v>1091</v>
      </c>
      <c r="D4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1">
        <f t="shared" si="220"/>
        <v>0</v>
      </c>
      <c r="G419" s="171"/>
      <c r="H419" s="171">
        <f t="shared" si="221"/>
        <v>0</v>
      </c>
      <c r="I419" s="171"/>
      <c r="J419" s="171">
        <f t="shared" si="222"/>
        <v>0</v>
      </c>
      <c r="K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1">
        <f t="shared" si="223"/>
        <v>0</v>
      </c>
      <c r="AF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1">
        <f t="shared" si="224"/>
        <v>0</v>
      </c>
      <c r="AJ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1">
        <f t="shared" si="225"/>
        <v>0</v>
      </c>
      <c r="AN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1">
        <f t="shared" si="226"/>
        <v>0</v>
      </c>
      <c r="AR419" s="171">
        <f t="shared" si="227"/>
        <v>0</v>
      </c>
    </row>
    <row r="420" spans="2:44" x14ac:dyDescent="0.25">
      <c r="B420" s="169" t="s">
        <v>1092</v>
      </c>
      <c r="C420" s="170" t="s">
        <v>1093</v>
      </c>
      <c r="D4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1">
        <f t="shared" ref="F420:F428" si="228">D420+E420</f>
        <v>0</v>
      </c>
      <c r="G420" s="171"/>
      <c r="H420" s="171">
        <f t="shared" ref="H420:H428" si="229">F420-G420</f>
        <v>0</v>
      </c>
      <c r="I420" s="171"/>
      <c r="J420" s="171">
        <f t="shared" ref="J420:J428" si="230">F420-I420</f>
        <v>0</v>
      </c>
      <c r="K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1">
        <f t="shared" ref="AE420:AE428" si="231">AB420+AC420+AD420</f>
        <v>0</v>
      </c>
      <c r="AF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1">
        <f t="shared" ref="AI420:AI428" si="232">AF420+AG420+AH420</f>
        <v>0</v>
      </c>
      <c r="AJ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1">
        <f t="shared" ref="AM420:AM428" si="233">AJ420+AK420+AL420</f>
        <v>0</v>
      </c>
      <c r="AN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1">
        <f t="shared" ref="AQ420:AQ428" si="234">AN420+AO420+AP420</f>
        <v>0</v>
      </c>
      <c r="AR420" s="171">
        <f t="shared" ref="AR420:AR428" si="235">AE420+AI420+AM420+AQ420</f>
        <v>0</v>
      </c>
    </row>
    <row r="421" spans="2:44" x14ac:dyDescent="0.25">
      <c r="B421" s="169" t="s">
        <v>1094</v>
      </c>
      <c r="C421" s="170" t="s">
        <v>1095</v>
      </c>
      <c r="D4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1">
        <f t="shared" si="228"/>
        <v>0</v>
      </c>
      <c r="G421" s="171"/>
      <c r="H421" s="171">
        <f t="shared" si="229"/>
        <v>0</v>
      </c>
      <c r="I421" s="171"/>
      <c r="J421" s="171">
        <f t="shared" si="230"/>
        <v>0</v>
      </c>
      <c r="K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1">
        <f t="shared" si="231"/>
        <v>0</v>
      </c>
      <c r="AF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1">
        <f t="shared" si="232"/>
        <v>0</v>
      </c>
      <c r="AJ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1">
        <f t="shared" si="233"/>
        <v>0</v>
      </c>
      <c r="AN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1">
        <f t="shared" si="234"/>
        <v>0</v>
      </c>
      <c r="AR421" s="171">
        <f t="shared" si="235"/>
        <v>0</v>
      </c>
    </row>
    <row r="422" spans="2:44" x14ac:dyDescent="0.25">
      <c r="B422" s="169" t="s">
        <v>1096</v>
      </c>
      <c r="C422" s="170" t="s">
        <v>1097</v>
      </c>
      <c r="D42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1">
        <f t="shared" si="228"/>
        <v>0</v>
      </c>
      <c r="G422" s="171"/>
      <c r="H422" s="171">
        <f t="shared" si="229"/>
        <v>0</v>
      </c>
      <c r="I422" s="171"/>
      <c r="J422" s="171">
        <f t="shared" si="230"/>
        <v>0</v>
      </c>
      <c r="K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1">
        <f t="shared" si="231"/>
        <v>0</v>
      </c>
      <c r="AF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1">
        <f t="shared" si="232"/>
        <v>0</v>
      </c>
      <c r="AJ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1">
        <f t="shared" si="233"/>
        <v>0</v>
      </c>
      <c r="AN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1">
        <f t="shared" si="234"/>
        <v>0</v>
      </c>
      <c r="AR422" s="171">
        <f t="shared" si="235"/>
        <v>0</v>
      </c>
    </row>
    <row r="423" spans="2:44" x14ac:dyDescent="0.25">
      <c r="B423" s="169" t="s">
        <v>1098</v>
      </c>
      <c r="C423" s="170" t="s">
        <v>1099</v>
      </c>
      <c r="D42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1">
        <f t="shared" si="228"/>
        <v>0</v>
      </c>
      <c r="G423" s="171"/>
      <c r="H423" s="171">
        <f t="shared" si="229"/>
        <v>0</v>
      </c>
      <c r="I423" s="171"/>
      <c r="J423" s="171">
        <f t="shared" si="230"/>
        <v>0</v>
      </c>
      <c r="K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1">
        <f t="shared" si="231"/>
        <v>0</v>
      </c>
      <c r="AF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1">
        <f t="shared" si="232"/>
        <v>0</v>
      </c>
      <c r="AJ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1">
        <f t="shared" si="233"/>
        <v>0</v>
      </c>
      <c r="AN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1">
        <f t="shared" si="234"/>
        <v>0</v>
      </c>
      <c r="AR423" s="171">
        <f t="shared" si="235"/>
        <v>0</v>
      </c>
    </row>
    <row r="424" spans="2:44" x14ac:dyDescent="0.25">
      <c r="B424" s="169" t="s">
        <v>1100</v>
      </c>
      <c r="C424" s="170" t="s">
        <v>1101</v>
      </c>
      <c r="D4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1">
        <f t="shared" si="228"/>
        <v>0</v>
      </c>
      <c r="G424" s="171"/>
      <c r="H424" s="171">
        <f t="shared" si="229"/>
        <v>0</v>
      </c>
      <c r="I424" s="171"/>
      <c r="J424" s="171">
        <f t="shared" si="230"/>
        <v>0</v>
      </c>
      <c r="K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1">
        <f t="shared" si="231"/>
        <v>0</v>
      </c>
      <c r="AF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1">
        <f t="shared" si="232"/>
        <v>0</v>
      </c>
      <c r="AJ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1">
        <f t="shared" si="233"/>
        <v>0</v>
      </c>
      <c r="AN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1">
        <f t="shared" si="234"/>
        <v>0</v>
      </c>
      <c r="AR424" s="171">
        <f t="shared" si="235"/>
        <v>0</v>
      </c>
    </row>
    <row r="425" spans="2:44" x14ac:dyDescent="0.25">
      <c r="B425" s="169" t="s">
        <v>1102</v>
      </c>
      <c r="C425" s="170" t="s">
        <v>1103</v>
      </c>
      <c r="D4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1">
        <f t="shared" si="228"/>
        <v>0</v>
      </c>
      <c r="G425" s="171"/>
      <c r="H425" s="171">
        <f t="shared" si="229"/>
        <v>0</v>
      </c>
      <c r="I425" s="171"/>
      <c r="J425" s="171">
        <f t="shared" si="230"/>
        <v>0</v>
      </c>
      <c r="K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1">
        <f t="shared" si="231"/>
        <v>0</v>
      </c>
      <c r="AF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1">
        <f t="shared" si="232"/>
        <v>0</v>
      </c>
      <c r="AJ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1">
        <f t="shared" si="233"/>
        <v>0</v>
      </c>
      <c r="AN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1">
        <f t="shared" si="234"/>
        <v>0</v>
      </c>
      <c r="AR425" s="171">
        <f t="shared" si="235"/>
        <v>0</v>
      </c>
    </row>
    <row r="426" spans="2:44" x14ac:dyDescent="0.25">
      <c r="B426" s="169" t="s">
        <v>360</v>
      </c>
      <c r="C426" s="170" t="s">
        <v>1104</v>
      </c>
      <c r="D42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1">
        <f t="shared" si="228"/>
        <v>0</v>
      </c>
      <c r="G426" s="171"/>
      <c r="H426" s="171">
        <f t="shared" si="229"/>
        <v>0</v>
      </c>
      <c r="I426" s="171"/>
      <c r="J426" s="171">
        <f t="shared" si="230"/>
        <v>0</v>
      </c>
      <c r="K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1">
        <f t="shared" si="231"/>
        <v>0</v>
      </c>
      <c r="AF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1">
        <f t="shared" si="232"/>
        <v>0</v>
      </c>
      <c r="AJ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1">
        <f t="shared" si="233"/>
        <v>0</v>
      </c>
      <c r="AN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1">
        <f t="shared" si="234"/>
        <v>0</v>
      </c>
      <c r="AR426" s="171">
        <f t="shared" si="235"/>
        <v>0</v>
      </c>
    </row>
    <row r="427" spans="2:44" x14ac:dyDescent="0.25">
      <c r="B427" s="169" t="s">
        <v>1105</v>
      </c>
      <c r="C427" s="170" t="s">
        <v>1106</v>
      </c>
      <c r="D42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1">
        <f t="shared" si="228"/>
        <v>0</v>
      </c>
      <c r="G427" s="171"/>
      <c r="H427" s="171">
        <f t="shared" si="229"/>
        <v>0</v>
      </c>
      <c r="I427" s="171"/>
      <c r="J427" s="171">
        <f t="shared" si="230"/>
        <v>0</v>
      </c>
      <c r="K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1">
        <f t="shared" si="231"/>
        <v>0</v>
      </c>
      <c r="AF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1">
        <f t="shared" si="232"/>
        <v>0</v>
      </c>
      <c r="AJ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1">
        <f t="shared" si="233"/>
        <v>0</v>
      </c>
      <c r="AN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1">
        <f t="shared" si="234"/>
        <v>0</v>
      </c>
      <c r="AR427" s="171">
        <f t="shared" si="235"/>
        <v>0</v>
      </c>
    </row>
    <row r="428" spans="2:44" x14ac:dyDescent="0.25">
      <c r="B428" s="169" t="s">
        <v>1107</v>
      </c>
      <c r="C428" s="170" t="s">
        <v>1097</v>
      </c>
      <c r="D42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1">
        <f t="shared" si="228"/>
        <v>0</v>
      </c>
      <c r="G428" s="171"/>
      <c r="H428" s="171">
        <f t="shared" si="229"/>
        <v>0</v>
      </c>
      <c r="I428" s="171"/>
      <c r="J428" s="171">
        <f t="shared" si="230"/>
        <v>0</v>
      </c>
      <c r="K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1">
        <f t="shared" si="231"/>
        <v>0</v>
      </c>
      <c r="AF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1">
        <f t="shared" si="232"/>
        <v>0</v>
      </c>
      <c r="AJ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1">
        <f t="shared" si="233"/>
        <v>0</v>
      </c>
      <c r="AN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1">
        <f t="shared" si="234"/>
        <v>0</v>
      </c>
      <c r="AR428" s="171">
        <f t="shared" si="235"/>
        <v>0</v>
      </c>
    </row>
    <row r="429" spans="2:44" x14ac:dyDescent="0.25">
      <c r="B429" s="169" t="s">
        <v>1108</v>
      </c>
      <c r="C429" s="170" t="s">
        <v>1109</v>
      </c>
      <c r="D4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1">
        <f t="shared" ref="F429:F444" si="236">D429+E429</f>
        <v>0</v>
      </c>
      <c r="G429" s="171"/>
      <c r="H429" s="171">
        <f t="shared" ref="H429:H444" si="237">F429-G429</f>
        <v>0</v>
      </c>
      <c r="I429" s="171"/>
      <c r="J429" s="171">
        <f t="shared" ref="J429:J444" si="238">F429-I429</f>
        <v>0</v>
      </c>
      <c r="K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1">
        <f t="shared" ref="AE429:AE444" si="239">AB429+AC429+AD429</f>
        <v>0</v>
      </c>
      <c r="AF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1">
        <f t="shared" ref="AI429:AI444" si="240">AF429+AG429+AH429</f>
        <v>0</v>
      </c>
      <c r="AJ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1">
        <f t="shared" ref="AM429:AM444" si="241">AJ429+AK429+AL429</f>
        <v>0</v>
      </c>
      <c r="AN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1">
        <f t="shared" ref="AQ429:AQ444" si="242">AN429+AO429+AP429</f>
        <v>0</v>
      </c>
      <c r="AR429" s="171">
        <f t="shared" ref="AR429:AR444" si="243">AE429+AI429+AM429+AQ429</f>
        <v>0</v>
      </c>
    </row>
    <row r="430" spans="2:44" x14ac:dyDescent="0.25">
      <c r="B430" s="169" t="s">
        <v>1110</v>
      </c>
      <c r="C430" s="170" t="s">
        <v>1111</v>
      </c>
      <c r="D4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1">
        <f t="shared" si="236"/>
        <v>0</v>
      </c>
      <c r="G430" s="171"/>
      <c r="H430" s="171">
        <f t="shared" si="237"/>
        <v>0</v>
      </c>
      <c r="I430" s="171"/>
      <c r="J430" s="171">
        <f t="shared" si="238"/>
        <v>0</v>
      </c>
      <c r="K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1">
        <f t="shared" si="239"/>
        <v>0</v>
      </c>
      <c r="AF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1">
        <f t="shared" si="240"/>
        <v>0</v>
      </c>
      <c r="AJ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1">
        <f t="shared" si="241"/>
        <v>0</v>
      </c>
      <c r="AN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1">
        <f t="shared" si="242"/>
        <v>0</v>
      </c>
      <c r="AR430" s="171">
        <f t="shared" si="243"/>
        <v>0</v>
      </c>
    </row>
    <row r="431" spans="2:44" x14ac:dyDescent="0.25">
      <c r="B431" s="169" t="s">
        <v>1112</v>
      </c>
      <c r="C431" s="170" t="s">
        <v>1113</v>
      </c>
      <c r="D4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1">
        <f t="shared" si="236"/>
        <v>0</v>
      </c>
      <c r="G431" s="171"/>
      <c r="H431" s="171">
        <f t="shared" si="237"/>
        <v>0</v>
      </c>
      <c r="I431" s="171"/>
      <c r="J431" s="171">
        <f t="shared" si="238"/>
        <v>0</v>
      </c>
      <c r="K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1">
        <f t="shared" si="239"/>
        <v>0</v>
      </c>
      <c r="AF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1">
        <f t="shared" si="240"/>
        <v>0</v>
      </c>
      <c r="AJ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1">
        <f t="shared" si="241"/>
        <v>0</v>
      </c>
      <c r="AN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1">
        <f t="shared" si="242"/>
        <v>0</v>
      </c>
      <c r="AR431" s="171">
        <f t="shared" si="243"/>
        <v>0</v>
      </c>
    </row>
    <row r="432" spans="2:44" x14ac:dyDescent="0.25">
      <c r="B432" s="169" t="s">
        <v>1114</v>
      </c>
      <c r="C432" s="170" t="s">
        <v>1115</v>
      </c>
      <c r="D4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1">
        <f t="shared" si="236"/>
        <v>0</v>
      </c>
      <c r="G432" s="171"/>
      <c r="H432" s="171">
        <f t="shared" si="237"/>
        <v>0</v>
      </c>
      <c r="I432" s="171"/>
      <c r="J432" s="171">
        <f t="shared" si="238"/>
        <v>0</v>
      </c>
      <c r="K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1">
        <f t="shared" si="239"/>
        <v>0</v>
      </c>
      <c r="AF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1">
        <f t="shared" si="240"/>
        <v>0</v>
      </c>
      <c r="AJ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1">
        <f t="shared" si="241"/>
        <v>0</v>
      </c>
      <c r="AN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1">
        <f t="shared" si="242"/>
        <v>0</v>
      </c>
      <c r="AR432" s="171">
        <f t="shared" si="243"/>
        <v>0</v>
      </c>
    </row>
    <row r="433" spans="2:44" x14ac:dyDescent="0.25">
      <c r="B433" s="169" t="s">
        <v>1116</v>
      </c>
      <c r="C433" s="170" t="s">
        <v>1117</v>
      </c>
      <c r="D43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1">
        <f t="shared" si="236"/>
        <v>0</v>
      </c>
      <c r="G433" s="171"/>
      <c r="H433" s="171">
        <f t="shared" si="237"/>
        <v>0</v>
      </c>
      <c r="I433" s="171"/>
      <c r="J433" s="171">
        <f t="shared" si="238"/>
        <v>0</v>
      </c>
      <c r="K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1">
        <f t="shared" si="239"/>
        <v>0</v>
      </c>
      <c r="AF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1">
        <f t="shared" si="240"/>
        <v>0</v>
      </c>
      <c r="AJ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1">
        <f t="shared" si="241"/>
        <v>0</v>
      </c>
      <c r="AN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1">
        <f t="shared" si="242"/>
        <v>0</v>
      </c>
      <c r="AR433" s="171">
        <f t="shared" si="243"/>
        <v>0</v>
      </c>
    </row>
    <row r="434" spans="2:44" x14ac:dyDescent="0.25">
      <c r="B434" s="169" t="s">
        <v>1118</v>
      </c>
      <c r="C434" s="170" t="s">
        <v>1119</v>
      </c>
      <c r="D4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1">
        <f t="shared" si="236"/>
        <v>0</v>
      </c>
      <c r="G434" s="171"/>
      <c r="H434" s="171">
        <f t="shared" si="237"/>
        <v>0</v>
      </c>
      <c r="I434" s="171"/>
      <c r="J434" s="171">
        <f t="shared" si="238"/>
        <v>0</v>
      </c>
      <c r="K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1">
        <f t="shared" si="239"/>
        <v>0</v>
      </c>
      <c r="AF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1">
        <f t="shared" si="240"/>
        <v>0</v>
      </c>
      <c r="AJ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1">
        <f t="shared" si="241"/>
        <v>0</v>
      </c>
      <c r="AN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1">
        <f t="shared" si="242"/>
        <v>0</v>
      </c>
      <c r="AR434" s="171">
        <f t="shared" si="243"/>
        <v>0</v>
      </c>
    </row>
    <row r="435" spans="2:44" x14ac:dyDescent="0.25">
      <c r="B435" s="169" t="s">
        <v>1120</v>
      </c>
      <c r="C435" s="170" t="s">
        <v>1121</v>
      </c>
      <c r="D43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1">
        <f t="shared" si="236"/>
        <v>0</v>
      </c>
      <c r="G435" s="171"/>
      <c r="H435" s="171">
        <f t="shared" si="237"/>
        <v>0</v>
      </c>
      <c r="I435" s="171"/>
      <c r="J435" s="171">
        <f t="shared" si="238"/>
        <v>0</v>
      </c>
      <c r="K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1">
        <f t="shared" si="239"/>
        <v>0</v>
      </c>
      <c r="AF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1">
        <f t="shared" si="240"/>
        <v>0</v>
      </c>
      <c r="AJ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1">
        <f t="shared" si="241"/>
        <v>0</v>
      </c>
      <c r="AN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1">
        <f t="shared" si="242"/>
        <v>0</v>
      </c>
      <c r="AR435" s="171">
        <f t="shared" si="243"/>
        <v>0</v>
      </c>
    </row>
    <row r="436" spans="2:44" x14ac:dyDescent="0.25">
      <c r="B436" s="169" t="s">
        <v>1122</v>
      </c>
      <c r="C436" s="170" t="s">
        <v>1123</v>
      </c>
      <c r="D4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1">
        <f t="shared" si="236"/>
        <v>0</v>
      </c>
      <c r="G436" s="171"/>
      <c r="H436" s="171">
        <f t="shared" si="237"/>
        <v>0</v>
      </c>
      <c r="I436" s="171"/>
      <c r="J436" s="171">
        <f t="shared" si="238"/>
        <v>0</v>
      </c>
      <c r="K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1">
        <f t="shared" si="239"/>
        <v>0</v>
      </c>
      <c r="AF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1">
        <f t="shared" si="240"/>
        <v>0</v>
      </c>
      <c r="AJ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1">
        <f t="shared" si="241"/>
        <v>0</v>
      </c>
      <c r="AN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1">
        <f t="shared" si="242"/>
        <v>0</v>
      </c>
      <c r="AR436" s="171">
        <f t="shared" si="243"/>
        <v>0</v>
      </c>
    </row>
    <row r="437" spans="2:44" x14ac:dyDescent="0.25">
      <c r="B437" s="169" t="s">
        <v>1124</v>
      </c>
      <c r="C437" s="170" t="s">
        <v>1125</v>
      </c>
      <c r="D4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1">
        <f t="shared" si="236"/>
        <v>0</v>
      </c>
      <c r="G437" s="171"/>
      <c r="H437" s="171">
        <f t="shared" si="237"/>
        <v>0</v>
      </c>
      <c r="I437" s="171"/>
      <c r="J437" s="171">
        <f t="shared" si="238"/>
        <v>0</v>
      </c>
      <c r="K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1">
        <f t="shared" si="239"/>
        <v>0</v>
      </c>
      <c r="AF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1">
        <f t="shared" si="240"/>
        <v>0</v>
      </c>
      <c r="AJ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1">
        <f t="shared" si="241"/>
        <v>0</v>
      </c>
      <c r="AN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1">
        <f t="shared" si="242"/>
        <v>0</v>
      </c>
      <c r="AR437" s="171">
        <f t="shared" si="243"/>
        <v>0</v>
      </c>
    </row>
    <row r="438" spans="2:44" x14ac:dyDescent="0.25">
      <c r="B438" s="169" t="s">
        <v>1126</v>
      </c>
      <c r="C438" s="170" t="s">
        <v>1127</v>
      </c>
      <c r="D4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1">
        <f t="shared" si="236"/>
        <v>0</v>
      </c>
      <c r="G438" s="171"/>
      <c r="H438" s="171">
        <f t="shared" si="237"/>
        <v>0</v>
      </c>
      <c r="I438" s="171"/>
      <c r="J438" s="171">
        <f t="shared" si="238"/>
        <v>0</v>
      </c>
      <c r="K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1">
        <f t="shared" si="239"/>
        <v>0</v>
      </c>
      <c r="AF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1">
        <f t="shared" si="240"/>
        <v>0</v>
      </c>
      <c r="AJ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1">
        <f t="shared" si="241"/>
        <v>0</v>
      </c>
      <c r="AN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1">
        <f t="shared" si="242"/>
        <v>0</v>
      </c>
      <c r="AR438" s="171">
        <f t="shared" si="243"/>
        <v>0</v>
      </c>
    </row>
    <row r="439" spans="2:44" x14ac:dyDescent="0.25">
      <c r="B439" s="169" t="s">
        <v>1128</v>
      </c>
      <c r="C439" s="170" t="s">
        <v>1129</v>
      </c>
      <c r="D4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1">
        <f t="shared" si="236"/>
        <v>0</v>
      </c>
      <c r="G439" s="171"/>
      <c r="H439" s="171">
        <f t="shared" si="237"/>
        <v>0</v>
      </c>
      <c r="I439" s="171"/>
      <c r="J439" s="171">
        <f t="shared" si="238"/>
        <v>0</v>
      </c>
      <c r="K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1">
        <f t="shared" si="239"/>
        <v>0</v>
      </c>
      <c r="AF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1">
        <f t="shared" si="240"/>
        <v>0</v>
      </c>
      <c r="AJ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1">
        <f t="shared" si="241"/>
        <v>0</v>
      </c>
      <c r="AN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1">
        <f t="shared" si="242"/>
        <v>0</v>
      </c>
      <c r="AR439" s="171">
        <f t="shared" si="243"/>
        <v>0</v>
      </c>
    </row>
    <row r="440" spans="2:44" x14ac:dyDescent="0.25">
      <c r="B440" s="169" t="s">
        <v>1130</v>
      </c>
      <c r="C440" s="170" t="s">
        <v>1131</v>
      </c>
      <c r="D4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1">
        <f t="shared" si="236"/>
        <v>0</v>
      </c>
      <c r="G440" s="171"/>
      <c r="H440" s="171">
        <f t="shared" si="237"/>
        <v>0</v>
      </c>
      <c r="I440" s="171"/>
      <c r="J440" s="171">
        <f t="shared" si="238"/>
        <v>0</v>
      </c>
      <c r="K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1">
        <f t="shared" si="239"/>
        <v>0</v>
      </c>
      <c r="AF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1">
        <f t="shared" si="240"/>
        <v>0</v>
      </c>
      <c r="AJ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1">
        <f t="shared" si="241"/>
        <v>0</v>
      </c>
      <c r="AN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1">
        <f t="shared" si="242"/>
        <v>0</v>
      </c>
      <c r="AR440" s="171">
        <f t="shared" si="243"/>
        <v>0</v>
      </c>
    </row>
    <row r="441" spans="2:44" x14ac:dyDescent="0.25">
      <c r="B441" s="169" t="s">
        <v>1132</v>
      </c>
      <c r="C441" s="170" t="s">
        <v>1133</v>
      </c>
      <c r="D44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1">
        <f t="shared" si="236"/>
        <v>0</v>
      </c>
      <c r="G441" s="171"/>
      <c r="H441" s="171">
        <f t="shared" si="237"/>
        <v>0</v>
      </c>
      <c r="I441" s="171"/>
      <c r="J441" s="171">
        <f t="shared" si="238"/>
        <v>0</v>
      </c>
      <c r="K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1">
        <f t="shared" si="239"/>
        <v>0</v>
      </c>
      <c r="AF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1">
        <f t="shared" si="240"/>
        <v>0</v>
      </c>
      <c r="AJ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1">
        <f t="shared" si="241"/>
        <v>0</v>
      </c>
      <c r="AN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1">
        <f t="shared" si="242"/>
        <v>0</v>
      </c>
      <c r="AR441" s="171">
        <f t="shared" si="243"/>
        <v>0</v>
      </c>
    </row>
    <row r="442" spans="2:44" x14ac:dyDescent="0.25">
      <c r="B442" s="169" t="s">
        <v>1134</v>
      </c>
      <c r="C442" s="170" t="s">
        <v>1135</v>
      </c>
      <c r="D4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1">
        <f t="shared" si="236"/>
        <v>0</v>
      </c>
      <c r="G442" s="171"/>
      <c r="H442" s="171">
        <f t="shared" si="237"/>
        <v>0</v>
      </c>
      <c r="I442" s="171"/>
      <c r="J442" s="171">
        <f t="shared" si="238"/>
        <v>0</v>
      </c>
      <c r="K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1">
        <f t="shared" si="239"/>
        <v>0</v>
      </c>
      <c r="AF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1">
        <f t="shared" si="240"/>
        <v>0</v>
      </c>
      <c r="AJ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1">
        <f t="shared" si="241"/>
        <v>0</v>
      </c>
      <c r="AN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1">
        <f t="shared" si="242"/>
        <v>0</v>
      </c>
      <c r="AR442" s="171">
        <f t="shared" si="243"/>
        <v>0</v>
      </c>
    </row>
    <row r="443" spans="2:44" x14ac:dyDescent="0.25">
      <c r="B443" s="169" t="s">
        <v>1136</v>
      </c>
      <c r="C443" s="170" t="s">
        <v>1137</v>
      </c>
      <c r="D44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1">
        <f t="shared" si="236"/>
        <v>0</v>
      </c>
      <c r="G443" s="171"/>
      <c r="H443" s="171">
        <f t="shared" si="237"/>
        <v>0</v>
      </c>
      <c r="I443" s="171"/>
      <c r="J443" s="171">
        <f t="shared" si="238"/>
        <v>0</v>
      </c>
      <c r="K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1">
        <f t="shared" si="239"/>
        <v>0</v>
      </c>
      <c r="AF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1">
        <f t="shared" si="240"/>
        <v>0</v>
      </c>
      <c r="AJ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1">
        <f t="shared" si="241"/>
        <v>0</v>
      </c>
      <c r="AN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1">
        <f t="shared" si="242"/>
        <v>0</v>
      </c>
      <c r="AR443" s="171">
        <f t="shared" si="243"/>
        <v>0</v>
      </c>
    </row>
    <row r="444" spans="2:44" x14ac:dyDescent="0.25">
      <c r="B444" s="169" t="s">
        <v>1138</v>
      </c>
      <c r="C444" s="170" t="s">
        <v>1139</v>
      </c>
      <c r="D4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1">
        <f t="shared" si="236"/>
        <v>0</v>
      </c>
      <c r="G444" s="171"/>
      <c r="H444" s="171">
        <f t="shared" si="237"/>
        <v>0</v>
      </c>
      <c r="I444" s="171"/>
      <c r="J444" s="171">
        <f t="shared" si="238"/>
        <v>0</v>
      </c>
      <c r="K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1">
        <f t="shared" si="239"/>
        <v>0</v>
      </c>
      <c r="AF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1">
        <f t="shared" si="240"/>
        <v>0</v>
      </c>
      <c r="AJ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1">
        <f t="shared" si="241"/>
        <v>0</v>
      </c>
      <c r="AN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1">
        <f t="shared" si="242"/>
        <v>0</v>
      </c>
      <c r="AR444" s="171">
        <f t="shared" si="243"/>
        <v>0</v>
      </c>
    </row>
    <row r="445" spans="2:44" x14ac:dyDescent="0.25">
      <c r="B445" s="169" t="s">
        <v>1140</v>
      </c>
      <c r="C445" s="170" t="s">
        <v>1141</v>
      </c>
      <c r="D44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1">
        <f t="shared" ref="F445:F476" si="244">D445+E445</f>
        <v>0</v>
      </c>
      <c r="G445" s="171"/>
      <c r="H445" s="171">
        <f t="shared" ref="H445:H476" si="245">F445-G445</f>
        <v>0</v>
      </c>
      <c r="I445" s="171"/>
      <c r="J445" s="171">
        <f t="shared" ref="J445:J476" si="246">F445-I445</f>
        <v>0</v>
      </c>
      <c r="K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1">
        <f t="shared" ref="AE445:AE476" si="247">AB445+AC445+AD445</f>
        <v>0</v>
      </c>
      <c r="AF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1">
        <f t="shared" ref="AI445:AI476" si="248">AF445+AG445+AH445</f>
        <v>0</v>
      </c>
      <c r="AJ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1">
        <f t="shared" ref="AM445:AM476" si="249">AJ445+AK445+AL445</f>
        <v>0</v>
      </c>
      <c r="AN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1">
        <f t="shared" ref="AQ445:AQ476" si="250">AN445+AO445+AP445</f>
        <v>0</v>
      </c>
      <c r="AR445" s="171">
        <f t="shared" ref="AR445:AR476" si="251">AE445+AI445+AM445+AQ445</f>
        <v>0</v>
      </c>
    </row>
    <row r="446" spans="2:44" x14ac:dyDescent="0.25">
      <c r="B446" s="169" t="s">
        <v>1142</v>
      </c>
      <c r="C446" s="170" t="s">
        <v>1143</v>
      </c>
      <c r="D4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1">
        <f t="shared" si="244"/>
        <v>0</v>
      </c>
      <c r="G446" s="171"/>
      <c r="H446" s="171">
        <f t="shared" si="245"/>
        <v>0</v>
      </c>
      <c r="I446" s="171"/>
      <c r="J446" s="171">
        <f t="shared" si="246"/>
        <v>0</v>
      </c>
      <c r="K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1">
        <f t="shared" si="247"/>
        <v>0</v>
      </c>
      <c r="AF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1">
        <f t="shared" si="248"/>
        <v>0</v>
      </c>
      <c r="AJ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1">
        <f t="shared" si="249"/>
        <v>0</v>
      </c>
      <c r="AN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1">
        <f t="shared" si="250"/>
        <v>0</v>
      </c>
      <c r="AR446" s="171">
        <f t="shared" si="251"/>
        <v>0</v>
      </c>
    </row>
    <row r="447" spans="2:44" x14ac:dyDescent="0.25">
      <c r="B447" s="169" t="s">
        <v>1144</v>
      </c>
      <c r="C447" s="170" t="s">
        <v>1145</v>
      </c>
      <c r="D44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1">
        <f t="shared" si="244"/>
        <v>0</v>
      </c>
      <c r="G447" s="171"/>
      <c r="H447" s="171">
        <f t="shared" si="245"/>
        <v>0</v>
      </c>
      <c r="I447" s="171"/>
      <c r="J447" s="171">
        <f t="shared" si="246"/>
        <v>0</v>
      </c>
      <c r="K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1">
        <f t="shared" si="247"/>
        <v>0</v>
      </c>
      <c r="AF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1">
        <f t="shared" si="248"/>
        <v>0</v>
      </c>
      <c r="AJ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1">
        <f t="shared" si="249"/>
        <v>0</v>
      </c>
      <c r="AN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1">
        <f t="shared" si="250"/>
        <v>0</v>
      </c>
      <c r="AR447" s="171">
        <f t="shared" si="251"/>
        <v>0</v>
      </c>
    </row>
    <row r="448" spans="2:44" x14ac:dyDescent="0.25">
      <c r="B448" s="169" t="s">
        <v>1146</v>
      </c>
      <c r="C448" s="170" t="s">
        <v>1147</v>
      </c>
      <c r="D4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1">
        <f t="shared" si="244"/>
        <v>0</v>
      </c>
      <c r="G448" s="171"/>
      <c r="H448" s="171">
        <f t="shared" si="245"/>
        <v>0</v>
      </c>
      <c r="I448" s="171"/>
      <c r="J448" s="171">
        <f t="shared" si="246"/>
        <v>0</v>
      </c>
      <c r="K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1">
        <f t="shared" si="247"/>
        <v>0</v>
      </c>
      <c r="AF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1">
        <f t="shared" si="248"/>
        <v>0</v>
      </c>
      <c r="AJ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1">
        <f t="shared" si="249"/>
        <v>0</v>
      </c>
      <c r="AN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1">
        <f t="shared" si="250"/>
        <v>0</v>
      </c>
      <c r="AR448" s="171">
        <f t="shared" si="251"/>
        <v>0</v>
      </c>
    </row>
    <row r="449" spans="2:44" x14ac:dyDescent="0.25">
      <c r="B449" s="169" t="s">
        <v>1148</v>
      </c>
      <c r="C449" s="170" t="s">
        <v>1149</v>
      </c>
      <c r="D44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1">
        <f t="shared" si="244"/>
        <v>0</v>
      </c>
      <c r="G449" s="171"/>
      <c r="H449" s="171">
        <f t="shared" si="245"/>
        <v>0</v>
      </c>
      <c r="I449" s="171"/>
      <c r="J449" s="171">
        <f t="shared" si="246"/>
        <v>0</v>
      </c>
      <c r="K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1">
        <f t="shared" si="247"/>
        <v>0</v>
      </c>
      <c r="AF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1">
        <f t="shared" si="248"/>
        <v>0</v>
      </c>
      <c r="AJ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1">
        <f t="shared" si="249"/>
        <v>0</v>
      </c>
      <c r="AN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1">
        <f t="shared" si="250"/>
        <v>0</v>
      </c>
      <c r="AR449" s="171">
        <f t="shared" si="251"/>
        <v>0</v>
      </c>
    </row>
    <row r="450" spans="2:44" x14ac:dyDescent="0.25">
      <c r="B450" s="169" t="s">
        <v>1150</v>
      </c>
      <c r="C450" s="170" t="s">
        <v>1151</v>
      </c>
      <c r="D4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1">
        <f t="shared" si="244"/>
        <v>0</v>
      </c>
      <c r="G450" s="171"/>
      <c r="H450" s="171">
        <f t="shared" si="245"/>
        <v>0</v>
      </c>
      <c r="I450" s="171"/>
      <c r="J450" s="171">
        <f t="shared" si="246"/>
        <v>0</v>
      </c>
      <c r="K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1">
        <f t="shared" si="247"/>
        <v>0</v>
      </c>
      <c r="AF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1">
        <f t="shared" si="248"/>
        <v>0</v>
      </c>
      <c r="AJ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1">
        <f t="shared" si="249"/>
        <v>0</v>
      </c>
      <c r="AN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1">
        <f t="shared" si="250"/>
        <v>0</v>
      </c>
      <c r="AR450" s="171">
        <f t="shared" si="251"/>
        <v>0</v>
      </c>
    </row>
    <row r="451" spans="2:44" x14ac:dyDescent="0.25">
      <c r="B451" s="169" t="s">
        <v>1152</v>
      </c>
      <c r="C451" s="170" t="s">
        <v>1153</v>
      </c>
      <c r="D4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1">
        <f t="shared" si="244"/>
        <v>0</v>
      </c>
      <c r="G451" s="171"/>
      <c r="H451" s="171">
        <f t="shared" si="245"/>
        <v>0</v>
      </c>
      <c r="I451" s="171"/>
      <c r="J451" s="171">
        <f t="shared" si="246"/>
        <v>0</v>
      </c>
      <c r="K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1">
        <f t="shared" si="247"/>
        <v>0</v>
      </c>
      <c r="AF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1">
        <f t="shared" si="248"/>
        <v>0</v>
      </c>
      <c r="AJ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1">
        <f t="shared" si="249"/>
        <v>0</v>
      </c>
      <c r="AN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1">
        <f t="shared" si="250"/>
        <v>0</v>
      </c>
      <c r="AR451" s="171">
        <f t="shared" si="251"/>
        <v>0</v>
      </c>
    </row>
    <row r="452" spans="2:44" x14ac:dyDescent="0.25">
      <c r="B452" s="169" t="s">
        <v>1154</v>
      </c>
      <c r="C452" s="170" t="s">
        <v>1155</v>
      </c>
      <c r="D4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1">
        <f t="shared" si="244"/>
        <v>0</v>
      </c>
      <c r="G452" s="171"/>
      <c r="H452" s="171">
        <f t="shared" si="245"/>
        <v>0</v>
      </c>
      <c r="I452" s="171"/>
      <c r="J452" s="171">
        <f t="shared" si="246"/>
        <v>0</v>
      </c>
      <c r="K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1">
        <f t="shared" si="247"/>
        <v>0</v>
      </c>
      <c r="AF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1">
        <f t="shared" si="248"/>
        <v>0</v>
      </c>
      <c r="AJ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1">
        <f t="shared" si="249"/>
        <v>0</v>
      </c>
      <c r="AN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1">
        <f t="shared" si="250"/>
        <v>0</v>
      </c>
      <c r="AR452" s="171">
        <f t="shared" si="251"/>
        <v>0</v>
      </c>
    </row>
    <row r="453" spans="2:44" x14ac:dyDescent="0.25">
      <c r="B453" s="169" t="s">
        <v>350</v>
      </c>
      <c r="C453" s="170" t="s">
        <v>218</v>
      </c>
      <c r="D4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1">
        <f t="shared" si="244"/>
        <v>0</v>
      </c>
      <c r="G453" s="171"/>
      <c r="H453" s="171">
        <f t="shared" si="245"/>
        <v>0</v>
      </c>
      <c r="I453" s="171"/>
      <c r="J453" s="171">
        <f t="shared" si="246"/>
        <v>0</v>
      </c>
      <c r="K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1">
        <f t="shared" si="247"/>
        <v>0</v>
      </c>
      <c r="AF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1">
        <f t="shared" si="248"/>
        <v>0</v>
      </c>
      <c r="AJ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1">
        <f t="shared" si="249"/>
        <v>0</v>
      </c>
      <c r="AN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1">
        <f t="shared" si="250"/>
        <v>0</v>
      </c>
      <c r="AR453" s="171">
        <f t="shared" si="251"/>
        <v>0</v>
      </c>
    </row>
    <row r="454" spans="2:44" x14ac:dyDescent="0.25">
      <c r="B454" s="169" t="s">
        <v>1156</v>
      </c>
      <c r="C454" s="170" t="s">
        <v>1157</v>
      </c>
      <c r="D4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1">
        <f t="shared" si="244"/>
        <v>0</v>
      </c>
      <c r="G454" s="171"/>
      <c r="H454" s="171">
        <f t="shared" si="245"/>
        <v>0</v>
      </c>
      <c r="I454" s="171"/>
      <c r="J454" s="171">
        <f t="shared" si="246"/>
        <v>0</v>
      </c>
      <c r="K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1">
        <f t="shared" si="247"/>
        <v>0</v>
      </c>
      <c r="AF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1">
        <f t="shared" si="248"/>
        <v>0</v>
      </c>
      <c r="AJ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1">
        <f t="shared" si="249"/>
        <v>0</v>
      </c>
      <c r="AN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1">
        <f t="shared" si="250"/>
        <v>0</v>
      </c>
      <c r="AR454" s="171">
        <f t="shared" si="251"/>
        <v>0</v>
      </c>
    </row>
    <row r="455" spans="2:44" x14ac:dyDescent="0.25">
      <c r="B455" s="169" t="s">
        <v>1158</v>
      </c>
      <c r="C455" s="170" t="s">
        <v>1159</v>
      </c>
      <c r="D4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1">
        <f t="shared" si="244"/>
        <v>0</v>
      </c>
      <c r="G455" s="171"/>
      <c r="H455" s="171">
        <f t="shared" si="245"/>
        <v>0</v>
      </c>
      <c r="I455" s="171"/>
      <c r="J455" s="171">
        <f t="shared" si="246"/>
        <v>0</v>
      </c>
      <c r="K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1">
        <f t="shared" si="247"/>
        <v>0</v>
      </c>
      <c r="AF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1">
        <f t="shared" si="248"/>
        <v>0</v>
      </c>
      <c r="AJ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1">
        <f t="shared" si="249"/>
        <v>0</v>
      </c>
      <c r="AN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1">
        <f t="shared" si="250"/>
        <v>0</v>
      </c>
      <c r="AR455" s="171">
        <f t="shared" si="251"/>
        <v>0</v>
      </c>
    </row>
    <row r="456" spans="2:44" x14ac:dyDescent="0.25">
      <c r="B456" s="169" t="s">
        <v>1160</v>
      </c>
      <c r="C456" s="170" t="s">
        <v>1161</v>
      </c>
      <c r="D4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1">
        <f t="shared" si="244"/>
        <v>0</v>
      </c>
      <c r="G456" s="171"/>
      <c r="H456" s="171">
        <f t="shared" si="245"/>
        <v>0</v>
      </c>
      <c r="I456" s="171"/>
      <c r="J456" s="171">
        <f t="shared" si="246"/>
        <v>0</v>
      </c>
      <c r="K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1">
        <f t="shared" si="247"/>
        <v>0</v>
      </c>
      <c r="AF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1">
        <f t="shared" si="248"/>
        <v>0</v>
      </c>
      <c r="AJ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1">
        <f t="shared" si="249"/>
        <v>0</v>
      </c>
      <c r="AN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1">
        <f t="shared" si="250"/>
        <v>0</v>
      </c>
      <c r="AR456" s="171">
        <f t="shared" si="251"/>
        <v>0</v>
      </c>
    </row>
    <row r="457" spans="2:44" x14ac:dyDescent="0.25">
      <c r="B457" s="169" t="s">
        <v>1162</v>
      </c>
      <c r="C457" s="170" t="s">
        <v>1163</v>
      </c>
      <c r="D4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1">
        <f t="shared" si="244"/>
        <v>0</v>
      </c>
      <c r="G457" s="171"/>
      <c r="H457" s="171">
        <f t="shared" si="245"/>
        <v>0</v>
      </c>
      <c r="I457" s="171"/>
      <c r="J457" s="171">
        <f t="shared" si="246"/>
        <v>0</v>
      </c>
      <c r="K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1">
        <f t="shared" si="247"/>
        <v>0</v>
      </c>
      <c r="AF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1">
        <f t="shared" si="248"/>
        <v>0</v>
      </c>
      <c r="AJ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1">
        <f t="shared" si="249"/>
        <v>0</v>
      </c>
      <c r="AN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1">
        <f t="shared" si="250"/>
        <v>0</v>
      </c>
      <c r="AR457" s="171">
        <f t="shared" si="251"/>
        <v>0</v>
      </c>
    </row>
    <row r="458" spans="2:44" x14ac:dyDescent="0.25">
      <c r="B458" s="169" t="s">
        <v>1164</v>
      </c>
      <c r="C458" s="170" t="s">
        <v>1165</v>
      </c>
      <c r="D4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1">
        <f t="shared" si="244"/>
        <v>0</v>
      </c>
      <c r="G458" s="171"/>
      <c r="H458" s="171">
        <f t="shared" si="245"/>
        <v>0</v>
      </c>
      <c r="I458" s="171"/>
      <c r="J458" s="171">
        <f t="shared" si="246"/>
        <v>0</v>
      </c>
      <c r="K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1">
        <f t="shared" si="247"/>
        <v>0</v>
      </c>
      <c r="AF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1">
        <f t="shared" si="248"/>
        <v>0</v>
      </c>
      <c r="AJ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1">
        <f t="shared" si="249"/>
        <v>0</v>
      </c>
      <c r="AN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1">
        <f t="shared" si="250"/>
        <v>0</v>
      </c>
      <c r="AR458" s="171">
        <f t="shared" si="251"/>
        <v>0</v>
      </c>
    </row>
    <row r="459" spans="2:44" x14ac:dyDescent="0.25">
      <c r="B459" s="178" t="s">
        <v>351</v>
      </c>
      <c r="C459" s="179" t="s">
        <v>219</v>
      </c>
      <c r="D459" s="180">
        <f>SUM(D460:D466)</f>
        <v>0</v>
      </c>
      <c r="E459" s="180">
        <f>SUM(E460:E466)</f>
        <v>44000</v>
      </c>
      <c r="F459" s="180">
        <f t="shared" si="244"/>
        <v>44000</v>
      </c>
      <c r="G459" s="180">
        <f>SUM(G460:G466)</f>
        <v>0</v>
      </c>
      <c r="H459" s="180">
        <f t="shared" si="245"/>
        <v>44000</v>
      </c>
      <c r="I459" s="180">
        <f>SUM(I460:I466)</f>
        <v>0</v>
      </c>
      <c r="J459" s="180">
        <f t="shared" si="246"/>
        <v>44000</v>
      </c>
      <c r="K459" s="180">
        <f t="shared" ref="K459:AD459" si="252">SUM(K460:K466)</f>
        <v>0</v>
      </c>
      <c r="L459" s="180">
        <f t="shared" si="252"/>
        <v>0</v>
      </c>
      <c r="M459" s="180">
        <f t="shared" si="252"/>
        <v>0</v>
      </c>
      <c r="N459" s="180">
        <f t="shared" si="252"/>
        <v>0</v>
      </c>
      <c r="O459" s="180">
        <f t="shared" si="252"/>
        <v>0</v>
      </c>
      <c r="P459" s="180">
        <f>SUM(P460:P466)</f>
        <v>0</v>
      </c>
      <c r="Q459" s="180">
        <f>SUM(Q460:Q466)</f>
        <v>0</v>
      </c>
      <c r="R459" s="180">
        <f t="shared" si="252"/>
        <v>0</v>
      </c>
      <c r="S459" s="180">
        <f t="shared" si="252"/>
        <v>0</v>
      </c>
      <c r="T459" s="180">
        <f>SUM(T460:T466)</f>
        <v>0</v>
      </c>
      <c r="U459" s="180">
        <f t="shared" si="252"/>
        <v>0</v>
      </c>
      <c r="V459" s="180">
        <f t="shared" si="252"/>
        <v>0</v>
      </c>
      <c r="W459" s="180">
        <f>SUM(W460:W466)</f>
        <v>0</v>
      </c>
      <c r="X459" s="180">
        <f t="shared" si="252"/>
        <v>44000</v>
      </c>
      <c r="Y459" s="180">
        <f>SUM(Y460:Y466)</f>
        <v>0</v>
      </c>
      <c r="Z459" s="180">
        <f>SUM(Z460:Z466)</f>
        <v>0</v>
      </c>
      <c r="AA459" s="180">
        <f t="shared" si="252"/>
        <v>0</v>
      </c>
      <c r="AB459" s="180">
        <f t="shared" si="252"/>
        <v>0</v>
      </c>
      <c r="AC459" s="180">
        <f t="shared" si="252"/>
        <v>44000</v>
      </c>
      <c r="AD459" s="180">
        <f t="shared" si="252"/>
        <v>0</v>
      </c>
      <c r="AE459" s="180">
        <f t="shared" si="247"/>
        <v>44000</v>
      </c>
      <c r="AF459" s="180">
        <f>SUM(AF460:AF466)</f>
        <v>0</v>
      </c>
      <c r="AG459" s="180">
        <f>SUM(AG460:AG466)</f>
        <v>0</v>
      </c>
      <c r="AH459" s="180">
        <f>SUM(AH460:AH466)</f>
        <v>0</v>
      </c>
      <c r="AI459" s="180">
        <f t="shared" si="248"/>
        <v>0</v>
      </c>
      <c r="AJ459" s="180">
        <f>SUM(AJ460:AJ466)</f>
        <v>0</v>
      </c>
      <c r="AK459" s="180">
        <f>SUM(AK460:AK466)</f>
        <v>0</v>
      </c>
      <c r="AL459" s="180">
        <f>SUM(AL460:AL466)</f>
        <v>0</v>
      </c>
      <c r="AM459" s="180">
        <f t="shared" si="249"/>
        <v>0</v>
      </c>
      <c r="AN459" s="180">
        <f>SUM(AN460:AN466)</f>
        <v>0</v>
      </c>
      <c r="AO459" s="180">
        <f>SUM(AO460:AO466)</f>
        <v>0</v>
      </c>
      <c r="AP459" s="180">
        <f>SUM(AP460:AP466)</f>
        <v>0</v>
      </c>
      <c r="AQ459" s="180">
        <f t="shared" si="250"/>
        <v>0</v>
      </c>
      <c r="AR459" s="180">
        <f t="shared" si="251"/>
        <v>44000</v>
      </c>
    </row>
    <row r="460" spans="2:44" x14ac:dyDescent="0.25">
      <c r="B460" s="169" t="s">
        <v>352</v>
      </c>
      <c r="C460" s="170" t="s">
        <v>220</v>
      </c>
      <c r="D46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1">
        <f t="shared" si="244"/>
        <v>0</v>
      </c>
      <c r="G460" s="171"/>
      <c r="H460" s="171">
        <f t="shared" si="245"/>
        <v>0</v>
      </c>
      <c r="I460" s="171"/>
      <c r="J460" s="171">
        <f t="shared" si="246"/>
        <v>0</v>
      </c>
      <c r="K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1">
        <f t="shared" si="247"/>
        <v>0</v>
      </c>
      <c r="AF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1">
        <f t="shared" si="248"/>
        <v>0</v>
      </c>
      <c r="AJ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1">
        <f t="shared" si="249"/>
        <v>0</v>
      </c>
      <c r="AN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1">
        <f t="shared" si="250"/>
        <v>0</v>
      </c>
      <c r="AR460" s="171">
        <f t="shared" si="251"/>
        <v>0</v>
      </c>
    </row>
    <row r="461" spans="2:44" x14ac:dyDescent="0.25">
      <c r="B461" s="169" t="s">
        <v>1166</v>
      </c>
      <c r="C461" s="170" t="s">
        <v>1167</v>
      </c>
      <c r="D4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1">
        <f t="shared" si="244"/>
        <v>0</v>
      </c>
      <c r="G461" s="171"/>
      <c r="H461" s="171">
        <f t="shared" si="245"/>
        <v>0</v>
      </c>
      <c r="I461" s="171"/>
      <c r="J461" s="171">
        <f t="shared" si="246"/>
        <v>0</v>
      </c>
      <c r="K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1">
        <f t="shared" si="247"/>
        <v>0</v>
      </c>
      <c r="AF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1">
        <f t="shared" si="248"/>
        <v>0</v>
      </c>
      <c r="AJ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1">
        <f t="shared" si="249"/>
        <v>0</v>
      </c>
      <c r="AN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1">
        <f t="shared" si="250"/>
        <v>0</v>
      </c>
      <c r="AR461" s="171">
        <f t="shared" si="251"/>
        <v>0</v>
      </c>
    </row>
    <row r="462" spans="2:44" x14ac:dyDescent="0.25">
      <c r="B462" s="169" t="s">
        <v>1168</v>
      </c>
      <c r="C462" s="170" t="s">
        <v>1169</v>
      </c>
      <c r="D4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1">
        <f t="shared" si="244"/>
        <v>0</v>
      </c>
      <c r="G462" s="171"/>
      <c r="H462" s="171">
        <f t="shared" si="245"/>
        <v>0</v>
      </c>
      <c r="I462" s="171"/>
      <c r="J462" s="171">
        <f t="shared" si="246"/>
        <v>0</v>
      </c>
      <c r="K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1">
        <f t="shared" si="247"/>
        <v>0</v>
      </c>
      <c r="AF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1">
        <f t="shared" si="248"/>
        <v>0</v>
      </c>
      <c r="AJ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1">
        <f t="shared" si="249"/>
        <v>0</v>
      </c>
      <c r="AN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1">
        <f t="shared" si="250"/>
        <v>0</v>
      </c>
      <c r="AR462" s="171">
        <f t="shared" si="251"/>
        <v>0</v>
      </c>
    </row>
    <row r="463" spans="2:44" x14ac:dyDescent="0.25">
      <c r="B463" s="169" t="s">
        <v>1170</v>
      </c>
      <c r="C463" s="170" t="s">
        <v>1171</v>
      </c>
      <c r="D4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44000</v>
      </c>
      <c r="F463" s="171">
        <f t="shared" si="244"/>
        <v>44000</v>
      </c>
      <c r="G463" s="171"/>
      <c r="H463" s="171">
        <f t="shared" si="245"/>
        <v>44000</v>
      </c>
      <c r="I463" s="171"/>
      <c r="J463" s="171">
        <f t="shared" si="246"/>
        <v>44000</v>
      </c>
      <c r="K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44000</v>
      </c>
      <c r="Y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44000</v>
      </c>
      <c r="AD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1">
        <f t="shared" si="247"/>
        <v>44000</v>
      </c>
      <c r="AF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1">
        <f t="shared" si="248"/>
        <v>0</v>
      </c>
      <c r="AJ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1">
        <f t="shared" si="249"/>
        <v>0</v>
      </c>
      <c r="AN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1">
        <f t="shared" si="250"/>
        <v>0</v>
      </c>
      <c r="AR463" s="171">
        <f t="shared" si="251"/>
        <v>44000</v>
      </c>
    </row>
    <row r="464" spans="2:44" x14ac:dyDescent="0.25">
      <c r="B464" s="169" t="s">
        <v>1172</v>
      </c>
      <c r="C464" s="170" t="s">
        <v>1173</v>
      </c>
      <c r="D46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1">
        <f t="shared" si="244"/>
        <v>0</v>
      </c>
      <c r="G464" s="171"/>
      <c r="H464" s="171">
        <f t="shared" si="245"/>
        <v>0</v>
      </c>
      <c r="I464" s="171"/>
      <c r="J464" s="171">
        <f t="shared" si="246"/>
        <v>0</v>
      </c>
      <c r="K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1">
        <f t="shared" si="247"/>
        <v>0</v>
      </c>
      <c r="AF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1">
        <f t="shared" si="248"/>
        <v>0</v>
      </c>
      <c r="AJ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1">
        <f t="shared" si="249"/>
        <v>0</v>
      </c>
      <c r="AN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1">
        <f t="shared" si="250"/>
        <v>0</v>
      </c>
      <c r="AR464" s="171">
        <f t="shared" si="251"/>
        <v>0</v>
      </c>
    </row>
    <row r="465" spans="2:44" x14ac:dyDescent="0.25">
      <c r="B465" s="169" t="s">
        <v>1174</v>
      </c>
      <c r="C465" s="170" t="s">
        <v>1175</v>
      </c>
      <c r="D4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1">
        <f t="shared" si="244"/>
        <v>0</v>
      </c>
      <c r="G465" s="171"/>
      <c r="H465" s="171">
        <f t="shared" si="245"/>
        <v>0</v>
      </c>
      <c r="I465" s="171"/>
      <c r="J465" s="171">
        <f t="shared" si="246"/>
        <v>0</v>
      </c>
      <c r="K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1">
        <f t="shared" si="247"/>
        <v>0</v>
      </c>
      <c r="AF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1">
        <f t="shared" si="248"/>
        <v>0</v>
      </c>
      <c r="AJ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1">
        <f t="shared" si="249"/>
        <v>0</v>
      </c>
      <c r="AN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1">
        <f t="shared" si="250"/>
        <v>0</v>
      </c>
      <c r="AR465" s="171">
        <f t="shared" si="251"/>
        <v>0</v>
      </c>
    </row>
    <row r="466" spans="2:44" x14ac:dyDescent="0.25">
      <c r="B466" s="169" t="s">
        <v>1176</v>
      </c>
      <c r="C466" s="170" t="s">
        <v>1177</v>
      </c>
      <c r="D46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1">
        <f t="shared" si="244"/>
        <v>0</v>
      </c>
      <c r="G466" s="171"/>
      <c r="H466" s="171">
        <f t="shared" si="245"/>
        <v>0</v>
      </c>
      <c r="I466" s="171"/>
      <c r="J466" s="171">
        <f t="shared" si="246"/>
        <v>0</v>
      </c>
      <c r="K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1">
        <f t="shared" si="247"/>
        <v>0</v>
      </c>
      <c r="AF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1">
        <f t="shared" si="248"/>
        <v>0</v>
      </c>
      <c r="AJ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1">
        <f t="shared" si="249"/>
        <v>0</v>
      </c>
      <c r="AN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1">
        <f t="shared" si="250"/>
        <v>0</v>
      </c>
      <c r="AR466" s="171">
        <f t="shared" si="251"/>
        <v>0</v>
      </c>
    </row>
    <row r="467" spans="2:44" x14ac:dyDescent="0.25">
      <c r="B467" s="178" t="s">
        <v>353</v>
      </c>
      <c r="C467" s="179" t="s">
        <v>221</v>
      </c>
      <c r="D467" s="180">
        <f>SUM(D468:D484)</f>
        <v>0</v>
      </c>
      <c r="E467" s="180">
        <f>SUM(E468:E484)</f>
        <v>0</v>
      </c>
      <c r="F467" s="180">
        <f t="shared" si="244"/>
        <v>0</v>
      </c>
      <c r="G467" s="180">
        <f>SUM(G468:G484)</f>
        <v>0</v>
      </c>
      <c r="H467" s="180">
        <f t="shared" si="245"/>
        <v>0</v>
      </c>
      <c r="I467" s="180">
        <f>SUM(I468:I484)</f>
        <v>0</v>
      </c>
      <c r="J467" s="180">
        <f t="shared" si="246"/>
        <v>0</v>
      </c>
      <c r="K467" s="180">
        <f t="shared" ref="K467:AD467" si="253">SUM(K468:K484)</f>
        <v>0</v>
      </c>
      <c r="L467" s="180">
        <f t="shared" si="253"/>
        <v>0</v>
      </c>
      <c r="M467" s="180">
        <f t="shared" si="253"/>
        <v>0</v>
      </c>
      <c r="N467" s="180">
        <f t="shared" si="253"/>
        <v>0</v>
      </c>
      <c r="O467" s="180">
        <f t="shared" si="253"/>
        <v>0</v>
      </c>
      <c r="P467" s="180">
        <f t="shared" si="253"/>
        <v>0</v>
      </c>
      <c r="Q467" s="180">
        <f t="shared" si="253"/>
        <v>0</v>
      </c>
      <c r="R467" s="180">
        <f t="shared" si="253"/>
        <v>0</v>
      </c>
      <c r="S467" s="180">
        <f t="shared" si="253"/>
        <v>0</v>
      </c>
      <c r="T467" s="180">
        <f>SUM(T468:T484)</f>
        <v>0</v>
      </c>
      <c r="U467" s="180">
        <f t="shared" si="253"/>
        <v>0</v>
      </c>
      <c r="V467" s="180">
        <f t="shared" si="253"/>
        <v>0</v>
      </c>
      <c r="W467" s="180">
        <f t="shared" si="253"/>
        <v>0</v>
      </c>
      <c r="X467" s="180">
        <f t="shared" si="253"/>
        <v>0</v>
      </c>
      <c r="Y467" s="180">
        <f>SUM(Y468:Y484)</f>
        <v>0</v>
      </c>
      <c r="Z467" s="180">
        <f>SUM(Z468:Z484)</f>
        <v>0</v>
      </c>
      <c r="AA467" s="180">
        <f t="shared" si="253"/>
        <v>0</v>
      </c>
      <c r="AB467" s="180">
        <f t="shared" si="253"/>
        <v>0</v>
      </c>
      <c r="AC467" s="180">
        <f t="shared" si="253"/>
        <v>0</v>
      </c>
      <c r="AD467" s="180">
        <f t="shared" si="253"/>
        <v>0</v>
      </c>
      <c r="AE467" s="180">
        <f t="shared" si="247"/>
        <v>0</v>
      </c>
      <c r="AF467" s="180">
        <f>SUM(AF468:AF484)</f>
        <v>0</v>
      </c>
      <c r="AG467" s="180">
        <f>SUM(AG468:AG484)</f>
        <v>0</v>
      </c>
      <c r="AH467" s="180">
        <f>SUM(AH468:AH484)</f>
        <v>0</v>
      </c>
      <c r="AI467" s="180">
        <f t="shared" si="248"/>
        <v>0</v>
      </c>
      <c r="AJ467" s="180">
        <f>SUM(AJ468:AJ484)</f>
        <v>0</v>
      </c>
      <c r="AK467" s="180">
        <f>SUM(AK468:AK484)</f>
        <v>0</v>
      </c>
      <c r="AL467" s="180">
        <f>SUM(AL468:AL484)</f>
        <v>0</v>
      </c>
      <c r="AM467" s="180">
        <f t="shared" si="249"/>
        <v>0</v>
      </c>
      <c r="AN467" s="180">
        <f>SUM(AN468:AN484)</f>
        <v>0</v>
      </c>
      <c r="AO467" s="180">
        <f>SUM(AO468:AO484)</f>
        <v>0</v>
      </c>
      <c r="AP467" s="180">
        <f>SUM(AP468:AP484)</f>
        <v>0</v>
      </c>
      <c r="AQ467" s="180">
        <f t="shared" si="250"/>
        <v>0</v>
      </c>
      <c r="AR467" s="180">
        <f t="shared" si="251"/>
        <v>0</v>
      </c>
    </row>
    <row r="468" spans="2:44" x14ac:dyDescent="0.25">
      <c r="B468" s="169" t="s">
        <v>1178</v>
      </c>
      <c r="C468" s="170" t="s">
        <v>1179</v>
      </c>
      <c r="D46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1">
        <f t="shared" si="244"/>
        <v>0</v>
      </c>
      <c r="G468" s="171"/>
      <c r="H468" s="171">
        <f t="shared" si="245"/>
        <v>0</v>
      </c>
      <c r="I468" s="171"/>
      <c r="J468" s="171">
        <f t="shared" si="246"/>
        <v>0</v>
      </c>
      <c r="K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1">
        <f t="shared" si="247"/>
        <v>0</v>
      </c>
      <c r="AF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1">
        <f t="shared" si="248"/>
        <v>0</v>
      </c>
      <c r="AJ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1">
        <f t="shared" si="249"/>
        <v>0</v>
      </c>
      <c r="AN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1">
        <f t="shared" si="250"/>
        <v>0</v>
      </c>
      <c r="AR468" s="171">
        <f t="shared" si="251"/>
        <v>0</v>
      </c>
    </row>
    <row r="469" spans="2:44" x14ac:dyDescent="0.25">
      <c r="B469" s="169" t="s">
        <v>354</v>
      </c>
      <c r="C469" s="170" t="s">
        <v>222</v>
      </c>
      <c r="D46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1">
        <f t="shared" si="244"/>
        <v>0</v>
      </c>
      <c r="G469" s="171"/>
      <c r="H469" s="171">
        <f t="shared" si="245"/>
        <v>0</v>
      </c>
      <c r="I469" s="171"/>
      <c r="J469" s="171">
        <f t="shared" si="246"/>
        <v>0</v>
      </c>
      <c r="K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1">
        <f t="shared" si="247"/>
        <v>0</v>
      </c>
      <c r="AF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1">
        <f t="shared" si="248"/>
        <v>0</v>
      </c>
      <c r="AJ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1">
        <f t="shared" si="249"/>
        <v>0</v>
      </c>
      <c r="AN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1">
        <f t="shared" si="250"/>
        <v>0</v>
      </c>
      <c r="AR469" s="171">
        <f t="shared" si="251"/>
        <v>0</v>
      </c>
    </row>
    <row r="470" spans="2:44" x14ac:dyDescent="0.25">
      <c r="B470" s="169" t="s">
        <v>361</v>
      </c>
      <c r="C470" s="170" t="s">
        <v>227</v>
      </c>
      <c r="D47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1">
        <f t="shared" si="244"/>
        <v>0</v>
      </c>
      <c r="G470" s="171"/>
      <c r="H470" s="171">
        <f t="shared" si="245"/>
        <v>0</v>
      </c>
      <c r="I470" s="171"/>
      <c r="J470" s="171">
        <f t="shared" si="246"/>
        <v>0</v>
      </c>
      <c r="K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1">
        <f t="shared" si="247"/>
        <v>0</v>
      </c>
      <c r="AF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1">
        <f t="shared" si="248"/>
        <v>0</v>
      </c>
      <c r="AJ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1">
        <f t="shared" si="249"/>
        <v>0</v>
      </c>
      <c r="AN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1">
        <f t="shared" si="250"/>
        <v>0</v>
      </c>
      <c r="AR470" s="171">
        <f t="shared" si="251"/>
        <v>0</v>
      </c>
    </row>
    <row r="471" spans="2:44" x14ac:dyDescent="0.25">
      <c r="B471" s="169" t="s">
        <v>1180</v>
      </c>
      <c r="C471" s="170" t="s">
        <v>1181</v>
      </c>
      <c r="D47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1">
        <f t="shared" si="244"/>
        <v>0</v>
      </c>
      <c r="G471" s="171"/>
      <c r="H471" s="171">
        <f t="shared" si="245"/>
        <v>0</v>
      </c>
      <c r="I471" s="171"/>
      <c r="J471" s="171">
        <f t="shared" si="246"/>
        <v>0</v>
      </c>
      <c r="K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1">
        <f t="shared" si="247"/>
        <v>0</v>
      </c>
      <c r="AF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1">
        <f t="shared" si="248"/>
        <v>0</v>
      </c>
      <c r="AJ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1">
        <f t="shared" si="249"/>
        <v>0</v>
      </c>
      <c r="AN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1">
        <f t="shared" si="250"/>
        <v>0</v>
      </c>
      <c r="AR471" s="171">
        <f t="shared" si="251"/>
        <v>0</v>
      </c>
    </row>
    <row r="472" spans="2:44" x14ac:dyDescent="0.25">
      <c r="B472" s="169" t="s">
        <v>1182</v>
      </c>
      <c r="C472" s="170" t="s">
        <v>1183</v>
      </c>
      <c r="D47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1">
        <f t="shared" si="244"/>
        <v>0</v>
      </c>
      <c r="G472" s="171"/>
      <c r="H472" s="171">
        <f t="shared" si="245"/>
        <v>0</v>
      </c>
      <c r="I472" s="171"/>
      <c r="J472" s="171">
        <f t="shared" si="246"/>
        <v>0</v>
      </c>
      <c r="K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1">
        <f t="shared" si="247"/>
        <v>0</v>
      </c>
      <c r="AF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1">
        <f t="shared" si="248"/>
        <v>0</v>
      </c>
      <c r="AJ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1">
        <f t="shared" si="249"/>
        <v>0</v>
      </c>
      <c r="AN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1">
        <f t="shared" si="250"/>
        <v>0</v>
      </c>
      <c r="AR472" s="171">
        <f t="shared" si="251"/>
        <v>0</v>
      </c>
    </row>
    <row r="473" spans="2:44" x14ac:dyDescent="0.25">
      <c r="B473" s="169" t="s">
        <v>1184</v>
      </c>
      <c r="C473" s="170" t="s">
        <v>1185</v>
      </c>
      <c r="D47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1">
        <f t="shared" si="244"/>
        <v>0</v>
      </c>
      <c r="G473" s="171"/>
      <c r="H473" s="171">
        <f t="shared" si="245"/>
        <v>0</v>
      </c>
      <c r="I473" s="171"/>
      <c r="J473" s="171">
        <f t="shared" si="246"/>
        <v>0</v>
      </c>
      <c r="K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1">
        <f t="shared" si="247"/>
        <v>0</v>
      </c>
      <c r="AF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1">
        <f t="shared" si="248"/>
        <v>0</v>
      </c>
      <c r="AJ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1">
        <f t="shared" si="249"/>
        <v>0</v>
      </c>
      <c r="AN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1">
        <f t="shared" si="250"/>
        <v>0</v>
      </c>
      <c r="AR473" s="171">
        <f t="shared" si="251"/>
        <v>0</v>
      </c>
    </row>
    <row r="474" spans="2:44" x14ac:dyDescent="0.25">
      <c r="B474" s="169" t="s">
        <v>1186</v>
      </c>
      <c r="C474" s="170" t="s">
        <v>1187</v>
      </c>
      <c r="D47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1">
        <f t="shared" si="244"/>
        <v>0</v>
      </c>
      <c r="G474" s="171"/>
      <c r="H474" s="171">
        <f t="shared" si="245"/>
        <v>0</v>
      </c>
      <c r="I474" s="171"/>
      <c r="J474" s="171">
        <f t="shared" si="246"/>
        <v>0</v>
      </c>
      <c r="K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1">
        <f t="shared" si="247"/>
        <v>0</v>
      </c>
      <c r="AF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1">
        <f t="shared" si="248"/>
        <v>0</v>
      </c>
      <c r="AJ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1">
        <f t="shared" si="249"/>
        <v>0</v>
      </c>
      <c r="AN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1">
        <f t="shared" si="250"/>
        <v>0</v>
      </c>
      <c r="AR474" s="171">
        <f t="shared" si="251"/>
        <v>0</v>
      </c>
    </row>
    <row r="475" spans="2:44" x14ac:dyDescent="0.25">
      <c r="B475" s="169" t="s">
        <v>1188</v>
      </c>
      <c r="C475" s="170" t="s">
        <v>1189</v>
      </c>
      <c r="D47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1">
        <f t="shared" si="244"/>
        <v>0</v>
      </c>
      <c r="G475" s="171"/>
      <c r="H475" s="171">
        <f t="shared" si="245"/>
        <v>0</v>
      </c>
      <c r="I475" s="171"/>
      <c r="J475" s="171">
        <f t="shared" si="246"/>
        <v>0</v>
      </c>
      <c r="K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1">
        <f t="shared" si="247"/>
        <v>0</v>
      </c>
      <c r="AF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1">
        <f t="shared" si="248"/>
        <v>0</v>
      </c>
      <c r="AJ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1">
        <f t="shared" si="249"/>
        <v>0</v>
      </c>
      <c r="AN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1">
        <f t="shared" si="250"/>
        <v>0</v>
      </c>
      <c r="AR475" s="171">
        <f t="shared" si="251"/>
        <v>0</v>
      </c>
    </row>
    <row r="476" spans="2:44" x14ac:dyDescent="0.25">
      <c r="B476" s="169" t="s">
        <v>1190</v>
      </c>
      <c r="C476" s="170" t="s">
        <v>1191</v>
      </c>
      <c r="D47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1">
        <f t="shared" si="244"/>
        <v>0</v>
      </c>
      <c r="G476" s="171"/>
      <c r="H476" s="171">
        <f t="shared" si="245"/>
        <v>0</v>
      </c>
      <c r="I476" s="171"/>
      <c r="J476" s="171">
        <f t="shared" si="246"/>
        <v>0</v>
      </c>
      <c r="K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1">
        <f t="shared" si="247"/>
        <v>0</v>
      </c>
      <c r="AF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1">
        <f t="shared" si="248"/>
        <v>0</v>
      </c>
      <c r="AJ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1">
        <f t="shared" si="249"/>
        <v>0</v>
      </c>
      <c r="AN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1">
        <f t="shared" si="250"/>
        <v>0</v>
      </c>
      <c r="AR476" s="171">
        <f t="shared" si="251"/>
        <v>0</v>
      </c>
    </row>
    <row r="477" spans="2:44" x14ac:dyDescent="0.25">
      <c r="B477" s="169" t="s">
        <v>1192</v>
      </c>
      <c r="C477" s="170" t="s">
        <v>1193</v>
      </c>
      <c r="D47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1">
        <f t="shared" ref="F477:F508" si="254">D477+E477</f>
        <v>0</v>
      </c>
      <c r="G477" s="171"/>
      <c r="H477" s="171">
        <f t="shared" ref="H477:H508" si="255">F477-G477</f>
        <v>0</v>
      </c>
      <c r="I477" s="171"/>
      <c r="J477" s="171">
        <f t="shared" ref="J477:J508" si="256">F477-I477</f>
        <v>0</v>
      </c>
      <c r="K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1">
        <f t="shared" ref="AE477:AE508" si="257">AB477+AC477+AD477</f>
        <v>0</v>
      </c>
      <c r="AF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1">
        <f t="shared" ref="AI477:AI508" si="258">AF477+AG477+AH477</f>
        <v>0</v>
      </c>
      <c r="AJ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1">
        <f t="shared" ref="AM477:AM508" si="259">AJ477+AK477+AL477</f>
        <v>0</v>
      </c>
      <c r="AN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1">
        <f t="shared" ref="AQ477:AQ508" si="260">AN477+AO477+AP477</f>
        <v>0</v>
      </c>
      <c r="AR477" s="171">
        <f t="shared" ref="AR477:AR508" si="261">AE477+AI477+AM477+AQ477</f>
        <v>0</v>
      </c>
    </row>
    <row r="478" spans="2:44" x14ac:dyDescent="0.25">
      <c r="B478" s="169" t="s">
        <v>1194</v>
      </c>
      <c r="C478" s="170" t="s">
        <v>1195</v>
      </c>
      <c r="D47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1">
        <f t="shared" si="254"/>
        <v>0</v>
      </c>
      <c r="G478" s="171"/>
      <c r="H478" s="171">
        <f t="shared" si="255"/>
        <v>0</v>
      </c>
      <c r="I478" s="171"/>
      <c r="J478" s="171">
        <f t="shared" si="256"/>
        <v>0</v>
      </c>
      <c r="K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1">
        <f t="shared" si="257"/>
        <v>0</v>
      </c>
      <c r="AF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1">
        <f t="shared" si="258"/>
        <v>0</v>
      </c>
      <c r="AJ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1">
        <f t="shared" si="259"/>
        <v>0</v>
      </c>
      <c r="AN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1">
        <f t="shared" si="260"/>
        <v>0</v>
      </c>
      <c r="AR478" s="171">
        <f t="shared" si="261"/>
        <v>0</v>
      </c>
    </row>
    <row r="479" spans="2:44" x14ac:dyDescent="0.25">
      <c r="B479" s="169" t="s">
        <v>1196</v>
      </c>
      <c r="C479" s="170" t="s">
        <v>1197</v>
      </c>
      <c r="D47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1">
        <f t="shared" si="254"/>
        <v>0</v>
      </c>
      <c r="G479" s="171"/>
      <c r="H479" s="171">
        <f t="shared" si="255"/>
        <v>0</v>
      </c>
      <c r="I479" s="171"/>
      <c r="J479" s="171">
        <f t="shared" si="256"/>
        <v>0</v>
      </c>
      <c r="K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1">
        <f t="shared" si="257"/>
        <v>0</v>
      </c>
      <c r="AF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1">
        <f t="shared" si="258"/>
        <v>0</v>
      </c>
      <c r="AJ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1">
        <f t="shared" si="259"/>
        <v>0</v>
      </c>
      <c r="AN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1">
        <f t="shared" si="260"/>
        <v>0</v>
      </c>
      <c r="AR479" s="171">
        <f t="shared" si="261"/>
        <v>0</v>
      </c>
    </row>
    <row r="480" spans="2:44" x14ac:dyDescent="0.25">
      <c r="B480" s="169" t="s">
        <v>1198</v>
      </c>
      <c r="C480" s="170" t="s">
        <v>1199</v>
      </c>
      <c r="D48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1">
        <f t="shared" si="254"/>
        <v>0</v>
      </c>
      <c r="G480" s="171"/>
      <c r="H480" s="171">
        <f t="shared" si="255"/>
        <v>0</v>
      </c>
      <c r="I480" s="171"/>
      <c r="J480" s="171">
        <f t="shared" si="256"/>
        <v>0</v>
      </c>
      <c r="K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1">
        <f t="shared" si="257"/>
        <v>0</v>
      </c>
      <c r="AF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1">
        <f t="shared" si="258"/>
        <v>0</v>
      </c>
      <c r="AJ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1">
        <f t="shared" si="259"/>
        <v>0</v>
      </c>
      <c r="AN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1">
        <f t="shared" si="260"/>
        <v>0</v>
      </c>
      <c r="AR480" s="171">
        <f t="shared" si="261"/>
        <v>0</v>
      </c>
    </row>
    <row r="481" spans="2:44" x14ac:dyDescent="0.25">
      <c r="B481" s="169" t="s">
        <v>1200</v>
      </c>
      <c r="C481" s="170" t="s">
        <v>1201</v>
      </c>
      <c r="D48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1">
        <f t="shared" si="254"/>
        <v>0</v>
      </c>
      <c r="G481" s="171"/>
      <c r="H481" s="171">
        <f t="shared" si="255"/>
        <v>0</v>
      </c>
      <c r="I481" s="171"/>
      <c r="J481" s="171">
        <f t="shared" si="256"/>
        <v>0</v>
      </c>
      <c r="K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1">
        <f t="shared" si="257"/>
        <v>0</v>
      </c>
      <c r="AF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1">
        <f t="shared" si="258"/>
        <v>0</v>
      </c>
      <c r="AJ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1">
        <f t="shared" si="259"/>
        <v>0</v>
      </c>
      <c r="AN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1">
        <f t="shared" si="260"/>
        <v>0</v>
      </c>
      <c r="AR481" s="171">
        <f t="shared" si="261"/>
        <v>0</v>
      </c>
    </row>
    <row r="482" spans="2:44" x14ac:dyDescent="0.25">
      <c r="B482" s="169" t="s">
        <v>1202</v>
      </c>
      <c r="C482" s="170" t="s">
        <v>1203</v>
      </c>
      <c r="D48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1">
        <f t="shared" si="254"/>
        <v>0</v>
      </c>
      <c r="G482" s="171"/>
      <c r="H482" s="171">
        <f t="shared" si="255"/>
        <v>0</v>
      </c>
      <c r="I482" s="171"/>
      <c r="J482" s="171">
        <f t="shared" si="256"/>
        <v>0</v>
      </c>
      <c r="K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1">
        <f t="shared" si="257"/>
        <v>0</v>
      </c>
      <c r="AF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1">
        <f t="shared" si="258"/>
        <v>0</v>
      </c>
      <c r="AJ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1">
        <f t="shared" si="259"/>
        <v>0</v>
      </c>
      <c r="AN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1">
        <f t="shared" si="260"/>
        <v>0</v>
      </c>
      <c r="AR482" s="171">
        <f t="shared" si="261"/>
        <v>0</v>
      </c>
    </row>
    <row r="483" spans="2:44" x14ac:dyDescent="0.25">
      <c r="B483" s="169" t="s">
        <v>1204</v>
      </c>
      <c r="C483" s="170" t="s">
        <v>1205</v>
      </c>
      <c r="D48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1">
        <f t="shared" si="254"/>
        <v>0</v>
      </c>
      <c r="G483" s="171"/>
      <c r="H483" s="171">
        <f t="shared" si="255"/>
        <v>0</v>
      </c>
      <c r="I483" s="171"/>
      <c r="J483" s="171">
        <f t="shared" si="256"/>
        <v>0</v>
      </c>
      <c r="K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1">
        <f t="shared" si="257"/>
        <v>0</v>
      </c>
      <c r="AF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1">
        <f t="shared" si="258"/>
        <v>0</v>
      </c>
      <c r="AJ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1">
        <f t="shared" si="259"/>
        <v>0</v>
      </c>
      <c r="AN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1">
        <f t="shared" si="260"/>
        <v>0</v>
      </c>
      <c r="AR483" s="171">
        <f t="shared" si="261"/>
        <v>0</v>
      </c>
    </row>
    <row r="484" spans="2:44" x14ac:dyDescent="0.25">
      <c r="B484" s="169" t="s">
        <v>1206</v>
      </c>
      <c r="C484" s="170" t="s">
        <v>1207</v>
      </c>
      <c r="D48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1">
        <f t="shared" si="254"/>
        <v>0</v>
      </c>
      <c r="G484" s="171"/>
      <c r="H484" s="171">
        <f t="shared" si="255"/>
        <v>0</v>
      </c>
      <c r="I484" s="171"/>
      <c r="J484" s="171">
        <f t="shared" si="256"/>
        <v>0</v>
      </c>
      <c r="K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1">
        <f t="shared" si="257"/>
        <v>0</v>
      </c>
      <c r="AF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1">
        <f t="shared" si="258"/>
        <v>0</v>
      </c>
      <c r="AJ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1">
        <f t="shared" si="259"/>
        <v>0</v>
      </c>
      <c r="AN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1">
        <f t="shared" si="260"/>
        <v>0</v>
      </c>
      <c r="AR484" s="171">
        <f t="shared" si="261"/>
        <v>0</v>
      </c>
    </row>
    <row r="485" spans="2:44" x14ac:dyDescent="0.25">
      <c r="B485" s="178" t="s">
        <v>355</v>
      </c>
      <c r="C485" s="179" t="s">
        <v>223</v>
      </c>
      <c r="D485" s="180">
        <f>SUM(D486:D488)</f>
        <v>0</v>
      </c>
      <c r="E485" s="180">
        <f>SUM(E486:E488)</f>
        <v>0</v>
      </c>
      <c r="F485" s="180">
        <f t="shared" si="254"/>
        <v>0</v>
      </c>
      <c r="G485" s="180">
        <f>SUM(G486:G488)</f>
        <v>0</v>
      </c>
      <c r="H485" s="180">
        <f t="shared" si="255"/>
        <v>0</v>
      </c>
      <c r="I485" s="180">
        <f>SUM(I486:I488)</f>
        <v>0</v>
      </c>
      <c r="J485" s="180">
        <f t="shared" si="256"/>
        <v>0</v>
      </c>
      <c r="K485" s="180">
        <f t="shared" ref="K485:AD485" si="262">SUM(K486:K488)</f>
        <v>0</v>
      </c>
      <c r="L485" s="180">
        <f t="shared" si="262"/>
        <v>0</v>
      </c>
      <c r="M485" s="180">
        <f t="shared" si="262"/>
        <v>0</v>
      </c>
      <c r="N485" s="180">
        <f t="shared" si="262"/>
        <v>0</v>
      </c>
      <c r="O485" s="180">
        <f t="shared" si="262"/>
        <v>0</v>
      </c>
      <c r="P485" s="180">
        <f>SUM(P486:P488)</f>
        <v>0</v>
      </c>
      <c r="Q485" s="180">
        <f>SUM(Q486:Q488)</f>
        <v>0</v>
      </c>
      <c r="R485" s="180">
        <f t="shared" si="262"/>
        <v>0</v>
      </c>
      <c r="S485" s="180">
        <f t="shared" si="262"/>
        <v>0</v>
      </c>
      <c r="T485" s="180">
        <f>SUM(T486:T488)</f>
        <v>0</v>
      </c>
      <c r="U485" s="180">
        <f t="shared" si="262"/>
        <v>0</v>
      </c>
      <c r="V485" s="180">
        <f t="shared" si="262"/>
        <v>0</v>
      </c>
      <c r="W485" s="180">
        <f>SUM(W486:W488)</f>
        <v>0</v>
      </c>
      <c r="X485" s="180">
        <f t="shared" si="262"/>
        <v>0</v>
      </c>
      <c r="Y485" s="180">
        <f>SUM(Y486:Y488)</f>
        <v>0</v>
      </c>
      <c r="Z485" s="180">
        <f>SUM(Z486:Z488)</f>
        <v>0</v>
      </c>
      <c r="AA485" s="180">
        <f t="shared" si="262"/>
        <v>0</v>
      </c>
      <c r="AB485" s="180">
        <f t="shared" si="262"/>
        <v>0</v>
      </c>
      <c r="AC485" s="180">
        <f t="shared" si="262"/>
        <v>0</v>
      </c>
      <c r="AD485" s="180">
        <f t="shared" si="262"/>
        <v>0</v>
      </c>
      <c r="AE485" s="180">
        <f t="shared" si="257"/>
        <v>0</v>
      </c>
      <c r="AF485" s="180">
        <f>SUM(AF486:AF488)</f>
        <v>0</v>
      </c>
      <c r="AG485" s="180">
        <f>SUM(AG486:AG488)</f>
        <v>0</v>
      </c>
      <c r="AH485" s="180">
        <f>SUM(AH486:AH488)</f>
        <v>0</v>
      </c>
      <c r="AI485" s="180">
        <f t="shared" si="258"/>
        <v>0</v>
      </c>
      <c r="AJ485" s="180">
        <f>SUM(AJ486:AJ488)</f>
        <v>0</v>
      </c>
      <c r="AK485" s="180">
        <f>SUM(AK486:AK488)</f>
        <v>0</v>
      </c>
      <c r="AL485" s="180">
        <f>SUM(AL486:AL488)</f>
        <v>0</v>
      </c>
      <c r="AM485" s="180">
        <f t="shared" si="259"/>
        <v>0</v>
      </c>
      <c r="AN485" s="180">
        <f>SUM(AN486:AN488)</f>
        <v>0</v>
      </c>
      <c r="AO485" s="180">
        <f>SUM(AO486:AO488)</f>
        <v>0</v>
      </c>
      <c r="AP485" s="180">
        <f>SUM(AP486:AP488)</f>
        <v>0</v>
      </c>
      <c r="AQ485" s="180">
        <f t="shared" si="260"/>
        <v>0</v>
      </c>
      <c r="AR485" s="180">
        <f t="shared" si="261"/>
        <v>0</v>
      </c>
    </row>
    <row r="486" spans="2:44" x14ac:dyDescent="0.25">
      <c r="B486" s="169" t="s">
        <v>356</v>
      </c>
      <c r="C486" s="170" t="s">
        <v>224</v>
      </c>
      <c r="D48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1">
        <f t="shared" si="254"/>
        <v>0</v>
      </c>
      <c r="G486" s="171"/>
      <c r="H486" s="171">
        <f t="shared" si="255"/>
        <v>0</v>
      </c>
      <c r="I486" s="171"/>
      <c r="J486" s="171">
        <f t="shared" si="256"/>
        <v>0</v>
      </c>
      <c r="K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1">
        <f t="shared" si="257"/>
        <v>0</v>
      </c>
      <c r="AF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1">
        <f t="shared" si="258"/>
        <v>0</v>
      </c>
      <c r="AJ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1">
        <f t="shared" si="259"/>
        <v>0</v>
      </c>
      <c r="AN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1">
        <f t="shared" si="260"/>
        <v>0</v>
      </c>
      <c r="AR486" s="171">
        <f t="shared" si="261"/>
        <v>0</v>
      </c>
    </row>
    <row r="487" spans="2:44" x14ac:dyDescent="0.25">
      <c r="B487" s="169" t="s">
        <v>1208</v>
      </c>
      <c r="C487" s="170" t="s">
        <v>1209</v>
      </c>
      <c r="D48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1">
        <f t="shared" si="254"/>
        <v>0</v>
      </c>
      <c r="G487" s="171"/>
      <c r="H487" s="171">
        <f t="shared" si="255"/>
        <v>0</v>
      </c>
      <c r="I487" s="171"/>
      <c r="J487" s="171">
        <f t="shared" si="256"/>
        <v>0</v>
      </c>
      <c r="K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1">
        <f t="shared" si="257"/>
        <v>0</v>
      </c>
      <c r="AF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1">
        <f t="shared" si="258"/>
        <v>0</v>
      </c>
      <c r="AJ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1">
        <f t="shared" si="259"/>
        <v>0</v>
      </c>
      <c r="AN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1">
        <f t="shared" si="260"/>
        <v>0</v>
      </c>
      <c r="AR487" s="171">
        <f t="shared" si="261"/>
        <v>0</v>
      </c>
    </row>
    <row r="488" spans="2:44" x14ac:dyDescent="0.25">
      <c r="B488" s="169" t="s">
        <v>1210</v>
      </c>
      <c r="C488" s="170" t="s">
        <v>1211</v>
      </c>
      <c r="D48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1">
        <f t="shared" si="254"/>
        <v>0</v>
      </c>
      <c r="G488" s="171"/>
      <c r="H488" s="171">
        <f t="shared" si="255"/>
        <v>0</v>
      </c>
      <c r="I488" s="171"/>
      <c r="J488" s="171">
        <f t="shared" si="256"/>
        <v>0</v>
      </c>
      <c r="K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1">
        <f t="shared" si="257"/>
        <v>0</v>
      </c>
      <c r="AF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1">
        <f t="shared" si="258"/>
        <v>0</v>
      </c>
      <c r="AJ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1">
        <f t="shared" si="259"/>
        <v>0</v>
      </c>
      <c r="AN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1">
        <f t="shared" si="260"/>
        <v>0</v>
      </c>
      <c r="AR488" s="171">
        <f t="shared" si="261"/>
        <v>0</v>
      </c>
    </row>
    <row r="489" spans="2:44" x14ac:dyDescent="0.25">
      <c r="B489" s="178" t="s">
        <v>357</v>
      </c>
      <c r="C489" s="179" t="s">
        <v>225</v>
      </c>
      <c r="D489" s="180">
        <f>SUM(D490:D498)</f>
        <v>0</v>
      </c>
      <c r="E489" s="180">
        <f>SUM(E490:E498)</f>
        <v>0</v>
      </c>
      <c r="F489" s="180">
        <f t="shared" si="254"/>
        <v>0</v>
      </c>
      <c r="G489" s="180">
        <f>SUM(G490:G498)</f>
        <v>0</v>
      </c>
      <c r="H489" s="180">
        <f t="shared" si="255"/>
        <v>0</v>
      </c>
      <c r="I489" s="180">
        <f>SUM(I490:I498)</f>
        <v>0</v>
      </c>
      <c r="J489" s="180">
        <f t="shared" si="256"/>
        <v>0</v>
      </c>
      <c r="K489" s="180">
        <f t="shared" ref="K489:AD489" si="263">SUM(K490:K498)</f>
        <v>0</v>
      </c>
      <c r="L489" s="180">
        <f t="shared" si="263"/>
        <v>0</v>
      </c>
      <c r="M489" s="180">
        <f t="shared" si="263"/>
        <v>0</v>
      </c>
      <c r="N489" s="180">
        <f t="shared" si="263"/>
        <v>0</v>
      </c>
      <c r="O489" s="180">
        <f t="shared" si="263"/>
        <v>0</v>
      </c>
      <c r="P489" s="180">
        <f>SUM(P490:P498)</f>
        <v>0</v>
      </c>
      <c r="Q489" s="180">
        <f>SUM(Q490:Q498)</f>
        <v>0</v>
      </c>
      <c r="R489" s="180">
        <f t="shared" si="263"/>
        <v>0</v>
      </c>
      <c r="S489" s="180">
        <f t="shared" si="263"/>
        <v>0</v>
      </c>
      <c r="T489" s="180">
        <f>SUM(T490:T498)</f>
        <v>0</v>
      </c>
      <c r="U489" s="180">
        <f t="shared" si="263"/>
        <v>0</v>
      </c>
      <c r="V489" s="180">
        <f t="shared" si="263"/>
        <v>0</v>
      </c>
      <c r="W489" s="180">
        <f>SUM(W490:W498)</f>
        <v>0</v>
      </c>
      <c r="X489" s="180">
        <f t="shared" si="263"/>
        <v>0</v>
      </c>
      <c r="Y489" s="180">
        <f>SUM(Y490:Y498)</f>
        <v>0</v>
      </c>
      <c r="Z489" s="180">
        <f>SUM(Z490:Z498)</f>
        <v>0</v>
      </c>
      <c r="AA489" s="180">
        <f t="shared" si="263"/>
        <v>0</v>
      </c>
      <c r="AB489" s="180">
        <f t="shared" si="263"/>
        <v>0</v>
      </c>
      <c r="AC489" s="180">
        <f t="shared" si="263"/>
        <v>0</v>
      </c>
      <c r="AD489" s="180">
        <f t="shared" si="263"/>
        <v>0</v>
      </c>
      <c r="AE489" s="180">
        <f t="shared" si="257"/>
        <v>0</v>
      </c>
      <c r="AF489" s="180">
        <f>SUM(AF490:AF498)</f>
        <v>0</v>
      </c>
      <c r="AG489" s="180">
        <f>SUM(AG490:AG498)</f>
        <v>0</v>
      </c>
      <c r="AH489" s="180">
        <f>SUM(AH490:AH498)</f>
        <v>0</v>
      </c>
      <c r="AI489" s="180">
        <f t="shared" si="258"/>
        <v>0</v>
      </c>
      <c r="AJ489" s="180">
        <f>SUM(AJ490:AJ498)</f>
        <v>0</v>
      </c>
      <c r="AK489" s="180">
        <f>SUM(AK490:AK498)</f>
        <v>0</v>
      </c>
      <c r="AL489" s="180">
        <f>SUM(AL490:AL498)</f>
        <v>0</v>
      </c>
      <c r="AM489" s="180">
        <f t="shared" si="259"/>
        <v>0</v>
      </c>
      <c r="AN489" s="180">
        <f>SUM(AN490:AN498)</f>
        <v>0</v>
      </c>
      <c r="AO489" s="180">
        <f>SUM(AO490:AO498)</f>
        <v>0</v>
      </c>
      <c r="AP489" s="180">
        <f>SUM(AP490:AP498)</f>
        <v>0</v>
      </c>
      <c r="AQ489" s="180">
        <f t="shared" si="260"/>
        <v>0</v>
      </c>
      <c r="AR489" s="180">
        <f t="shared" si="261"/>
        <v>0</v>
      </c>
    </row>
    <row r="490" spans="2:44" x14ac:dyDescent="0.25">
      <c r="B490" s="169" t="s">
        <v>358</v>
      </c>
      <c r="C490" s="170" t="s">
        <v>220</v>
      </c>
      <c r="D49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1">
        <f t="shared" si="254"/>
        <v>0</v>
      </c>
      <c r="G490" s="171"/>
      <c r="H490" s="171">
        <f t="shared" si="255"/>
        <v>0</v>
      </c>
      <c r="I490" s="171"/>
      <c r="J490" s="171">
        <f t="shared" si="256"/>
        <v>0</v>
      </c>
      <c r="K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1">
        <f t="shared" si="257"/>
        <v>0</v>
      </c>
      <c r="AF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1">
        <f t="shared" si="258"/>
        <v>0</v>
      </c>
      <c r="AJ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1">
        <f t="shared" si="259"/>
        <v>0</v>
      </c>
      <c r="AN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1">
        <f t="shared" si="260"/>
        <v>0</v>
      </c>
      <c r="AR490" s="171">
        <f t="shared" si="261"/>
        <v>0</v>
      </c>
    </row>
    <row r="491" spans="2:44" x14ac:dyDescent="0.25">
      <c r="B491" s="169" t="s">
        <v>1212</v>
      </c>
      <c r="C491" s="170" t="s">
        <v>1167</v>
      </c>
      <c r="D49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1">
        <f t="shared" si="254"/>
        <v>0</v>
      </c>
      <c r="G491" s="171"/>
      <c r="H491" s="171">
        <f t="shared" si="255"/>
        <v>0</v>
      </c>
      <c r="I491" s="171"/>
      <c r="J491" s="171">
        <f t="shared" si="256"/>
        <v>0</v>
      </c>
      <c r="K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1">
        <f t="shared" si="257"/>
        <v>0</v>
      </c>
      <c r="AF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1">
        <f t="shared" si="258"/>
        <v>0</v>
      </c>
      <c r="AJ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1">
        <f t="shared" si="259"/>
        <v>0</v>
      </c>
      <c r="AN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1">
        <f t="shared" si="260"/>
        <v>0</v>
      </c>
      <c r="AR491" s="171">
        <f t="shared" si="261"/>
        <v>0</v>
      </c>
    </row>
    <row r="492" spans="2:44" x14ac:dyDescent="0.25">
      <c r="B492" s="169" t="s">
        <v>1213</v>
      </c>
      <c r="C492" s="170" t="s">
        <v>1169</v>
      </c>
      <c r="D49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1">
        <f t="shared" si="254"/>
        <v>0</v>
      </c>
      <c r="G492" s="171"/>
      <c r="H492" s="171">
        <f t="shared" si="255"/>
        <v>0</v>
      </c>
      <c r="I492" s="171"/>
      <c r="J492" s="171">
        <f t="shared" si="256"/>
        <v>0</v>
      </c>
      <c r="K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1">
        <f t="shared" si="257"/>
        <v>0</v>
      </c>
      <c r="AF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1">
        <f t="shared" si="258"/>
        <v>0</v>
      </c>
      <c r="AJ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1">
        <f t="shared" si="259"/>
        <v>0</v>
      </c>
      <c r="AN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1">
        <f t="shared" si="260"/>
        <v>0</v>
      </c>
      <c r="AR492" s="171">
        <f t="shared" si="261"/>
        <v>0</v>
      </c>
    </row>
    <row r="493" spans="2:44" x14ac:dyDescent="0.25">
      <c r="B493" s="169" t="s">
        <v>1214</v>
      </c>
      <c r="C493" s="170" t="s">
        <v>1173</v>
      </c>
      <c r="D49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1">
        <f t="shared" si="254"/>
        <v>0</v>
      </c>
      <c r="G493" s="171"/>
      <c r="H493" s="171">
        <f t="shared" si="255"/>
        <v>0</v>
      </c>
      <c r="I493" s="171"/>
      <c r="J493" s="171">
        <f t="shared" si="256"/>
        <v>0</v>
      </c>
      <c r="K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1">
        <f t="shared" si="257"/>
        <v>0</v>
      </c>
      <c r="AF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1">
        <f t="shared" si="258"/>
        <v>0</v>
      </c>
      <c r="AJ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1">
        <f t="shared" si="259"/>
        <v>0</v>
      </c>
      <c r="AN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1">
        <f t="shared" si="260"/>
        <v>0</v>
      </c>
      <c r="AR493" s="171">
        <f t="shared" si="261"/>
        <v>0</v>
      </c>
    </row>
    <row r="494" spans="2:44" x14ac:dyDescent="0.25">
      <c r="B494" s="169" t="s">
        <v>1215</v>
      </c>
      <c r="C494" s="170" t="s">
        <v>1216</v>
      </c>
      <c r="D49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1">
        <f t="shared" si="254"/>
        <v>0</v>
      </c>
      <c r="G494" s="171"/>
      <c r="H494" s="171">
        <f t="shared" si="255"/>
        <v>0</v>
      </c>
      <c r="I494" s="171"/>
      <c r="J494" s="171">
        <f t="shared" si="256"/>
        <v>0</v>
      </c>
      <c r="K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1">
        <f t="shared" si="257"/>
        <v>0</v>
      </c>
      <c r="AF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1">
        <f t="shared" si="258"/>
        <v>0</v>
      </c>
      <c r="AJ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1">
        <f t="shared" si="259"/>
        <v>0</v>
      </c>
      <c r="AN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1">
        <f t="shared" si="260"/>
        <v>0</v>
      </c>
      <c r="AR494" s="171">
        <f t="shared" si="261"/>
        <v>0</v>
      </c>
    </row>
    <row r="495" spans="2:44" x14ac:dyDescent="0.25">
      <c r="B495" s="169" t="s">
        <v>1217</v>
      </c>
      <c r="C495" s="170" t="s">
        <v>1177</v>
      </c>
      <c r="D49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1">
        <f t="shared" si="254"/>
        <v>0</v>
      </c>
      <c r="G495" s="171"/>
      <c r="H495" s="171">
        <f t="shared" si="255"/>
        <v>0</v>
      </c>
      <c r="I495" s="171"/>
      <c r="J495" s="171">
        <f t="shared" si="256"/>
        <v>0</v>
      </c>
      <c r="K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1">
        <f t="shared" si="257"/>
        <v>0</v>
      </c>
      <c r="AF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1">
        <f t="shared" si="258"/>
        <v>0</v>
      </c>
      <c r="AJ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1">
        <f t="shared" si="259"/>
        <v>0</v>
      </c>
      <c r="AN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1">
        <f t="shared" si="260"/>
        <v>0</v>
      </c>
      <c r="AR495" s="171">
        <f t="shared" si="261"/>
        <v>0</v>
      </c>
    </row>
    <row r="496" spans="2:44" x14ac:dyDescent="0.25">
      <c r="B496" s="169" t="s">
        <v>1218</v>
      </c>
      <c r="C496" s="170" t="s">
        <v>1219</v>
      </c>
      <c r="D49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1">
        <f t="shared" si="254"/>
        <v>0</v>
      </c>
      <c r="G496" s="171"/>
      <c r="H496" s="171">
        <f t="shared" si="255"/>
        <v>0</v>
      </c>
      <c r="I496" s="171"/>
      <c r="J496" s="171">
        <f t="shared" si="256"/>
        <v>0</v>
      </c>
      <c r="K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1">
        <f t="shared" si="257"/>
        <v>0</v>
      </c>
      <c r="AF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1">
        <f t="shared" si="258"/>
        <v>0</v>
      </c>
      <c r="AJ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1">
        <f t="shared" si="259"/>
        <v>0</v>
      </c>
      <c r="AN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1">
        <f t="shared" si="260"/>
        <v>0</v>
      </c>
      <c r="AR496" s="171">
        <f t="shared" si="261"/>
        <v>0</v>
      </c>
    </row>
    <row r="497" spans="2:44" x14ac:dyDescent="0.25">
      <c r="B497" s="169" t="s">
        <v>1220</v>
      </c>
      <c r="C497" s="170" t="s">
        <v>1179</v>
      </c>
      <c r="D49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1">
        <f t="shared" si="254"/>
        <v>0</v>
      </c>
      <c r="G497" s="171"/>
      <c r="H497" s="171">
        <f t="shared" si="255"/>
        <v>0</v>
      </c>
      <c r="I497" s="171"/>
      <c r="J497" s="171">
        <f t="shared" si="256"/>
        <v>0</v>
      </c>
      <c r="K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1">
        <f t="shared" si="257"/>
        <v>0</v>
      </c>
      <c r="AF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1">
        <f t="shared" si="258"/>
        <v>0</v>
      </c>
      <c r="AJ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1">
        <f t="shared" si="259"/>
        <v>0</v>
      </c>
      <c r="AN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1">
        <f t="shared" si="260"/>
        <v>0</v>
      </c>
      <c r="AR497" s="171">
        <f t="shared" si="261"/>
        <v>0</v>
      </c>
    </row>
    <row r="498" spans="2:44" x14ac:dyDescent="0.25">
      <c r="B498" s="169" t="s">
        <v>1221</v>
      </c>
      <c r="C498" s="170" t="s">
        <v>1222</v>
      </c>
      <c r="D49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1">
        <f t="shared" si="254"/>
        <v>0</v>
      </c>
      <c r="G498" s="171"/>
      <c r="H498" s="171">
        <f t="shared" si="255"/>
        <v>0</v>
      </c>
      <c r="I498" s="171"/>
      <c r="J498" s="171">
        <f t="shared" si="256"/>
        <v>0</v>
      </c>
      <c r="K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1">
        <f t="shared" si="257"/>
        <v>0</v>
      </c>
      <c r="AF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1">
        <f t="shared" si="258"/>
        <v>0</v>
      </c>
      <c r="AJ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1">
        <f t="shared" si="259"/>
        <v>0</v>
      </c>
      <c r="AN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1">
        <f t="shared" si="260"/>
        <v>0</v>
      </c>
      <c r="AR498" s="171">
        <f t="shared" si="261"/>
        <v>0</v>
      </c>
    </row>
    <row r="499" spans="2:44" x14ac:dyDescent="0.25">
      <c r="B499" s="166" t="s">
        <v>362</v>
      </c>
      <c r="C499" s="167" t="s">
        <v>228</v>
      </c>
      <c r="D499" s="168">
        <f>D500+D509</f>
        <v>0</v>
      </c>
      <c r="E499" s="168">
        <f>E500+E509</f>
        <v>0</v>
      </c>
      <c r="F499" s="168">
        <f t="shared" si="254"/>
        <v>0</v>
      </c>
      <c r="G499" s="168">
        <f>G500+G509</f>
        <v>0</v>
      </c>
      <c r="H499" s="168">
        <f t="shared" si="255"/>
        <v>0</v>
      </c>
      <c r="I499" s="168">
        <f>I500+I509</f>
        <v>0</v>
      </c>
      <c r="J499" s="168">
        <f t="shared" si="256"/>
        <v>0</v>
      </c>
      <c r="K499" s="168">
        <f t="shared" ref="K499:AP499" si="264">K500+K509</f>
        <v>0</v>
      </c>
      <c r="L499" s="168">
        <f t="shared" si="264"/>
        <v>0</v>
      </c>
      <c r="M499" s="168">
        <f t="shared" si="264"/>
        <v>0</v>
      </c>
      <c r="N499" s="168">
        <f t="shared" si="264"/>
        <v>0</v>
      </c>
      <c r="O499" s="168">
        <f t="shared" si="264"/>
        <v>0</v>
      </c>
      <c r="P499" s="168">
        <f>P500+P509</f>
        <v>0</v>
      </c>
      <c r="Q499" s="168">
        <f>Q500+Q509</f>
        <v>0</v>
      </c>
      <c r="R499" s="168">
        <f t="shared" si="264"/>
        <v>0</v>
      </c>
      <c r="S499" s="168">
        <f t="shared" si="264"/>
        <v>0</v>
      </c>
      <c r="T499" s="168">
        <f>T500+T509</f>
        <v>0</v>
      </c>
      <c r="U499" s="168">
        <f t="shared" si="264"/>
        <v>0</v>
      </c>
      <c r="V499" s="168">
        <f t="shared" si="264"/>
        <v>0</v>
      </c>
      <c r="W499" s="168">
        <f>W500+W509</f>
        <v>0</v>
      </c>
      <c r="X499" s="168">
        <f t="shared" si="264"/>
        <v>0</v>
      </c>
      <c r="Y499" s="168">
        <f>Y500+Y509</f>
        <v>0</v>
      </c>
      <c r="Z499" s="168">
        <f>Z500+Z509</f>
        <v>0</v>
      </c>
      <c r="AA499" s="168">
        <f t="shared" si="264"/>
        <v>0</v>
      </c>
      <c r="AB499" s="168">
        <f t="shared" si="264"/>
        <v>0</v>
      </c>
      <c r="AC499" s="168">
        <f t="shared" si="264"/>
        <v>0</v>
      </c>
      <c r="AD499" s="168">
        <f t="shared" si="264"/>
        <v>0</v>
      </c>
      <c r="AE499" s="168">
        <f t="shared" si="257"/>
        <v>0</v>
      </c>
      <c r="AF499" s="168">
        <f t="shared" si="264"/>
        <v>0</v>
      </c>
      <c r="AG499" s="168">
        <f t="shared" si="264"/>
        <v>0</v>
      </c>
      <c r="AH499" s="168">
        <f t="shared" si="264"/>
        <v>0</v>
      </c>
      <c r="AI499" s="168">
        <f t="shared" si="258"/>
        <v>0</v>
      </c>
      <c r="AJ499" s="168">
        <f t="shared" si="264"/>
        <v>0</v>
      </c>
      <c r="AK499" s="168">
        <f t="shared" si="264"/>
        <v>0</v>
      </c>
      <c r="AL499" s="168">
        <f t="shared" si="264"/>
        <v>0</v>
      </c>
      <c r="AM499" s="168">
        <f t="shared" si="259"/>
        <v>0</v>
      </c>
      <c r="AN499" s="168">
        <f t="shared" si="264"/>
        <v>0</v>
      </c>
      <c r="AO499" s="168">
        <f t="shared" si="264"/>
        <v>0</v>
      </c>
      <c r="AP499" s="168">
        <f t="shared" si="264"/>
        <v>0</v>
      </c>
      <c r="AQ499" s="168">
        <f t="shared" si="260"/>
        <v>0</v>
      </c>
      <c r="AR499" s="168">
        <f t="shared" si="261"/>
        <v>0</v>
      </c>
    </row>
    <row r="500" spans="2:44" x14ac:dyDescent="0.25">
      <c r="B500" s="178" t="s">
        <v>363</v>
      </c>
      <c r="C500" s="179" t="s">
        <v>229</v>
      </c>
      <c r="D500" s="180">
        <f>SUM(D501:D508)</f>
        <v>0</v>
      </c>
      <c r="E500" s="180">
        <f>SUM(E501:E508)</f>
        <v>0</v>
      </c>
      <c r="F500" s="180">
        <f t="shared" si="254"/>
        <v>0</v>
      </c>
      <c r="G500" s="180">
        <f>SUM(G501:G508)</f>
        <v>0</v>
      </c>
      <c r="H500" s="180">
        <f t="shared" si="255"/>
        <v>0</v>
      </c>
      <c r="I500" s="180">
        <f>SUM(I501:I508)</f>
        <v>0</v>
      </c>
      <c r="J500" s="180">
        <f t="shared" si="256"/>
        <v>0</v>
      </c>
      <c r="K500" s="180">
        <f t="shared" ref="K500:AP500" si="265">SUM(K501:K508)</f>
        <v>0</v>
      </c>
      <c r="L500" s="180">
        <f t="shared" si="265"/>
        <v>0</v>
      </c>
      <c r="M500" s="180">
        <f t="shared" si="265"/>
        <v>0</v>
      </c>
      <c r="N500" s="180">
        <f t="shared" si="265"/>
        <v>0</v>
      </c>
      <c r="O500" s="180">
        <f t="shared" si="265"/>
        <v>0</v>
      </c>
      <c r="P500" s="180">
        <f>SUM(P501:P508)</f>
        <v>0</v>
      </c>
      <c r="Q500" s="180">
        <f>SUM(Q501:Q508)</f>
        <v>0</v>
      </c>
      <c r="R500" s="180">
        <f t="shared" si="265"/>
        <v>0</v>
      </c>
      <c r="S500" s="180">
        <f t="shared" si="265"/>
        <v>0</v>
      </c>
      <c r="T500" s="180">
        <f>SUM(T501:T508)</f>
        <v>0</v>
      </c>
      <c r="U500" s="180">
        <f t="shared" si="265"/>
        <v>0</v>
      </c>
      <c r="V500" s="180">
        <f t="shared" si="265"/>
        <v>0</v>
      </c>
      <c r="W500" s="180">
        <f>SUM(W501:W508)</f>
        <v>0</v>
      </c>
      <c r="X500" s="180">
        <f t="shared" si="265"/>
        <v>0</v>
      </c>
      <c r="Y500" s="180">
        <f>SUM(Y501:Y508)</f>
        <v>0</v>
      </c>
      <c r="Z500" s="180">
        <f>SUM(Z501:Z508)</f>
        <v>0</v>
      </c>
      <c r="AA500" s="180">
        <f t="shared" si="265"/>
        <v>0</v>
      </c>
      <c r="AB500" s="180">
        <f t="shared" si="265"/>
        <v>0</v>
      </c>
      <c r="AC500" s="180">
        <f t="shared" si="265"/>
        <v>0</v>
      </c>
      <c r="AD500" s="180">
        <f t="shared" si="265"/>
        <v>0</v>
      </c>
      <c r="AE500" s="180">
        <f t="shared" si="257"/>
        <v>0</v>
      </c>
      <c r="AF500" s="180">
        <f t="shared" si="265"/>
        <v>0</v>
      </c>
      <c r="AG500" s="180">
        <f t="shared" si="265"/>
        <v>0</v>
      </c>
      <c r="AH500" s="180">
        <f t="shared" si="265"/>
        <v>0</v>
      </c>
      <c r="AI500" s="180">
        <f t="shared" si="258"/>
        <v>0</v>
      </c>
      <c r="AJ500" s="180">
        <f t="shared" si="265"/>
        <v>0</v>
      </c>
      <c r="AK500" s="180">
        <f t="shared" si="265"/>
        <v>0</v>
      </c>
      <c r="AL500" s="180">
        <f t="shared" si="265"/>
        <v>0</v>
      </c>
      <c r="AM500" s="180">
        <f t="shared" si="259"/>
        <v>0</v>
      </c>
      <c r="AN500" s="180">
        <f t="shared" si="265"/>
        <v>0</v>
      </c>
      <c r="AO500" s="180">
        <f t="shared" si="265"/>
        <v>0</v>
      </c>
      <c r="AP500" s="180">
        <f t="shared" si="265"/>
        <v>0</v>
      </c>
      <c r="AQ500" s="180">
        <f t="shared" si="260"/>
        <v>0</v>
      </c>
      <c r="AR500" s="180">
        <f t="shared" si="261"/>
        <v>0</v>
      </c>
    </row>
    <row r="501" spans="2:44" x14ac:dyDescent="0.25">
      <c r="B501" s="169" t="s">
        <v>364</v>
      </c>
      <c r="C501" s="170" t="s">
        <v>230</v>
      </c>
      <c r="D50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1">
        <f t="shared" si="254"/>
        <v>0</v>
      </c>
      <c r="G501" s="171"/>
      <c r="H501" s="171">
        <f t="shared" si="255"/>
        <v>0</v>
      </c>
      <c r="I501" s="171"/>
      <c r="J501" s="171">
        <f t="shared" si="256"/>
        <v>0</v>
      </c>
      <c r="K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1">
        <f t="shared" si="257"/>
        <v>0</v>
      </c>
      <c r="AF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1">
        <f t="shared" si="258"/>
        <v>0</v>
      </c>
      <c r="AJ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1">
        <f t="shared" si="259"/>
        <v>0</v>
      </c>
      <c r="AN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1">
        <f t="shared" si="260"/>
        <v>0</v>
      </c>
      <c r="AR501" s="171">
        <f t="shared" si="261"/>
        <v>0</v>
      </c>
    </row>
    <row r="502" spans="2:44" x14ac:dyDescent="0.25">
      <c r="B502" s="169" t="s">
        <v>1223</v>
      </c>
      <c r="C502" s="170" t="s">
        <v>1224</v>
      </c>
      <c r="D50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1">
        <f t="shared" si="254"/>
        <v>0</v>
      </c>
      <c r="G502" s="171"/>
      <c r="H502" s="171">
        <f t="shared" si="255"/>
        <v>0</v>
      </c>
      <c r="I502" s="171"/>
      <c r="J502" s="171">
        <f t="shared" si="256"/>
        <v>0</v>
      </c>
      <c r="K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1">
        <f t="shared" si="257"/>
        <v>0</v>
      </c>
      <c r="AF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1">
        <f t="shared" si="258"/>
        <v>0</v>
      </c>
      <c r="AJ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1">
        <f t="shared" si="259"/>
        <v>0</v>
      </c>
      <c r="AN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1">
        <f t="shared" si="260"/>
        <v>0</v>
      </c>
      <c r="AR502" s="171">
        <f t="shared" si="261"/>
        <v>0</v>
      </c>
    </row>
    <row r="503" spans="2:44" x14ac:dyDescent="0.25">
      <c r="B503" s="169" t="s">
        <v>1225</v>
      </c>
      <c r="C503" s="170" t="s">
        <v>1226</v>
      </c>
      <c r="D50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1">
        <f t="shared" si="254"/>
        <v>0</v>
      </c>
      <c r="G503" s="171"/>
      <c r="H503" s="171">
        <f t="shared" si="255"/>
        <v>0</v>
      </c>
      <c r="I503" s="171"/>
      <c r="J503" s="171">
        <f t="shared" si="256"/>
        <v>0</v>
      </c>
      <c r="K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1">
        <f t="shared" si="257"/>
        <v>0</v>
      </c>
      <c r="AF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1">
        <f t="shared" si="258"/>
        <v>0</v>
      </c>
      <c r="AJ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1">
        <f t="shared" si="259"/>
        <v>0</v>
      </c>
      <c r="AN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1">
        <f t="shared" si="260"/>
        <v>0</v>
      </c>
      <c r="AR503" s="171">
        <f t="shared" si="261"/>
        <v>0</v>
      </c>
    </row>
    <row r="504" spans="2:44" x14ac:dyDescent="0.25">
      <c r="B504" s="169" t="s">
        <v>365</v>
      </c>
      <c r="C504" s="170" t="s">
        <v>231</v>
      </c>
      <c r="D50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1">
        <f t="shared" si="254"/>
        <v>0</v>
      </c>
      <c r="G504" s="171"/>
      <c r="H504" s="171">
        <f t="shared" si="255"/>
        <v>0</v>
      </c>
      <c r="I504" s="171"/>
      <c r="J504" s="171">
        <f t="shared" si="256"/>
        <v>0</v>
      </c>
      <c r="K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1">
        <f t="shared" si="257"/>
        <v>0</v>
      </c>
      <c r="AF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1">
        <f t="shared" si="258"/>
        <v>0</v>
      </c>
      <c r="AJ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1">
        <f t="shared" si="259"/>
        <v>0</v>
      </c>
      <c r="AN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1">
        <f t="shared" si="260"/>
        <v>0</v>
      </c>
      <c r="AR504" s="171">
        <f t="shared" si="261"/>
        <v>0</v>
      </c>
    </row>
    <row r="505" spans="2:44" x14ac:dyDescent="0.25">
      <c r="B505" s="169" t="s">
        <v>1227</v>
      </c>
      <c r="C505" s="170" t="s">
        <v>1228</v>
      </c>
      <c r="D50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1">
        <f t="shared" si="254"/>
        <v>0</v>
      </c>
      <c r="G505" s="171"/>
      <c r="H505" s="171">
        <f t="shared" si="255"/>
        <v>0</v>
      </c>
      <c r="I505" s="171"/>
      <c r="J505" s="171">
        <f t="shared" si="256"/>
        <v>0</v>
      </c>
      <c r="K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1">
        <f t="shared" si="257"/>
        <v>0</v>
      </c>
      <c r="AF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1">
        <f t="shared" si="258"/>
        <v>0</v>
      </c>
      <c r="AJ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1">
        <f t="shared" si="259"/>
        <v>0</v>
      </c>
      <c r="AN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1">
        <f t="shared" si="260"/>
        <v>0</v>
      </c>
      <c r="AR505" s="171">
        <f t="shared" si="261"/>
        <v>0</v>
      </c>
    </row>
    <row r="506" spans="2:44" x14ac:dyDescent="0.25">
      <c r="B506" s="169" t="s">
        <v>1229</v>
      </c>
      <c r="C506" s="170" t="s">
        <v>1230</v>
      </c>
      <c r="D50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1">
        <f t="shared" si="254"/>
        <v>0</v>
      </c>
      <c r="G506" s="171"/>
      <c r="H506" s="171">
        <f t="shared" si="255"/>
        <v>0</v>
      </c>
      <c r="I506" s="171"/>
      <c r="J506" s="171">
        <f t="shared" si="256"/>
        <v>0</v>
      </c>
      <c r="K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1">
        <f t="shared" si="257"/>
        <v>0</v>
      </c>
      <c r="AF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1">
        <f t="shared" si="258"/>
        <v>0</v>
      </c>
      <c r="AJ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1">
        <f t="shared" si="259"/>
        <v>0</v>
      </c>
      <c r="AN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1">
        <f t="shared" si="260"/>
        <v>0</v>
      </c>
      <c r="AR506" s="171">
        <f t="shared" si="261"/>
        <v>0</v>
      </c>
    </row>
    <row r="507" spans="2:44" x14ac:dyDescent="0.25">
      <c r="B507" s="169" t="s">
        <v>1231</v>
      </c>
      <c r="C507" s="170" t="s">
        <v>1232</v>
      </c>
      <c r="D50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1">
        <f t="shared" si="254"/>
        <v>0</v>
      </c>
      <c r="G507" s="171"/>
      <c r="H507" s="171">
        <f t="shared" si="255"/>
        <v>0</v>
      </c>
      <c r="I507" s="171"/>
      <c r="J507" s="171">
        <f t="shared" si="256"/>
        <v>0</v>
      </c>
      <c r="K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1">
        <f t="shared" si="257"/>
        <v>0</v>
      </c>
      <c r="AF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1">
        <f t="shared" si="258"/>
        <v>0</v>
      </c>
      <c r="AJ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1">
        <f t="shared" si="259"/>
        <v>0</v>
      </c>
      <c r="AN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1">
        <f t="shared" si="260"/>
        <v>0</v>
      </c>
      <c r="AR507" s="171">
        <f t="shared" si="261"/>
        <v>0</v>
      </c>
    </row>
    <row r="508" spans="2:44" x14ac:dyDescent="0.25">
      <c r="B508" s="169" t="s">
        <v>1233</v>
      </c>
      <c r="C508" s="170" t="s">
        <v>1234</v>
      </c>
      <c r="D50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1">
        <f t="shared" si="254"/>
        <v>0</v>
      </c>
      <c r="G508" s="171"/>
      <c r="H508" s="171">
        <f t="shared" si="255"/>
        <v>0</v>
      </c>
      <c r="I508" s="171"/>
      <c r="J508" s="171">
        <f t="shared" si="256"/>
        <v>0</v>
      </c>
      <c r="K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1">
        <f t="shared" si="257"/>
        <v>0</v>
      </c>
      <c r="AF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1">
        <f t="shared" si="258"/>
        <v>0</v>
      </c>
      <c r="AJ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1">
        <f t="shared" si="259"/>
        <v>0</v>
      </c>
      <c r="AN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1">
        <f t="shared" si="260"/>
        <v>0</v>
      </c>
      <c r="AR508" s="171">
        <f t="shared" si="261"/>
        <v>0</v>
      </c>
    </row>
    <row r="509" spans="2:44" x14ac:dyDescent="0.25">
      <c r="B509" s="178" t="s">
        <v>366</v>
      </c>
      <c r="C509" s="179" t="s">
        <v>232</v>
      </c>
      <c r="D509" s="180">
        <f>SUM(D510:D525)</f>
        <v>0</v>
      </c>
      <c r="E509" s="180">
        <f>SUM(E510:E525)</f>
        <v>0</v>
      </c>
      <c r="F509" s="180">
        <f t="shared" ref="F509:F510" si="266">D509+E509</f>
        <v>0</v>
      </c>
      <c r="G509" s="180">
        <f>SUM(G510:G525)</f>
        <v>0</v>
      </c>
      <c r="H509" s="180">
        <f t="shared" ref="H509:H510" si="267">F509-G509</f>
        <v>0</v>
      </c>
      <c r="I509" s="180">
        <f>SUM(I510:I525)</f>
        <v>0</v>
      </c>
      <c r="J509" s="180">
        <f t="shared" ref="J509:J510" si="268">F509-I509</f>
        <v>0</v>
      </c>
      <c r="K509" s="180">
        <f t="shared" ref="K509:AD509" si="269">SUM(K510:K525)</f>
        <v>0</v>
      </c>
      <c r="L509" s="180">
        <f t="shared" si="269"/>
        <v>0</v>
      </c>
      <c r="M509" s="180">
        <f t="shared" si="269"/>
        <v>0</v>
      </c>
      <c r="N509" s="180">
        <f t="shared" si="269"/>
        <v>0</v>
      </c>
      <c r="O509" s="180">
        <f t="shared" si="269"/>
        <v>0</v>
      </c>
      <c r="P509" s="180">
        <f>SUM(P510:P525)</f>
        <v>0</v>
      </c>
      <c r="Q509" s="180">
        <f>SUM(Q510:Q525)</f>
        <v>0</v>
      </c>
      <c r="R509" s="180">
        <f t="shared" si="269"/>
        <v>0</v>
      </c>
      <c r="S509" s="180">
        <f t="shared" si="269"/>
        <v>0</v>
      </c>
      <c r="T509" s="180">
        <f>SUM(T510:T525)</f>
        <v>0</v>
      </c>
      <c r="U509" s="180">
        <f t="shared" si="269"/>
        <v>0</v>
      </c>
      <c r="V509" s="180">
        <f t="shared" si="269"/>
        <v>0</v>
      </c>
      <c r="W509" s="180">
        <f>SUM(W510:W525)</f>
        <v>0</v>
      </c>
      <c r="X509" s="180">
        <f t="shared" si="269"/>
        <v>0</v>
      </c>
      <c r="Y509" s="180">
        <f>SUM(Y510:Y525)</f>
        <v>0</v>
      </c>
      <c r="Z509" s="180">
        <f>SUM(Z510:Z525)</f>
        <v>0</v>
      </c>
      <c r="AA509" s="180">
        <f t="shared" si="269"/>
        <v>0</v>
      </c>
      <c r="AB509" s="180">
        <f t="shared" si="269"/>
        <v>0</v>
      </c>
      <c r="AC509" s="180">
        <f t="shared" si="269"/>
        <v>0</v>
      </c>
      <c r="AD509" s="180">
        <f t="shared" si="269"/>
        <v>0</v>
      </c>
      <c r="AE509" s="180">
        <f t="shared" ref="AE509:AE510" si="270">AB509+AC509+AD509</f>
        <v>0</v>
      </c>
      <c r="AF509" s="180">
        <f>SUM(AF510:AF525)</f>
        <v>0</v>
      </c>
      <c r="AG509" s="180">
        <f>SUM(AG510:AG525)</f>
        <v>0</v>
      </c>
      <c r="AH509" s="180">
        <f>SUM(AH510:AH525)</f>
        <v>0</v>
      </c>
      <c r="AI509" s="180">
        <f t="shared" ref="AI509:AI510" si="271">AF509+AG509+AH509</f>
        <v>0</v>
      </c>
      <c r="AJ509" s="180">
        <f>SUM(AJ510:AJ525)</f>
        <v>0</v>
      </c>
      <c r="AK509" s="180">
        <f>SUM(AK510:AK525)</f>
        <v>0</v>
      </c>
      <c r="AL509" s="180">
        <f>SUM(AL510:AL525)</f>
        <v>0</v>
      </c>
      <c r="AM509" s="180">
        <f t="shared" ref="AM509:AM510" si="272">AJ509+AK509+AL509</f>
        <v>0</v>
      </c>
      <c r="AN509" s="180">
        <f>SUM(AN510:AN525)</f>
        <v>0</v>
      </c>
      <c r="AO509" s="180">
        <f>SUM(AO510:AO525)</f>
        <v>0</v>
      </c>
      <c r="AP509" s="180">
        <f>SUM(AP510:AP525)</f>
        <v>0</v>
      </c>
      <c r="AQ509" s="180">
        <f t="shared" ref="AQ509:AQ510" si="273">AN509+AO509+AP509</f>
        <v>0</v>
      </c>
      <c r="AR509" s="180">
        <f t="shared" ref="AR509:AR510" si="274">AE509+AI509+AM509+AQ509</f>
        <v>0</v>
      </c>
    </row>
    <row r="510" spans="2:44" x14ac:dyDescent="0.25">
      <c r="B510" s="169" t="s">
        <v>367</v>
      </c>
      <c r="C510" s="170" t="s">
        <v>233</v>
      </c>
      <c r="D51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1">
        <f t="shared" si="266"/>
        <v>0</v>
      </c>
      <c r="G510" s="171"/>
      <c r="H510" s="171">
        <f t="shared" si="267"/>
        <v>0</v>
      </c>
      <c r="I510" s="171"/>
      <c r="J510" s="171">
        <f t="shared" si="268"/>
        <v>0</v>
      </c>
      <c r="K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1">
        <f t="shared" si="270"/>
        <v>0</v>
      </c>
      <c r="AF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1">
        <f t="shared" si="271"/>
        <v>0</v>
      </c>
      <c r="AJ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1">
        <f t="shared" si="272"/>
        <v>0</v>
      </c>
      <c r="AN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1">
        <f t="shared" si="273"/>
        <v>0</v>
      </c>
      <c r="AR510" s="171">
        <f t="shared" si="274"/>
        <v>0</v>
      </c>
    </row>
    <row r="511" spans="2:44" x14ac:dyDescent="0.25">
      <c r="B511" s="169" t="s">
        <v>1235</v>
      </c>
      <c r="C511" s="170" t="s">
        <v>1236</v>
      </c>
      <c r="D51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1">
        <f t="shared" ref="F511:F518" si="275">D511+E511</f>
        <v>0</v>
      </c>
      <c r="G511" s="171"/>
      <c r="H511" s="171">
        <f t="shared" ref="H511:H518" si="276">F511-G511</f>
        <v>0</v>
      </c>
      <c r="I511" s="171"/>
      <c r="J511" s="171">
        <f t="shared" ref="J511:J518" si="277">F511-I511</f>
        <v>0</v>
      </c>
      <c r="K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1">
        <f t="shared" ref="AE511:AE518" si="278">AB511+AC511+AD511</f>
        <v>0</v>
      </c>
      <c r="AF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1">
        <f t="shared" ref="AI511:AI518" si="279">AF511+AG511+AH511</f>
        <v>0</v>
      </c>
      <c r="AJ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1">
        <f t="shared" ref="AM511:AM518" si="280">AJ511+AK511+AL511</f>
        <v>0</v>
      </c>
      <c r="AN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1">
        <f t="shared" ref="AQ511:AQ518" si="281">AN511+AO511+AP511</f>
        <v>0</v>
      </c>
      <c r="AR511" s="171">
        <f t="shared" ref="AR511:AR518" si="282">AE511+AI511+AM511+AQ511</f>
        <v>0</v>
      </c>
    </row>
    <row r="512" spans="2:44" x14ac:dyDescent="0.25">
      <c r="B512" s="169" t="s">
        <v>1237</v>
      </c>
      <c r="C512" s="170" t="s">
        <v>1238</v>
      </c>
      <c r="D51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1">
        <f t="shared" si="275"/>
        <v>0</v>
      </c>
      <c r="G512" s="171"/>
      <c r="H512" s="171">
        <f t="shared" si="276"/>
        <v>0</v>
      </c>
      <c r="I512" s="171"/>
      <c r="J512" s="171">
        <f t="shared" si="277"/>
        <v>0</v>
      </c>
      <c r="K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1">
        <f t="shared" si="278"/>
        <v>0</v>
      </c>
      <c r="AF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1">
        <f t="shared" si="279"/>
        <v>0</v>
      </c>
      <c r="AJ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1">
        <f t="shared" si="280"/>
        <v>0</v>
      </c>
      <c r="AN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1">
        <f t="shared" si="281"/>
        <v>0</v>
      </c>
      <c r="AR512" s="171">
        <f t="shared" si="282"/>
        <v>0</v>
      </c>
    </row>
    <row r="513" spans="2:44" x14ac:dyDescent="0.25">
      <c r="B513" s="169" t="s">
        <v>1239</v>
      </c>
      <c r="C513" s="170" t="s">
        <v>1240</v>
      </c>
      <c r="D51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1">
        <f t="shared" si="275"/>
        <v>0</v>
      </c>
      <c r="G513" s="171"/>
      <c r="H513" s="171">
        <f t="shared" si="276"/>
        <v>0</v>
      </c>
      <c r="I513" s="171"/>
      <c r="J513" s="171">
        <f t="shared" si="277"/>
        <v>0</v>
      </c>
      <c r="K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1">
        <f t="shared" si="278"/>
        <v>0</v>
      </c>
      <c r="AF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1">
        <f t="shared" si="279"/>
        <v>0</v>
      </c>
      <c r="AJ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1">
        <f t="shared" si="280"/>
        <v>0</v>
      </c>
      <c r="AN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1">
        <f t="shared" si="281"/>
        <v>0</v>
      </c>
      <c r="AR513" s="171">
        <f t="shared" si="282"/>
        <v>0</v>
      </c>
    </row>
    <row r="514" spans="2:44" x14ac:dyDescent="0.25">
      <c r="B514" s="169" t="s">
        <v>1241</v>
      </c>
      <c r="C514" s="170" t="s">
        <v>1242</v>
      </c>
      <c r="D51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1">
        <f t="shared" si="275"/>
        <v>0</v>
      </c>
      <c r="G514" s="171"/>
      <c r="H514" s="171">
        <f t="shared" si="276"/>
        <v>0</v>
      </c>
      <c r="I514" s="171"/>
      <c r="J514" s="171">
        <f t="shared" si="277"/>
        <v>0</v>
      </c>
      <c r="K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1">
        <f t="shared" si="278"/>
        <v>0</v>
      </c>
      <c r="AF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1">
        <f t="shared" si="279"/>
        <v>0</v>
      </c>
      <c r="AJ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1">
        <f t="shared" si="280"/>
        <v>0</v>
      </c>
      <c r="AN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1">
        <f t="shared" si="281"/>
        <v>0</v>
      </c>
      <c r="AR514" s="171">
        <f t="shared" si="282"/>
        <v>0</v>
      </c>
    </row>
    <row r="515" spans="2:44" x14ac:dyDescent="0.25">
      <c r="B515" s="169" t="s">
        <v>1243</v>
      </c>
      <c r="C515" s="170" t="s">
        <v>1244</v>
      </c>
      <c r="D5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1">
        <f t="shared" si="275"/>
        <v>0</v>
      </c>
      <c r="G515" s="171"/>
      <c r="H515" s="171">
        <f t="shared" si="276"/>
        <v>0</v>
      </c>
      <c r="I515" s="171"/>
      <c r="J515" s="171">
        <f t="shared" si="277"/>
        <v>0</v>
      </c>
      <c r="K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1">
        <f t="shared" si="278"/>
        <v>0</v>
      </c>
      <c r="AF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1">
        <f t="shared" si="279"/>
        <v>0</v>
      </c>
      <c r="AJ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1">
        <f t="shared" si="280"/>
        <v>0</v>
      </c>
      <c r="AN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1">
        <f t="shared" si="281"/>
        <v>0</v>
      </c>
      <c r="AR515" s="171">
        <f t="shared" si="282"/>
        <v>0</v>
      </c>
    </row>
    <row r="516" spans="2:44" x14ac:dyDescent="0.25">
      <c r="B516" s="169" t="s">
        <v>1245</v>
      </c>
      <c r="C516" s="170" t="s">
        <v>1246</v>
      </c>
      <c r="D5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1">
        <f t="shared" si="275"/>
        <v>0</v>
      </c>
      <c r="G516" s="171"/>
      <c r="H516" s="171">
        <f t="shared" si="276"/>
        <v>0</v>
      </c>
      <c r="I516" s="171"/>
      <c r="J516" s="171">
        <f t="shared" si="277"/>
        <v>0</v>
      </c>
      <c r="K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1">
        <f t="shared" si="278"/>
        <v>0</v>
      </c>
      <c r="AF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1">
        <f t="shared" si="279"/>
        <v>0</v>
      </c>
      <c r="AJ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1">
        <f t="shared" si="280"/>
        <v>0</v>
      </c>
      <c r="AN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1">
        <f t="shared" si="281"/>
        <v>0</v>
      </c>
      <c r="AR516" s="171">
        <f t="shared" si="282"/>
        <v>0</v>
      </c>
    </row>
    <row r="517" spans="2:44" x14ac:dyDescent="0.25">
      <c r="B517" s="169" t="s">
        <v>1247</v>
      </c>
      <c r="C517" s="170" t="s">
        <v>1248</v>
      </c>
      <c r="D5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1">
        <f t="shared" si="275"/>
        <v>0</v>
      </c>
      <c r="G517" s="171"/>
      <c r="H517" s="171">
        <f t="shared" si="276"/>
        <v>0</v>
      </c>
      <c r="I517" s="171"/>
      <c r="J517" s="171">
        <f t="shared" si="277"/>
        <v>0</v>
      </c>
      <c r="K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1">
        <f t="shared" si="278"/>
        <v>0</v>
      </c>
      <c r="AF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1">
        <f t="shared" si="279"/>
        <v>0</v>
      </c>
      <c r="AJ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1">
        <f t="shared" si="280"/>
        <v>0</v>
      </c>
      <c r="AN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1">
        <f t="shared" si="281"/>
        <v>0</v>
      </c>
      <c r="AR517" s="171">
        <f t="shared" si="282"/>
        <v>0</v>
      </c>
    </row>
    <row r="518" spans="2:44" x14ac:dyDescent="0.25">
      <c r="B518" s="169" t="s">
        <v>1249</v>
      </c>
      <c r="C518" s="170" t="s">
        <v>1250</v>
      </c>
      <c r="D51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1">
        <f t="shared" si="275"/>
        <v>0</v>
      </c>
      <c r="G518" s="171"/>
      <c r="H518" s="171">
        <f t="shared" si="276"/>
        <v>0</v>
      </c>
      <c r="I518" s="171"/>
      <c r="J518" s="171">
        <f t="shared" si="277"/>
        <v>0</v>
      </c>
      <c r="K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1">
        <f t="shared" si="278"/>
        <v>0</v>
      </c>
      <c r="AF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1">
        <f t="shared" si="279"/>
        <v>0</v>
      </c>
      <c r="AJ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1">
        <f t="shared" si="280"/>
        <v>0</v>
      </c>
      <c r="AN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1">
        <f t="shared" si="281"/>
        <v>0</v>
      </c>
      <c r="AR518" s="171">
        <f t="shared" si="282"/>
        <v>0</v>
      </c>
    </row>
    <row r="519" spans="2:44" x14ac:dyDescent="0.25">
      <c r="B519" s="169" t="s">
        <v>1251</v>
      </c>
      <c r="C519" s="170" t="s">
        <v>1252</v>
      </c>
      <c r="D5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1">
        <f t="shared" ref="F519:F542" si="283">D519+E519</f>
        <v>0</v>
      </c>
      <c r="G519" s="171"/>
      <c r="H519" s="171">
        <f t="shared" ref="H519:H540" si="284">F519-G519</f>
        <v>0</v>
      </c>
      <c r="I519" s="171"/>
      <c r="J519" s="171">
        <f t="shared" ref="J519:J540" si="285">F519-I519</f>
        <v>0</v>
      </c>
      <c r="K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1">
        <f t="shared" ref="AE519:AE542" si="286">AB519+AC519+AD519</f>
        <v>0</v>
      </c>
      <c r="AF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1">
        <f t="shared" ref="AI519:AI542" si="287">AF519+AG519+AH519</f>
        <v>0</v>
      </c>
      <c r="AJ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1">
        <f t="shared" ref="AM519:AM542" si="288">AJ519+AK519+AL519</f>
        <v>0</v>
      </c>
      <c r="AN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1">
        <f t="shared" ref="AQ519:AQ542" si="289">AN519+AO519+AP519</f>
        <v>0</v>
      </c>
      <c r="AR519" s="171">
        <f t="shared" ref="AR519:AR542" si="290">AE519+AI519+AM519+AQ519</f>
        <v>0</v>
      </c>
    </row>
    <row r="520" spans="2:44" x14ac:dyDescent="0.25">
      <c r="B520" s="169" t="s">
        <v>1253</v>
      </c>
      <c r="C520" s="170" t="s">
        <v>1254</v>
      </c>
      <c r="D5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1">
        <f t="shared" si="283"/>
        <v>0</v>
      </c>
      <c r="G520" s="171"/>
      <c r="H520" s="171">
        <f t="shared" si="284"/>
        <v>0</v>
      </c>
      <c r="I520" s="171"/>
      <c r="J520" s="171">
        <f t="shared" si="285"/>
        <v>0</v>
      </c>
      <c r="K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1">
        <f t="shared" si="286"/>
        <v>0</v>
      </c>
      <c r="AF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1">
        <f t="shared" si="287"/>
        <v>0</v>
      </c>
      <c r="AJ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1">
        <f t="shared" si="288"/>
        <v>0</v>
      </c>
      <c r="AN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1">
        <f t="shared" si="289"/>
        <v>0</v>
      </c>
      <c r="AR520" s="171">
        <f t="shared" si="290"/>
        <v>0</v>
      </c>
    </row>
    <row r="521" spans="2:44" x14ac:dyDescent="0.25">
      <c r="B521" s="169" t="s">
        <v>1255</v>
      </c>
      <c r="C521" s="170" t="s">
        <v>1256</v>
      </c>
      <c r="D5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1">
        <f t="shared" si="283"/>
        <v>0</v>
      </c>
      <c r="G521" s="171"/>
      <c r="H521" s="171">
        <f t="shared" si="284"/>
        <v>0</v>
      </c>
      <c r="I521" s="171"/>
      <c r="J521" s="171">
        <f t="shared" si="285"/>
        <v>0</v>
      </c>
      <c r="K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1">
        <f t="shared" si="286"/>
        <v>0</v>
      </c>
      <c r="AF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1">
        <f t="shared" si="287"/>
        <v>0</v>
      </c>
      <c r="AJ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1">
        <f t="shared" si="288"/>
        <v>0</v>
      </c>
      <c r="AN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1">
        <f t="shared" si="289"/>
        <v>0</v>
      </c>
      <c r="AR521" s="171">
        <f t="shared" si="290"/>
        <v>0</v>
      </c>
    </row>
    <row r="522" spans="2:44" x14ac:dyDescent="0.25">
      <c r="B522" s="169" t="s">
        <v>1257</v>
      </c>
      <c r="C522" s="170" t="s">
        <v>1258</v>
      </c>
      <c r="D52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1">
        <f t="shared" si="283"/>
        <v>0</v>
      </c>
      <c r="G522" s="171"/>
      <c r="H522" s="171">
        <f t="shared" si="284"/>
        <v>0</v>
      </c>
      <c r="I522" s="171"/>
      <c r="J522" s="171">
        <f t="shared" si="285"/>
        <v>0</v>
      </c>
      <c r="K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1">
        <f t="shared" si="286"/>
        <v>0</v>
      </c>
      <c r="AF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1">
        <f t="shared" si="287"/>
        <v>0</v>
      </c>
      <c r="AJ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1">
        <f t="shared" si="288"/>
        <v>0</v>
      </c>
      <c r="AN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1">
        <f t="shared" si="289"/>
        <v>0</v>
      </c>
      <c r="AR522" s="171">
        <f t="shared" si="290"/>
        <v>0</v>
      </c>
    </row>
    <row r="523" spans="2:44" x14ac:dyDescent="0.25">
      <c r="B523" s="169" t="s">
        <v>1259</v>
      </c>
      <c r="C523" s="170" t="s">
        <v>1260</v>
      </c>
      <c r="D52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1">
        <f t="shared" si="283"/>
        <v>0</v>
      </c>
      <c r="G523" s="171"/>
      <c r="H523" s="171">
        <f t="shared" si="284"/>
        <v>0</v>
      </c>
      <c r="I523" s="171"/>
      <c r="J523" s="171">
        <f t="shared" si="285"/>
        <v>0</v>
      </c>
      <c r="K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1">
        <f t="shared" si="286"/>
        <v>0</v>
      </c>
      <c r="AF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1">
        <f t="shared" si="287"/>
        <v>0</v>
      </c>
      <c r="AJ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1">
        <f t="shared" si="288"/>
        <v>0</v>
      </c>
      <c r="AN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1">
        <f t="shared" si="289"/>
        <v>0</v>
      </c>
      <c r="AR523" s="171">
        <f t="shared" si="290"/>
        <v>0</v>
      </c>
    </row>
    <row r="524" spans="2:44" x14ac:dyDescent="0.25">
      <c r="B524" s="169" t="s">
        <v>1261</v>
      </c>
      <c r="C524" s="170" t="s">
        <v>1262</v>
      </c>
      <c r="D5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1">
        <f t="shared" si="283"/>
        <v>0</v>
      </c>
      <c r="G524" s="171"/>
      <c r="H524" s="171">
        <f t="shared" si="284"/>
        <v>0</v>
      </c>
      <c r="I524" s="171"/>
      <c r="J524" s="171">
        <f t="shared" si="285"/>
        <v>0</v>
      </c>
      <c r="K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1">
        <f t="shared" si="286"/>
        <v>0</v>
      </c>
      <c r="AF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1">
        <f t="shared" si="287"/>
        <v>0</v>
      </c>
      <c r="AJ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1">
        <f t="shared" si="288"/>
        <v>0</v>
      </c>
      <c r="AN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1">
        <f t="shared" si="289"/>
        <v>0</v>
      </c>
      <c r="AR524" s="171">
        <f t="shared" si="290"/>
        <v>0</v>
      </c>
    </row>
    <row r="525" spans="2:44" x14ac:dyDescent="0.25">
      <c r="B525" s="169" t="s">
        <v>1263</v>
      </c>
      <c r="C525" s="170" t="s">
        <v>1264</v>
      </c>
      <c r="D5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1">
        <f t="shared" si="283"/>
        <v>0</v>
      </c>
      <c r="G525" s="171"/>
      <c r="H525" s="171">
        <f t="shared" si="284"/>
        <v>0</v>
      </c>
      <c r="I525" s="171"/>
      <c r="J525" s="171">
        <f t="shared" si="285"/>
        <v>0</v>
      </c>
      <c r="K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1">
        <f t="shared" si="286"/>
        <v>0</v>
      </c>
      <c r="AF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1">
        <f t="shared" si="287"/>
        <v>0</v>
      </c>
      <c r="AJ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1">
        <f t="shared" si="288"/>
        <v>0</v>
      </c>
      <c r="AN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1">
        <f t="shared" si="289"/>
        <v>0</v>
      </c>
      <c r="AR525" s="171">
        <f t="shared" si="290"/>
        <v>0</v>
      </c>
    </row>
    <row r="526" spans="2:44" x14ac:dyDescent="0.25">
      <c r="B526" s="166" t="s">
        <v>368</v>
      </c>
      <c r="C526" s="167" t="s">
        <v>234</v>
      </c>
      <c r="D526" s="168">
        <f>D527+D541</f>
        <v>0</v>
      </c>
      <c r="E526" s="168">
        <f>E527+E541</f>
        <v>0</v>
      </c>
      <c r="F526" s="168">
        <f t="shared" si="283"/>
        <v>0</v>
      </c>
      <c r="G526" s="168">
        <f>G527+G541</f>
        <v>0</v>
      </c>
      <c r="H526" s="168">
        <f t="shared" si="284"/>
        <v>0</v>
      </c>
      <c r="I526" s="168">
        <f>I527+I541</f>
        <v>0</v>
      </c>
      <c r="J526" s="168">
        <f t="shared" si="285"/>
        <v>0</v>
      </c>
      <c r="K526" s="168">
        <f t="shared" ref="K526:AP526" si="291">K527+K541</f>
        <v>0</v>
      </c>
      <c r="L526" s="168">
        <f t="shared" si="291"/>
        <v>0</v>
      </c>
      <c r="M526" s="168">
        <f t="shared" si="291"/>
        <v>0</v>
      </c>
      <c r="N526" s="168">
        <f t="shared" si="291"/>
        <v>0</v>
      </c>
      <c r="O526" s="168">
        <f t="shared" si="291"/>
        <v>0</v>
      </c>
      <c r="P526" s="168">
        <f>P527+P541</f>
        <v>0</v>
      </c>
      <c r="Q526" s="168">
        <f>Q527+Q541</f>
        <v>0</v>
      </c>
      <c r="R526" s="168">
        <f t="shared" si="291"/>
        <v>0</v>
      </c>
      <c r="S526" s="168">
        <f t="shared" si="291"/>
        <v>0</v>
      </c>
      <c r="T526" s="168">
        <f>T527+T541</f>
        <v>0</v>
      </c>
      <c r="U526" s="168">
        <f t="shared" si="291"/>
        <v>0</v>
      </c>
      <c r="V526" s="168">
        <f t="shared" si="291"/>
        <v>0</v>
      </c>
      <c r="W526" s="168">
        <f>W527+W541</f>
        <v>0</v>
      </c>
      <c r="X526" s="168">
        <f t="shared" si="291"/>
        <v>0</v>
      </c>
      <c r="Y526" s="168">
        <f>Y527+Y541</f>
        <v>0</v>
      </c>
      <c r="Z526" s="168">
        <f>Z527+Z541</f>
        <v>0</v>
      </c>
      <c r="AA526" s="168">
        <f t="shared" si="291"/>
        <v>0</v>
      </c>
      <c r="AB526" s="168">
        <f t="shared" si="291"/>
        <v>0</v>
      </c>
      <c r="AC526" s="168">
        <f t="shared" si="291"/>
        <v>0</v>
      </c>
      <c r="AD526" s="168">
        <f t="shared" si="291"/>
        <v>0</v>
      </c>
      <c r="AE526" s="168">
        <f t="shared" si="286"/>
        <v>0</v>
      </c>
      <c r="AF526" s="168">
        <f t="shared" si="291"/>
        <v>0</v>
      </c>
      <c r="AG526" s="168">
        <f t="shared" si="291"/>
        <v>0</v>
      </c>
      <c r="AH526" s="168">
        <f t="shared" si="291"/>
        <v>0</v>
      </c>
      <c r="AI526" s="168">
        <f t="shared" si="287"/>
        <v>0</v>
      </c>
      <c r="AJ526" s="168">
        <f t="shared" si="291"/>
        <v>0</v>
      </c>
      <c r="AK526" s="168">
        <f t="shared" si="291"/>
        <v>0</v>
      </c>
      <c r="AL526" s="168">
        <f t="shared" si="291"/>
        <v>0</v>
      </c>
      <c r="AM526" s="168">
        <f t="shared" si="288"/>
        <v>0</v>
      </c>
      <c r="AN526" s="168">
        <f t="shared" si="291"/>
        <v>0</v>
      </c>
      <c r="AO526" s="168">
        <f t="shared" si="291"/>
        <v>0</v>
      </c>
      <c r="AP526" s="168">
        <f t="shared" si="291"/>
        <v>0</v>
      </c>
      <c r="AQ526" s="168">
        <f t="shared" si="289"/>
        <v>0</v>
      </c>
      <c r="AR526" s="168">
        <f t="shared" si="290"/>
        <v>0</v>
      </c>
    </row>
    <row r="527" spans="2:44" x14ac:dyDescent="0.25">
      <c r="B527" s="178" t="s">
        <v>369</v>
      </c>
      <c r="C527" s="179" t="s">
        <v>235</v>
      </c>
      <c r="D527" s="180">
        <f>SUM(D528:D540)</f>
        <v>0</v>
      </c>
      <c r="E527" s="180">
        <f>SUM(E528:E540)</f>
        <v>0</v>
      </c>
      <c r="F527" s="180">
        <f t="shared" si="283"/>
        <v>0</v>
      </c>
      <c r="G527" s="180">
        <f>SUM(G528:G540)</f>
        <v>0</v>
      </c>
      <c r="H527" s="180">
        <f t="shared" si="284"/>
        <v>0</v>
      </c>
      <c r="I527" s="180">
        <f>SUM(I528:I540)</f>
        <v>0</v>
      </c>
      <c r="J527" s="180">
        <f t="shared" si="285"/>
        <v>0</v>
      </c>
      <c r="K527" s="180">
        <f t="shared" ref="K527:AP527" si="292">SUM(K528:K540)</f>
        <v>0</v>
      </c>
      <c r="L527" s="180">
        <f t="shared" si="292"/>
        <v>0</v>
      </c>
      <c r="M527" s="180">
        <f t="shared" si="292"/>
        <v>0</v>
      </c>
      <c r="N527" s="180">
        <f t="shared" si="292"/>
        <v>0</v>
      </c>
      <c r="O527" s="180">
        <f t="shared" si="292"/>
        <v>0</v>
      </c>
      <c r="P527" s="180">
        <f>SUM(P528:P540)</f>
        <v>0</v>
      </c>
      <c r="Q527" s="180">
        <f>SUM(Q528:Q540)</f>
        <v>0</v>
      </c>
      <c r="R527" s="180">
        <f t="shared" si="292"/>
        <v>0</v>
      </c>
      <c r="S527" s="180">
        <f t="shared" si="292"/>
        <v>0</v>
      </c>
      <c r="T527" s="180">
        <f>SUM(T528:T540)</f>
        <v>0</v>
      </c>
      <c r="U527" s="180">
        <f t="shared" si="292"/>
        <v>0</v>
      </c>
      <c r="V527" s="180">
        <f t="shared" si="292"/>
        <v>0</v>
      </c>
      <c r="W527" s="180">
        <f>SUM(W528:W540)</f>
        <v>0</v>
      </c>
      <c r="X527" s="180">
        <f t="shared" si="292"/>
        <v>0</v>
      </c>
      <c r="Y527" s="180">
        <f>SUM(Y528:Y540)</f>
        <v>0</v>
      </c>
      <c r="Z527" s="180">
        <f>SUM(Z528:Z540)</f>
        <v>0</v>
      </c>
      <c r="AA527" s="180">
        <f t="shared" si="292"/>
        <v>0</v>
      </c>
      <c r="AB527" s="180">
        <f t="shared" si="292"/>
        <v>0</v>
      </c>
      <c r="AC527" s="180">
        <f t="shared" si="292"/>
        <v>0</v>
      </c>
      <c r="AD527" s="180">
        <f t="shared" si="292"/>
        <v>0</v>
      </c>
      <c r="AE527" s="180">
        <f t="shared" si="286"/>
        <v>0</v>
      </c>
      <c r="AF527" s="180">
        <f t="shared" si="292"/>
        <v>0</v>
      </c>
      <c r="AG527" s="180">
        <f t="shared" si="292"/>
        <v>0</v>
      </c>
      <c r="AH527" s="180">
        <f t="shared" si="292"/>
        <v>0</v>
      </c>
      <c r="AI527" s="180">
        <f t="shared" si="287"/>
        <v>0</v>
      </c>
      <c r="AJ527" s="180">
        <f t="shared" si="292"/>
        <v>0</v>
      </c>
      <c r="AK527" s="180">
        <f t="shared" si="292"/>
        <v>0</v>
      </c>
      <c r="AL527" s="180">
        <f t="shared" si="292"/>
        <v>0</v>
      </c>
      <c r="AM527" s="180">
        <f t="shared" si="288"/>
        <v>0</v>
      </c>
      <c r="AN527" s="180">
        <f t="shared" si="292"/>
        <v>0</v>
      </c>
      <c r="AO527" s="180">
        <f t="shared" si="292"/>
        <v>0</v>
      </c>
      <c r="AP527" s="180">
        <f t="shared" si="292"/>
        <v>0</v>
      </c>
      <c r="AQ527" s="180">
        <f t="shared" si="289"/>
        <v>0</v>
      </c>
      <c r="AR527" s="180">
        <f t="shared" si="290"/>
        <v>0</v>
      </c>
    </row>
    <row r="528" spans="2:44" x14ac:dyDescent="0.25">
      <c r="B528" s="169" t="s">
        <v>370</v>
      </c>
      <c r="C528" s="170" t="s">
        <v>236</v>
      </c>
      <c r="D52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1">
        <f t="shared" si="283"/>
        <v>0</v>
      </c>
      <c r="G528" s="171"/>
      <c r="H528" s="171">
        <f t="shared" si="284"/>
        <v>0</v>
      </c>
      <c r="I528" s="171"/>
      <c r="J528" s="171">
        <f t="shared" si="285"/>
        <v>0</v>
      </c>
      <c r="K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1">
        <f t="shared" si="286"/>
        <v>0</v>
      </c>
      <c r="AF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1">
        <f t="shared" si="287"/>
        <v>0</v>
      </c>
      <c r="AJ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1">
        <f t="shared" si="288"/>
        <v>0</v>
      </c>
      <c r="AN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1">
        <f t="shared" si="289"/>
        <v>0</v>
      </c>
      <c r="AR528" s="171">
        <f t="shared" si="290"/>
        <v>0</v>
      </c>
    </row>
    <row r="529" spans="2:44" x14ac:dyDescent="0.25">
      <c r="B529" s="169" t="s">
        <v>1265</v>
      </c>
      <c r="C529" s="170" t="s">
        <v>1266</v>
      </c>
      <c r="D5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1">
        <f t="shared" si="283"/>
        <v>0</v>
      </c>
      <c r="G529" s="171"/>
      <c r="H529" s="171">
        <f t="shared" si="284"/>
        <v>0</v>
      </c>
      <c r="I529" s="171"/>
      <c r="J529" s="171">
        <f t="shared" si="285"/>
        <v>0</v>
      </c>
      <c r="K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1">
        <f t="shared" si="286"/>
        <v>0</v>
      </c>
      <c r="AF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1">
        <f t="shared" si="287"/>
        <v>0</v>
      </c>
      <c r="AJ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1">
        <f t="shared" si="288"/>
        <v>0</v>
      </c>
      <c r="AN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1">
        <f t="shared" si="289"/>
        <v>0</v>
      </c>
      <c r="AR529" s="171">
        <f t="shared" si="290"/>
        <v>0</v>
      </c>
    </row>
    <row r="530" spans="2:44" x14ac:dyDescent="0.25">
      <c r="B530" s="169" t="s">
        <v>1267</v>
      </c>
      <c r="C530" s="170" t="s">
        <v>1268</v>
      </c>
      <c r="D5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1">
        <f t="shared" si="283"/>
        <v>0</v>
      </c>
      <c r="G530" s="171"/>
      <c r="H530" s="171">
        <f t="shared" si="284"/>
        <v>0</v>
      </c>
      <c r="I530" s="171"/>
      <c r="J530" s="171">
        <f t="shared" si="285"/>
        <v>0</v>
      </c>
      <c r="K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1">
        <f t="shared" si="286"/>
        <v>0</v>
      </c>
      <c r="AF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1">
        <f t="shared" si="287"/>
        <v>0</v>
      </c>
      <c r="AJ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1">
        <f t="shared" si="288"/>
        <v>0</v>
      </c>
      <c r="AN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1">
        <f t="shared" si="289"/>
        <v>0</v>
      </c>
      <c r="AR530" s="171">
        <f t="shared" si="290"/>
        <v>0</v>
      </c>
    </row>
    <row r="531" spans="2:44" x14ac:dyDescent="0.25">
      <c r="B531" s="169" t="s">
        <v>1269</v>
      </c>
      <c r="C531" s="170" t="s">
        <v>1270</v>
      </c>
      <c r="D5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1">
        <f t="shared" si="283"/>
        <v>0</v>
      </c>
      <c r="G531" s="171"/>
      <c r="H531" s="171">
        <f t="shared" si="284"/>
        <v>0</v>
      </c>
      <c r="I531" s="171"/>
      <c r="J531" s="171">
        <f t="shared" si="285"/>
        <v>0</v>
      </c>
      <c r="K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1">
        <f t="shared" si="286"/>
        <v>0</v>
      </c>
      <c r="AF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1">
        <f t="shared" si="287"/>
        <v>0</v>
      </c>
      <c r="AJ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1">
        <f t="shared" si="288"/>
        <v>0</v>
      </c>
      <c r="AN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1">
        <f t="shared" si="289"/>
        <v>0</v>
      </c>
      <c r="AR531" s="171">
        <f t="shared" si="290"/>
        <v>0</v>
      </c>
    </row>
    <row r="532" spans="2:44" x14ac:dyDescent="0.25">
      <c r="B532" s="169" t="s">
        <v>1271</v>
      </c>
      <c r="C532" s="170" t="s">
        <v>1272</v>
      </c>
      <c r="D5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1">
        <f t="shared" si="283"/>
        <v>0</v>
      </c>
      <c r="G532" s="171"/>
      <c r="H532" s="171">
        <f t="shared" si="284"/>
        <v>0</v>
      </c>
      <c r="I532" s="171"/>
      <c r="J532" s="171">
        <f t="shared" si="285"/>
        <v>0</v>
      </c>
      <c r="K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1">
        <f t="shared" si="286"/>
        <v>0</v>
      </c>
      <c r="AF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1">
        <f t="shared" si="287"/>
        <v>0</v>
      </c>
      <c r="AJ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1">
        <f t="shared" si="288"/>
        <v>0</v>
      </c>
      <c r="AN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1">
        <f t="shared" si="289"/>
        <v>0</v>
      </c>
      <c r="AR532" s="171">
        <f t="shared" si="290"/>
        <v>0</v>
      </c>
    </row>
    <row r="533" spans="2:44" x14ac:dyDescent="0.25">
      <c r="B533" s="169" t="s">
        <v>1273</v>
      </c>
      <c r="C533" s="170" t="s">
        <v>1274</v>
      </c>
      <c r="D53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1">
        <f t="shared" si="283"/>
        <v>0</v>
      </c>
      <c r="G533" s="171"/>
      <c r="H533" s="171">
        <f t="shared" si="284"/>
        <v>0</v>
      </c>
      <c r="I533" s="171"/>
      <c r="J533" s="171">
        <f t="shared" si="285"/>
        <v>0</v>
      </c>
      <c r="K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1">
        <f t="shared" si="286"/>
        <v>0</v>
      </c>
      <c r="AF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1">
        <f t="shared" si="287"/>
        <v>0</v>
      </c>
      <c r="AJ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1">
        <f t="shared" si="288"/>
        <v>0</v>
      </c>
      <c r="AN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1">
        <f t="shared" si="289"/>
        <v>0</v>
      </c>
      <c r="AR533" s="171">
        <f t="shared" si="290"/>
        <v>0</v>
      </c>
    </row>
    <row r="534" spans="2:44" x14ac:dyDescent="0.25">
      <c r="B534" s="169" t="s">
        <v>371</v>
      </c>
      <c r="C534" s="170" t="s">
        <v>237</v>
      </c>
      <c r="D5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1">
        <f t="shared" si="283"/>
        <v>0</v>
      </c>
      <c r="G534" s="171"/>
      <c r="H534" s="171">
        <f t="shared" si="284"/>
        <v>0</v>
      </c>
      <c r="I534" s="171"/>
      <c r="J534" s="171">
        <f t="shared" si="285"/>
        <v>0</v>
      </c>
      <c r="K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1">
        <f t="shared" si="286"/>
        <v>0</v>
      </c>
      <c r="AF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1">
        <f t="shared" si="287"/>
        <v>0</v>
      </c>
      <c r="AJ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1">
        <f t="shared" si="288"/>
        <v>0</v>
      </c>
      <c r="AN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1">
        <f t="shared" si="289"/>
        <v>0</v>
      </c>
      <c r="AR534" s="171">
        <f t="shared" si="290"/>
        <v>0</v>
      </c>
    </row>
    <row r="535" spans="2:44" x14ac:dyDescent="0.25">
      <c r="B535" s="169" t="s">
        <v>1275</v>
      </c>
      <c r="C535" s="170" t="s">
        <v>1276</v>
      </c>
      <c r="D53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1">
        <f t="shared" si="283"/>
        <v>0</v>
      </c>
      <c r="G535" s="171"/>
      <c r="H535" s="171">
        <f t="shared" si="284"/>
        <v>0</v>
      </c>
      <c r="I535" s="171"/>
      <c r="J535" s="171">
        <f t="shared" si="285"/>
        <v>0</v>
      </c>
      <c r="K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1">
        <f t="shared" si="286"/>
        <v>0</v>
      </c>
      <c r="AF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1">
        <f t="shared" si="287"/>
        <v>0</v>
      </c>
      <c r="AJ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1">
        <f t="shared" si="288"/>
        <v>0</v>
      </c>
      <c r="AN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1">
        <f t="shared" si="289"/>
        <v>0</v>
      </c>
      <c r="AR535" s="171">
        <f t="shared" si="290"/>
        <v>0</v>
      </c>
    </row>
    <row r="536" spans="2:44" x14ac:dyDescent="0.25">
      <c r="B536" s="169" t="s">
        <v>1277</v>
      </c>
      <c r="C536" s="170" t="s">
        <v>1278</v>
      </c>
      <c r="D5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1">
        <f t="shared" si="283"/>
        <v>0</v>
      </c>
      <c r="G536" s="171"/>
      <c r="H536" s="171">
        <f t="shared" si="284"/>
        <v>0</v>
      </c>
      <c r="I536" s="171"/>
      <c r="J536" s="171">
        <f t="shared" si="285"/>
        <v>0</v>
      </c>
      <c r="K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1">
        <f t="shared" si="286"/>
        <v>0</v>
      </c>
      <c r="AF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1">
        <f t="shared" si="287"/>
        <v>0</v>
      </c>
      <c r="AJ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1">
        <f t="shared" si="288"/>
        <v>0</v>
      </c>
      <c r="AN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1">
        <f t="shared" si="289"/>
        <v>0</v>
      </c>
      <c r="AR536" s="171">
        <f t="shared" si="290"/>
        <v>0</v>
      </c>
    </row>
    <row r="537" spans="2:44" x14ac:dyDescent="0.25">
      <c r="B537" s="169" t="s">
        <v>1279</v>
      </c>
      <c r="C537" s="170" t="s">
        <v>1280</v>
      </c>
      <c r="D5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1">
        <f t="shared" si="283"/>
        <v>0</v>
      </c>
      <c r="G537" s="171"/>
      <c r="H537" s="171">
        <f t="shared" si="284"/>
        <v>0</v>
      </c>
      <c r="I537" s="171"/>
      <c r="J537" s="171">
        <f t="shared" si="285"/>
        <v>0</v>
      </c>
      <c r="K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1">
        <f t="shared" si="286"/>
        <v>0</v>
      </c>
      <c r="AF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1">
        <f t="shared" si="287"/>
        <v>0</v>
      </c>
      <c r="AJ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1">
        <f t="shared" si="288"/>
        <v>0</v>
      </c>
      <c r="AN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1">
        <f t="shared" si="289"/>
        <v>0</v>
      </c>
      <c r="AR537" s="171">
        <f t="shared" si="290"/>
        <v>0</v>
      </c>
    </row>
    <row r="538" spans="2:44" x14ac:dyDescent="0.25">
      <c r="B538" s="169" t="s">
        <v>1281</v>
      </c>
      <c r="C538" s="170" t="s">
        <v>1282</v>
      </c>
      <c r="D5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1">
        <f t="shared" si="283"/>
        <v>0</v>
      </c>
      <c r="G538" s="171"/>
      <c r="H538" s="171">
        <f t="shared" si="284"/>
        <v>0</v>
      </c>
      <c r="I538" s="171"/>
      <c r="J538" s="171">
        <f t="shared" si="285"/>
        <v>0</v>
      </c>
      <c r="K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1">
        <f t="shared" si="286"/>
        <v>0</v>
      </c>
      <c r="AF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1">
        <f t="shared" si="287"/>
        <v>0</v>
      </c>
      <c r="AJ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1">
        <f t="shared" si="288"/>
        <v>0</v>
      </c>
      <c r="AN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1">
        <f t="shared" si="289"/>
        <v>0</v>
      </c>
      <c r="AR538" s="171">
        <f t="shared" si="290"/>
        <v>0</v>
      </c>
    </row>
    <row r="539" spans="2:44" x14ac:dyDescent="0.25">
      <c r="B539" s="169" t="s">
        <v>1283</v>
      </c>
      <c r="C539" s="170" t="s">
        <v>1284</v>
      </c>
      <c r="D5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1">
        <f t="shared" si="283"/>
        <v>0</v>
      </c>
      <c r="G539" s="171"/>
      <c r="H539" s="171">
        <f t="shared" si="284"/>
        <v>0</v>
      </c>
      <c r="I539" s="171"/>
      <c r="J539" s="171">
        <f t="shared" si="285"/>
        <v>0</v>
      </c>
      <c r="K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1">
        <f t="shared" si="286"/>
        <v>0</v>
      </c>
      <c r="AF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1">
        <f t="shared" si="287"/>
        <v>0</v>
      </c>
      <c r="AJ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1">
        <f t="shared" si="288"/>
        <v>0</v>
      </c>
      <c r="AN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1">
        <f t="shared" si="289"/>
        <v>0</v>
      </c>
      <c r="AR539" s="171">
        <f t="shared" si="290"/>
        <v>0</v>
      </c>
    </row>
    <row r="540" spans="2:44" x14ac:dyDescent="0.25">
      <c r="B540" s="169" t="s">
        <v>1285</v>
      </c>
      <c r="C540" s="170" t="s">
        <v>1286</v>
      </c>
      <c r="D5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1">
        <f t="shared" si="283"/>
        <v>0</v>
      </c>
      <c r="G540" s="171"/>
      <c r="H540" s="171">
        <f t="shared" si="284"/>
        <v>0</v>
      </c>
      <c r="I540" s="171"/>
      <c r="J540" s="171">
        <f t="shared" si="285"/>
        <v>0</v>
      </c>
      <c r="K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1">
        <f t="shared" si="286"/>
        <v>0</v>
      </c>
      <c r="AF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1">
        <f t="shared" si="287"/>
        <v>0</v>
      </c>
      <c r="AJ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1">
        <f t="shared" si="288"/>
        <v>0</v>
      </c>
      <c r="AN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1">
        <f t="shared" si="289"/>
        <v>0</v>
      </c>
      <c r="AR540" s="171">
        <f t="shared" si="290"/>
        <v>0</v>
      </c>
    </row>
    <row r="541" spans="2:44" x14ac:dyDescent="0.25">
      <c r="B541" s="178" t="s">
        <v>372</v>
      </c>
      <c r="C541" s="179" t="s">
        <v>238</v>
      </c>
      <c r="D541" s="180">
        <f>SUM(D542:D559)</f>
        <v>0</v>
      </c>
      <c r="E541" s="180">
        <f>SUM(E542:E559)</f>
        <v>0</v>
      </c>
      <c r="F541" s="180">
        <f t="shared" si="283"/>
        <v>0</v>
      </c>
      <c r="G541" s="180">
        <f>SUM(G542:G559)</f>
        <v>0</v>
      </c>
      <c r="H541" s="180">
        <f>SUM(H542:H559)</f>
        <v>0</v>
      </c>
      <c r="I541" s="180">
        <f>SUM(I542:I559)</f>
        <v>0</v>
      </c>
      <c r="J541" s="180">
        <f>SUM(J542:J559)</f>
        <v>0</v>
      </c>
      <c r="K541" s="180">
        <f t="shared" ref="K541:AD541" si="293">SUM(K542:K559)</f>
        <v>0</v>
      </c>
      <c r="L541" s="180">
        <f t="shared" si="293"/>
        <v>0</v>
      </c>
      <c r="M541" s="180">
        <f t="shared" si="293"/>
        <v>0</v>
      </c>
      <c r="N541" s="180">
        <f t="shared" si="293"/>
        <v>0</v>
      </c>
      <c r="O541" s="180">
        <f t="shared" si="293"/>
        <v>0</v>
      </c>
      <c r="P541" s="180">
        <f t="shared" si="293"/>
        <v>0</v>
      </c>
      <c r="Q541" s="180">
        <f t="shared" si="293"/>
        <v>0</v>
      </c>
      <c r="R541" s="180">
        <f t="shared" si="293"/>
        <v>0</v>
      </c>
      <c r="S541" s="180">
        <f t="shared" si="293"/>
        <v>0</v>
      </c>
      <c r="T541" s="180">
        <f t="shared" si="293"/>
        <v>0</v>
      </c>
      <c r="U541" s="180">
        <f t="shared" si="293"/>
        <v>0</v>
      </c>
      <c r="V541" s="180">
        <f t="shared" si="293"/>
        <v>0</v>
      </c>
      <c r="W541" s="180">
        <f t="shared" si="293"/>
        <v>0</v>
      </c>
      <c r="X541" s="180">
        <f t="shared" si="293"/>
        <v>0</v>
      </c>
      <c r="Y541" s="180">
        <f t="shared" si="293"/>
        <v>0</v>
      </c>
      <c r="Z541" s="180">
        <f>SUM(Z542:Z559)</f>
        <v>0</v>
      </c>
      <c r="AA541" s="180">
        <f t="shared" si="293"/>
        <v>0</v>
      </c>
      <c r="AB541" s="180">
        <f t="shared" si="293"/>
        <v>0</v>
      </c>
      <c r="AC541" s="180">
        <f t="shared" si="293"/>
        <v>0</v>
      </c>
      <c r="AD541" s="180">
        <f t="shared" si="293"/>
        <v>0</v>
      </c>
      <c r="AE541" s="180">
        <f t="shared" si="286"/>
        <v>0</v>
      </c>
      <c r="AF541" s="180">
        <f>SUM(AF542:AF559)</f>
        <v>0</v>
      </c>
      <c r="AG541" s="180">
        <f>SUM(AG542:AG559)</f>
        <v>0</v>
      </c>
      <c r="AH541" s="180">
        <f>SUM(AH542:AH559)</f>
        <v>0</v>
      </c>
      <c r="AI541" s="180">
        <f t="shared" si="287"/>
        <v>0</v>
      </c>
      <c r="AJ541" s="180">
        <f>SUM(AJ542:AJ559)</f>
        <v>0</v>
      </c>
      <c r="AK541" s="180">
        <f>SUM(AK542:AK559)</f>
        <v>0</v>
      </c>
      <c r="AL541" s="180">
        <f>SUM(AL542:AL559)</f>
        <v>0</v>
      </c>
      <c r="AM541" s="180">
        <f t="shared" si="288"/>
        <v>0</v>
      </c>
      <c r="AN541" s="180">
        <f>SUM(AN542:AN559)</f>
        <v>0</v>
      </c>
      <c r="AO541" s="180">
        <f>SUM(AO542:AO559)</f>
        <v>0</v>
      </c>
      <c r="AP541" s="180">
        <f>SUM(AP542:AP559)</f>
        <v>0</v>
      </c>
      <c r="AQ541" s="180">
        <f t="shared" si="289"/>
        <v>0</v>
      </c>
      <c r="AR541" s="180">
        <f t="shared" si="290"/>
        <v>0</v>
      </c>
    </row>
    <row r="542" spans="2:44" x14ac:dyDescent="0.25">
      <c r="B542" s="169" t="s">
        <v>373</v>
      </c>
      <c r="C542" s="170" t="s">
        <v>239</v>
      </c>
      <c r="D5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1">
        <f t="shared" si="283"/>
        <v>0</v>
      </c>
      <c r="G542" s="171"/>
      <c r="H542" s="171">
        <f>F542-G542</f>
        <v>0</v>
      </c>
      <c r="I542" s="171"/>
      <c r="J542" s="171">
        <f>F542-I542</f>
        <v>0</v>
      </c>
      <c r="K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1">
        <f t="shared" si="286"/>
        <v>0</v>
      </c>
      <c r="AF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1">
        <f t="shared" si="287"/>
        <v>0</v>
      </c>
      <c r="AJ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1">
        <f t="shared" si="288"/>
        <v>0</v>
      </c>
      <c r="AN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1">
        <f t="shared" si="289"/>
        <v>0</v>
      </c>
      <c r="AR542" s="171">
        <f t="shared" si="290"/>
        <v>0</v>
      </c>
    </row>
    <row r="543" spans="2:44" x14ac:dyDescent="0.25">
      <c r="B543" s="169" t="s">
        <v>374</v>
      </c>
      <c r="C543" s="170" t="s">
        <v>240</v>
      </c>
      <c r="D54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1">
        <f t="shared" ref="F543:F559" si="294">D543+E543</f>
        <v>0</v>
      </c>
      <c r="G543" s="171"/>
      <c r="H543" s="171">
        <f t="shared" ref="H543:H559" si="295">F543-G543</f>
        <v>0</v>
      </c>
      <c r="I543" s="171"/>
      <c r="J543" s="171">
        <f t="shared" ref="J543:J559" si="296">F543-I543</f>
        <v>0</v>
      </c>
      <c r="K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1">
        <f t="shared" ref="AE543:AE559" si="297">AB543+AC543+AD543</f>
        <v>0</v>
      </c>
      <c r="AF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1">
        <f t="shared" ref="AI543:AI559" si="298">AF543+AG543+AH543</f>
        <v>0</v>
      </c>
      <c r="AJ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1">
        <f t="shared" ref="AM543:AM559" si="299">AJ543+AK543+AL543</f>
        <v>0</v>
      </c>
      <c r="AN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1">
        <f t="shared" ref="AQ543:AQ559" si="300">AN543+AO543+AP543</f>
        <v>0</v>
      </c>
      <c r="AR543" s="171">
        <f t="shared" ref="AR543:AR559" si="301">AE543+AI543+AM543+AQ543</f>
        <v>0</v>
      </c>
    </row>
    <row r="544" spans="2:44" x14ac:dyDescent="0.25">
      <c r="B544" s="169" t="s">
        <v>1287</v>
      </c>
      <c r="C544" s="170" t="s">
        <v>1288</v>
      </c>
      <c r="D5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1">
        <f t="shared" si="294"/>
        <v>0</v>
      </c>
      <c r="G544" s="171"/>
      <c r="H544" s="171">
        <f t="shared" si="295"/>
        <v>0</v>
      </c>
      <c r="I544" s="171"/>
      <c r="J544" s="171">
        <f t="shared" si="296"/>
        <v>0</v>
      </c>
      <c r="K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1">
        <f t="shared" si="297"/>
        <v>0</v>
      </c>
      <c r="AF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1">
        <f t="shared" si="298"/>
        <v>0</v>
      </c>
      <c r="AJ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1">
        <f t="shared" si="299"/>
        <v>0</v>
      </c>
      <c r="AN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1">
        <f t="shared" si="300"/>
        <v>0</v>
      </c>
      <c r="AR544" s="171">
        <f t="shared" si="301"/>
        <v>0</v>
      </c>
    </row>
    <row r="545" spans="2:44" x14ac:dyDescent="0.25">
      <c r="B545" s="169" t="s">
        <v>1289</v>
      </c>
      <c r="C545" s="170" t="s">
        <v>506</v>
      </c>
      <c r="D54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1">
        <f t="shared" si="294"/>
        <v>0</v>
      </c>
      <c r="G545" s="171"/>
      <c r="H545" s="171">
        <f t="shared" si="295"/>
        <v>0</v>
      </c>
      <c r="I545" s="171"/>
      <c r="J545" s="171">
        <f t="shared" si="296"/>
        <v>0</v>
      </c>
      <c r="K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1">
        <f t="shared" si="297"/>
        <v>0</v>
      </c>
      <c r="AF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1">
        <f t="shared" si="298"/>
        <v>0</v>
      </c>
      <c r="AJ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1">
        <f t="shared" si="299"/>
        <v>0</v>
      </c>
      <c r="AN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1">
        <f t="shared" si="300"/>
        <v>0</v>
      </c>
      <c r="AR545" s="171">
        <f t="shared" si="301"/>
        <v>0</v>
      </c>
    </row>
    <row r="546" spans="2:44" x14ac:dyDescent="0.25">
      <c r="B546" s="169" t="s">
        <v>1290</v>
      </c>
      <c r="C546" s="170" t="s">
        <v>1291</v>
      </c>
      <c r="D5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1">
        <f t="shared" si="294"/>
        <v>0</v>
      </c>
      <c r="G546" s="171"/>
      <c r="H546" s="171">
        <f t="shared" si="295"/>
        <v>0</v>
      </c>
      <c r="I546" s="171"/>
      <c r="J546" s="171">
        <f t="shared" si="296"/>
        <v>0</v>
      </c>
      <c r="K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1">
        <f t="shared" si="297"/>
        <v>0</v>
      </c>
      <c r="AF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1">
        <f t="shared" si="298"/>
        <v>0</v>
      </c>
      <c r="AJ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1">
        <f t="shared" si="299"/>
        <v>0</v>
      </c>
      <c r="AN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1">
        <f t="shared" si="300"/>
        <v>0</v>
      </c>
      <c r="AR546" s="171">
        <f t="shared" si="301"/>
        <v>0</v>
      </c>
    </row>
    <row r="547" spans="2:44" x14ac:dyDescent="0.25">
      <c r="B547" s="169" t="s">
        <v>1292</v>
      </c>
      <c r="C547" s="170" t="s">
        <v>1293</v>
      </c>
      <c r="D54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1">
        <f t="shared" si="294"/>
        <v>0</v>
      </c>
      <c r="G547" s="171"/>
      <c r="H547" s="171">
        <f t="shared" si="295"/>
        <v>0</v>
      </c>
      <c r="I547" s="171"/>
      <c r="J547" s="171">
        <f t="shared" si="296"/>
        <v>0</v>
      </c>
      <c r="K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1">
        <f t="shared" si="297"/>
        <v>0</v>
      </c>
      <c r="AF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1">
        <f t="shared" si="298"/>
        <v>0</v>
      </c>
      <c r="AJ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1">
        <f t="shared" si="299"/>
        <v>0</v>
      </c>
      <c r="AN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1">
        <f t="shared" si="300"/>
        <v>0</v>
      </c>
      <c r="AR547" s="171">
        <f t="shared" si="301"/>
        <v>0</v>
      </c>
    </row>
    <row r="548" spans="2:44" x14ac:dyDescent="0.25">
      <c r="B548" s="169" t="s">
        <v>1294</v>
      </c>
      <c r="C548" s="170" t="s">
        <v>1295</v>
      </c>
      <c r="D5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1">
        <f t="shared" si="294"/>
        <v>0</v>
      </c>
      <c r="G548" s="171"/>
      <c r="H548" s="171">
        <f t="shared" si="295"/>
        <v>0</v>
      </c>
      <c r="I548" s="171"/>
      <c r="J548" s="171">
        <f t="shared" si="296"/>
        <v>0</v>
      </c>
      <c r="K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1">
        <f t="shared" si="297"/>
        <v>0</v>
      </c>
      <c r="AF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1">
        <f t="shared" si="298"/>
        <v>0</v>
      </c>
      <c r="AJ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1">
        <f t="shared" si="299"/>
        <v>0</v>
      </c>
      <c r="AN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1">
        <f t="shared" si="300"/>
        <v>0</v>
      </c>
      <c r="AR548" s="171">
        <f t="shared" si="301"/>
        <v>0</v>
      </c>
    </row>
    <row r="549" spans="2:44" x14ac:dyDescent="0.25">
      <c r="B549" s="169" t="s">
        <v>1296</v>
      </c>
      <c r="C549" s="170" t="s">
        <v>1297</v>
      </c>
      <c r="D54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1">
        <f t="shared" si="294"/>
        <v>0</v>
      </c>
      <c r="G549" s="171"/>
      <c r="H549" s="171">
        <f t="shared" si="295"/>
        <v>0</v>
      </c>
      <c r="I549" s="171"/>
      <c r="J549" s="171">
        <f t="shared" si="296"/>
        <v>0</v>
      </c>
      <c r="K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1">
        <f t="shared" si="297"/>
        <v>0</v>
      </c>
      <c r="AF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1">
        <f t="shared" si="298"/>
        <v>0</v>
      </c>
      <c r="AJ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1">
        <f t="shared" si="299"/>
        <v>0</v>
      </c>
      <c r="AN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1">
        <f t="shared" si="300"/>
        <v>0</v>
      </c>
      <c r="AR549" s="171">
        <f t="shared" si="301"/>
        <v>0</v>
      </c>
    </row>
    <row r="550" spans="2:44" x14ac:dyDescent="0.25">
      <c r="B550" s="169" t="s">
        <v>1298</v>
      </c>
      <c r="C550" s="170" t="s">
        <v>1299</v>
      </c>
      <c r="D5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1">
        <f t="shared" si="294"/>
        <v>0</v>
      </c>
      <c r="G550" s="171"/>
      <c r="H550" s="171">
        <f t="shared" si="295"/>
        <v>0</v>
      </c>
      <c r="I550" s="171"/>
      <c r="J550" s="171">
        <f t="shared" si="296"/>
        <v>0</v>
      </c>
      <c r="K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1">
        <f t="shared" si="297"/>
        <v>0</v>
      </c>
      <c r="AF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1">
        <f t="shared" si="298"/>
        <v>0</v>
      </c>
      <c r="AJ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1">
        <f t="shared" si="299"/>
        <v>0</v>
      </c>
      <c r="AN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1">
        <f t="shared" si="300"/>
        <v>0</v>
      </c>
      <c r="AR550" s="171">
        <f t="shared" si="301"/>
        <v>0</v>
      </c>
    </row>
    <row r="551" spans="2:44" x14ac:dyDescent="0.25">
      <c r="B551" s="169" t="s">
        <v>1300</v>
      </c>
      <c r="C551" s="170" t="s">
        <v>1301</v>
      </c>
      <c r="D5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1">
        <f t="shared" si="294"/>
        <v>0</v>
      </c>
      <c r="G551" s="171"/>
      <c r="H551" s="171">
        <f t="shared" si="295"/>
        <v>0</v>
      </c>
      <c r="I551" s="171"/>
      <c r="J551" s="171">
        <f t="shared" si="296"/>
        <v>0</v>
      </c>
      <c r="K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1">
        <f t="shared" si="297"/>
        <v>0</v>
      </c>
      <c r="AF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1">
        <f t="shared" si="298"/>
        <v>0</v>
      </c>
      <c r="AJ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1">
        <f t="shared" si="299"/>
        <v>0</v>
      </c>
      <c r="AN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1">
        <f t="shared" si="300"/>
        <v>0</v>
      </c>
      <c r="AR551" s="171">
        <f t="shared" si="301"/>
        <v>0</v>
      </c>
    </row>
    <row r="552" spans="2:44" x14ac:dyDescent="0.25">
      <c r="B552" s="169" t="s">
        <v>1302</v>
      </c>
      <c r="C552" s="170" t="s">
        <v>1303</v>
      </c>
      <c r="D5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1">
        <f t="shared" si="294"/>
        <v>0</v>
      </c>
      <c r="G552" s="171"/>
      <c r="H552" s="171">
        <f t="shared" si="295"/>
        <v>0</v>
      </c>
      <c r="I552" s="171"/>
      <c r="J552" s="171">
        <f t="shared" si="296"/>
        <v>0</v>
      </c>
      <c r="K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1">
        <f t="shared" si="297"/>
        <v>0</v>
      </c>
      <c r="AF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1">
        <f t="shared" si="298"/>
        <v>0</v>
      </c>
      <c r="AJ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1">
        <f t="shared" si="299"/>
        <v>0</v>
      </c>
      <c r="AN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1">
        <f t="shared" si="300"/>
        <v>0</v>
      </c>
      <c r="AR552" s="171">
        <f t="shared" si="301"/>
        <v>0</v>
      </c>
    </row>
    <row r="553" spans="2:44" x14ac:dyDescent="0.25">
      <c r="B553" s="169" t="s">
        <v>1304</v>
      </c>
      <c r="C553" s="170" t="s">
        <v>1305</v>
      </c>
      <c r="D5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1">
        <f t="shared" si="294"/>
        <v>0</v>
      </c>
      <c r="G553" s="171"/>
      <c r="H553" s="171">
        <f t="shared" si="295"/>
        <v>0</v>
      </c>
      <c r="I553" s="171"/>
      <c r="J553" s="171">
        <f t="shared" si="296"/>
        <v>0</v>
      </c>
      <c r="K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1">
        <f t="shared" si="297"/>
        <v>0</v>
      </c>
      <c r="AF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1">
        <f t="shared" si="298"/>
        <v>0</v>
      </c>
      <c r="AJ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1">
        <f t="shared" si="299"/>
        <v>0</v>
      </c>
      <c r="AN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1">
        <f t="shared" si="300"/>
        <v>0</v>
      </c>
      <c r="AR553" s="171">
        <f t="shared" si="301"/>
        <v>0</v>
      </c>
    </row>
    <row r="554" spans="2:44" x14ac:dyDescent="0.25">
      <c r="B554" s="169" t="s">
        <v>1306</v>
      </c>
      <c r="C554" s="170" t="s">
        <v>1307</v>
      </c>
      <c r="D5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1">
        <f t="shared" si="294"/>
        <v>0</v>
      </c>
      <c r="G554" s="171"/>
      <c r="H554" s="171">
        <f t="shared" si="295"/>
        <v>0</v>
      </c>
      <c r="I554" s="171"/>
      <c r="J554" s="171">
        <f t="shared" si="296"/>
        <v>0</v>
      </c>
      <c r="K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1">
        <f t="shared" si="297"/>
        <v>0</v>
      </c>
      <c r="AF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1">
        <f t="shared" si="298"/>
        <v>0</v>
      </c>
      <c r="AJ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1">
        <f t="shared" si="299"/>
        <v>0</v>
      </c>
      <c r="AN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1">
        <f t="shared" si="300"/>
        <v>0</v>
      </c>
      <c r="AR554" s="171">
        <f t="shared" si="301"/>
        <v>0</v>
      </c>
    </row>
    <row r="555" spans="2:44" x14ac:dyDescent="0.25">
      <c r="B555" s="169" t="s">
        <v>1308</v>
      </c>
      <c r="C555" s="170" t="s">
        <v>1309</v>
      </c>
      <c r="D5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1">
        <f t="shared" si="294"/>
        <v>0</v>
      </c>
      <c r="G555" s="171"/>
      <c r="H555" s="171">
        <f t="shared" si="295"/>
        <v>0</v>
      </c>
      <c r="I555" s="171"/>
      <c r="J555" s="171">
        <f t="shared" si="296"/>
        <v>0</v>
      </c>
      <c r="K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1">
        <f t="shared" si="297"/>
        <v>0</v>
      </c>
      <c r="AF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1">
        <f t="shared" si="298"/>
        <v>0</v>
      </c>
      <c r="AJ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1">
        <f t="shared" si="299"/>
        <v>0</v>
      </c>
      <c r="AN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1">
        <f t="shared" si="300"/>
        <v>0</v>
      </c>
      <c r="AR555" s="171">
        <f t="shared" si="301"/>
        <v>0</v>
      </c>
    </row>
    <row r="556" spans="2:44" x14ac:dyDescent="0.25">
      <c r="B556" s="169" t="s">
        <v>1310</v>
      </c>
      <c r="C556" s="170" t="s">
        <v>1311</v>
      </c>
      <c r="D5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1">
        <f t="shared" si="294"/>
        <v>0</v>
      </c>
      <c r="G556" s="171"/>
      <c r="H556" s="171">
        <f t="shared" si="295"/>
        <v>0</v>
      </c>
      <c r="I556" s="171"/>
      <c r="J556" s="171">
        <f t="shared" si="296"/>
        <v>0</v>
      </c>
      <c r="K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1">
        <f t="shared" si="297"/>
        <v>0</v>
      </c>
      <c r="AF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1">
        <f t="shared" si="298"/>
        <v>0</v>
      </c>
      <c r="AJ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1">
        <f t="shared" si="299"/>
        <v>0</v>
      </c>
      <c r="AN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1">
        <f t="shared" si="300"/>
        <v>0</v>
      </c>
      <c r="AR556" s="171">
        <f t="shared" si="301"/>
        <v>0</v>
      </c>
    </row>
    <row r="557" spans="2:44" x14ac:dyDescent="0.25">
      <c r="B557" s="169" t="s">
        <v>1312</v>
      </c>
      <c r="C557" s="170" t="s">
        <v>1313</v>
      </c>
      <c r="D5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1">
        <f t="shared" si="294"/>
        <v>0</v>
      </c>
      <c r="G557" s="171"/>
      <c r="H557" s="171">
        <f t="shared" si="295"/>
        <v>0</v>
      </c>
      <c r="I557" s="171"/>
      <c r="J557" s="171">
        <f t="shared" si="296"/>
        <v>0</v>
      </c>
      <c r="K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1">
        <f t="shared" si="297"/>
        <v>0</v>
      </c>
      <c r="AF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1">
        <f t="shared" si="298"/>
        <v>0</v>
      </c>
      <c r="AJ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1">
        <f t="shared" si="299"/>
        <v>0</v>
      </c>
      <c r="AN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1">
        <f t="shared" si="300"/>
        <v>0</v>
      </c>
      <c r="AR557" s="171">
        <f t="shared" si="301"/>
        <v>0</v>
      </c>
    </row>
    <row r="558" spans="2:44" x14ac:dyDescent="0.25">
      <c r="B558" s="169" t="s">
        <v>1314</v>
      </c>
      <c r="C558" s="170" t="s">
        <v>1315</v>
      </c>
      <c r="D5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1">
        <f t="shared" si="294"/>
        <v>0</v>
      </c>
      <c r="G558" s="171"/>
      <c r="H558" s="171">
        <f t="shared" si="295"/>
        <v>0</v>
      </c>
      <c r="I558" s="171"/>
      <c r="J558" s="171">
        <f t="shared" si="296"/>
        <v>0</v>
      </c>
      <c r="K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1">
        <f t="shared" si="297"/>
        <v>0</v>
      </c>
      <c r="AF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1">
        <f t="shared" si="298"/>
        <v>0</v>
      </c>
      <c r="AJ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1">
        <f t="shared" si="299"/>
        <v>0</v>
      </c>
      <c r="AN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1">
        <f t="shared" si="300"/>
        <v>0</v>
      </c>
      <c r="AR558" s="171">
        <f t="shared" si="301"/>
        <v>0</v>
      </c>
    </row>
    <row r="559" spans="2:44" x14ac:dyDescent="0.25">
      <c r="B559" s="169" t="s">
        <v>1316</v>
      </c>
      <c r="C559" s="170" t="s">
        <v>1317</v>
      </c>
      <c r="D55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1">
        <f t="shared" si="294"/>
        <v>0</v>
      </c>
      <c r="G559" s="171"/>
      <c r="H559" s="171">
        <f t="shared" si="295"/>
        <v>0</v>
      </c>
      <c r="I559" s="171"/>
      <c r="J559" s="171">
        <f t="shared" si="296"/>
        <v>0</v>
      </c>
      <c r="K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1">
        <f t="shared" si="297"/>
        <v>0</v>
      </c>
      <c r="AF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1">
        <f t="shared" si="298"/>
        <v>0</v>
      </c>
      <c r="AJ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1">
        <f t="shared" si="299"/>
        <v>0</v>
      </c>
      <c r="AN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1">
        <f t="shared" si="300"/>
        <v>0</v>
      </c>
      <c r="AR559" s="171">
        <f t="shared" si="301"/>
        <v>0</v>
      </c>
    </row>
    <row r="560" spans="2:44" x14ac:dyDescent="0.25">
      <c r="B560" s="166" t="s">
        <v>1318</v>
      </c>
      <c r="C560" s="167" t="s">
        <v>1319</v>
      </c>
      <c r="D560" s="168">
        <f>SUM(D561:D565)</f>
        <v>0</v>
      </c>
      <c r="E560" s="168">
        <f>SUM(E561:E565)</f>
        <v>0</v>
      </c>
      <c r="F560" s="168">
        <f t="shared" ref="F560:F565" si="302">D560+E560</f>
        <v>0</v>
      </c>
      <c r="G560" s="168">
        <f>SUM(G561:G565)</f>
        <v>0</v>
      </c>
      <c r="H560" s="168">
        <f t="shared" ref="H560:H565" si="303">F560-G560</f>
        <v>0</v>
      </c>
      <c r="I560" s="168">
        <f>SUM(I561:I565)</f>
        <v>0</v>
      </c>
      <c r="J560" s="168">
        <f t="shared" ref="J560:J565" si="304">F560-I560</f>
        <v>0</v>
      </c>
      <c r="K560" s="168">
        <f t="shared" ref="K560:AD560" si="305">SUM(K561:K565)</f>
        <v>0</v>
      </c>
      <c r="L560" s="168">
        <f t="shared" si="305"/>
        <v>0</v>
      </c>
      <c r="M560" s="168">
        <f t="shared" si="305"/>
        <v>0</v>
      </c>
      <c r="N560" s="168">
        <f t="shared" si="305"/>
        <v>0</v>
      </c>
      <c r="O560" s="168">
        <f t="shared" si="305"/>
        <v>0</v>
      </c>
      <c r="P560" s="168">
        <f>SUM(P561:P565)</f>
        <v>0</v>
      </c>
      <c r="Q560" s="168">
        <f>SUM(Q561:Q565)</f>
        <v>0</v>
      </c>
      <c r="R560" s="168">
        <f t="shared" si="305"/>
        <v>0</v>
      </c>
      <c r="S560" s="168">
        <f t="shared" si="305"/>
        <v>0</v>
      </c>
      <c r="T560" s="168">
        <f>SUM(T561:T565)</f>
        <v>0</v>
      </c>
      <c r="U560" s="168">
        <f t="shared" si="305"/>
        <v>0</v>
      </c>
      <c r="V560" s="168">
        <f t="shared" si="305"/>
        <v>0</v>
      </c>
      <c r="W560" s="168">
        <f>SUM(W561:W565)</f>
        <v>0</v>
      </c>
      <c r="X560" s="168">
        <f t="shared" si="305"/>
        <v>0</v>
      </c>
      <c r="Y560" s="168">
        <f>SUM(Y561:Y565)</f>
        <v>0</v>
      </c>
      <c r="Z560" s="168">
        <f>SUM(Z561:Z565)</f>
        <v>0</v>
      </c>
      <c r="AA560" s="168">
        <f t="shared" si="305"/>
        <v>0</v>
      </c>
      <c r="AB560" s="168">
        <f t="shared" si="305"/>
        <v>0</v>
      </c>
      <c r="AC560" s="168">
        <f t="shared" si="305"/>
        <v>0</v>
      </c>
      <c r="AD560" s="168">
        <f t="shared" si="305"/>
        <v>0</v>
      </c>
      <c r="AE560" s="168">
        <f t="shared" ref="AE560:AE565" si="306">AB560+AC560+AD560</f>
        <v>0</v>
      </c>
      <c r="AF560" s="168">
        <f>SUM(AF561:AF565)</f>
        <v>0</v>
      </c>
      <c r="AG560" s="168">
        <f>SUM(AG561:AG565)</f>
        <v>0</v>
      </c>
      <c r="AH560" s="168">
        <f>SUM(AH561:AH565)</f>
        <v>0</v>
      </c>
      <c r="AI560" s="168">
        <f t="shared" ref="AI560:AI565" si="307">AF560+AG560+AH560</f>
        <v>0</v>
      </c>
      <c r="AJ560" s="168">
        <f>SUM(AJ561:AJ565)</f>
        <v>0</v>
      </c>
      <c r="AK560" s="168">
        <f>SUM(AK561:AK565)</f>
        <v>0</v>
      </c>
      <c r="AL560" s="168">
        <f>SUM(AL561:AL565)</f>
        <v>0</v>
      </c>
      <c r="AM560" s="168">
        <f t="shared" ref="AM560:AM565" si="308">AJ560+AK560+AL560</f>
        <v>0</v>
      </c>
      <c r="AN560" s="168">
        <f>SUM(AN561:AN565)</f>
        <v>0</v>
      </c>
      <c r="AO560" s="168">
        <f>SUM(AO561:AO565)</f>
        <v>0</v>
      </c>
      <c r="AP560" s="168">
        <f>SUM(AP561:AP565)</f>
        <v>0</v>
      </c>
      <c r="AQ560" s="168">
        <f t="shared" ref="AQ560:AQ565" si="309">AN560+AO560+AP560</f>
        <v>0</v>
      </c>
      <c r="AR560" s="168">
        <f t="shared" ref="AR560:AR565" si="310">AE560+AI560+AM560+AQ560</f>
        <v>0</v>
      </c>
    </row>
    <row r="561" spans="2:44" x14ac:dyDescent="0.25">
      <c r="B561" s="169" t="s">
        <v>1320</v>
      </c>
      <c r="C561" s="170" t="s">
        <v>1321</v>
      </c>
      <c r="D5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1">
        <f t="shared" si="302"/>
        <v>0</v>
      </c>
      <c r="G561" s="171"/>
      <c r="H561" s="171">
        <f t="shared" si="303"/>
        <v>0</v>
      </c>
      <c r="I561" s="171"/>
      <c r="J561" s="171">
        <f t="shared" si="304"/>
        <v>0</v>
      </c>
      <c r="K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1">
        <f t="shared" si="306"/>
        <v>0</v>
      </c>
      <c r="AF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1">
        <f t="shared" si="307"/>
        <v>0</v>
      </c>
      <c r="AJ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1">
        <f t="shared" si="308"/>
        <v>0</v>
      </c>
      <c r="AN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1">
        <f t="shared" si="309"/>
        <v>0</v>
      </c>
      <c r="AR561" s="171">
        <f t="shared" si="310"/>
        <v>0</v>
      </c>
    </row>
    <row r="562" spans="2:44" x14ac:dyDescent="0.25">
      <c r="B562" s="169" t="s">
        <v>1322</v>
      </c>
      <c r="C562" s="170" t="s">
        <v>1323</v>
      </c>
      <c r="D5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1">
        <f t="shared" si="302"/>
        <v>0</v>
      </c>
      <c r="G562" s="171"/>
      <c r="H562" s="171">
        <f t="shared" si="303"/>
        <v>0</v>
      </c>
      <c r="I562" s="171"/>
      <c r="J562" s="171">
        <f t="shared" si="304"/>
        <v>0</v>
      </c>
      <c r="K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1">
        <f t="shared" si="306"/>
        <v>0</v>
      </c>
      <c r="AF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1">
        <f t="shared" si="307"/>
        <v>0</v>
      </c>
      <c r="AJ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1">
        <f t="shared" si="308"/>
        <v>0</v>
      </c>
      <c r="AN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1">
        <f t="shared" si="309"/>
        <v>0</v>
      </c>
      <c r="AR562" s="171">
        <f t="shared" si="310"/>
        <v>0</v>
      </c>
    </row>
    <row r="563" spans="2:44" x14ac:dyDescent="0.25">
      <c r="B563" s="169" t="s">
        <v>1324</v>
      </c>
      <c r="C563" s="170" t="s">
        <v>1325</v>
      </c>
      <c r="D5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1">
        <f t="shared" si="302"/>
        <v>0</v>
      </c>
      <c r="G563" s="171"/>
      <c r="H563" s="171">
        <f t="shared" si="303"/>
        <v>0</v>
      </c>
      <c r="I563" s="171"/>
      <c r="J563" s="171">
        <f t="shared" si="304"/>
        <v>0</v>
      </c>
      <c r="K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1">
        <f t="shared" si="306"/>
        <v>0</v>
      </c>
      <c r="AF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1">
        <f t="shared" si="307"/>
        <v>0</v>
      </c>
      <c r="AJ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1">
        <f t="shared" si="308"/>
        <v>0</v>
      </c>
      <c r="AN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1">
        <f t="shared" si="309"/>
        <v>0</v>
      </c>
      <c r="AR563" s="171">
        <f t="shared" si="310"/>
        <v>0</v>
      </c>
    </row>
    <row r="564" spans="2:44" x14ac:dyDescent="0.25">
      <c r="B564" s="169" t="s">
        <v>1326</v>
      </c>
      <c r="C564" s="170" t="s">
        <v>1327</v>
      </c>
      <c r="D56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1">
        <f t="shared" si="302"/>
        <v>0</v>
      </c>
      <c r="G564" s="171"/>
      <c r="H564" s="171">
        <f t="shared" si="303"/>
        <v>0</v>
      </c>
      <c r="I564" s="171"/>
      <c r="J564" s="171">
        <f t="shared" si="304"/>
        <v>0</v>
      </c>
      <c r="K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1">
        <f t="shared" si="306"/>
        <v>0</v>
      </c>
      <c r="AF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1">
        <f t="shared" si="307"/>
        <v>0</v>
      </c>
      <c r="AJ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1">
        <f t="shared" si="308"/>
        <v>0</v>
      </c>
      <c r="AN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1">
        <f t="shared" si="309"/>
        <v>0</v>
      </c>
      <c r="AR564" s="171">
        <f t="shared" si="310"/>
        <v>0</v>
      </c>
    </row>
    <row r="565" spans="2:44" x14ac:dyDescent="0.25">
      <c r="B565" s="169" t="s">
        <v>1328</v>
      </c>
      <c r="C565" s="170" t="s">
        <v>1329</v>
      </c>
      <c r="D5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1">
        <f t="shared" si="302"/>
        <v>0</v>
      </c>
      <c r="G565" s="171"/>
      <c r="H565" s="171">
        <f t="shared" si="303"/>
        <v>0</v>
      </c>
      <c r="I565" s="171"/>
      <c r="J565" s="171">
        <f t="shared" si="304"/>
        <v>0</v>
      </c>
      <c r="K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1">
        <f t="shared" si="306"/>
        <v>0</v>
      </c>
      <c r="AF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1">
        <f t="shared" si="307"/>
        <v>0</v>
      </c>
      <c r="AJ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1">
        <f t="shared" si="308"/>
        <v>0</v>
      </c>
      <c r="AN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1">
        <f t="shared" si="309"/>
        <v>0</v>
      </c>
      <c r="AR565" s="171">
        <f t="shared" si="310"/>
        <v>0</v>
      </c>
    </row>
    <row r="566" spans="2:44" ht="26.25" x14ac:dyDescent="0.25">
      <c r="B566" s="172"/>
      <c r="C566" s="173" t="s">
        <v>241</v>
      </c>
      <c r="D566" s="174">
        <f>D12+D106+D222+D327+D397+D499+D526+D560</f>
        <v>2170638.7250000001</v>
      </c>
      <c r="E566" s="174">
        <f>E12+E106+E222+E327+E397+E499+E526+E560</f>
        <v>7651765.7000000002</v>
      </c>
      <c r="F566" s="174">
        <f>D566+E566</f>
        <v>9822404.4250000007</v>
      </c>
      <c r="G566" s="174">
        <f>G12+G106+G222+G327+G397+G499+G526+G560</f>
        <v>0</v>
      </c>
      <c r="H566" s="174">
        <f>F566-G566</f>
        <v>9822404.4250000007</v>
      </c>
      <c r="I566" s="174">
        <f>I12+I106+I222+I327+I397+I499+I526+I560</f>
        <v>0</v>
      </c>
      <c r="J566" s="174">
        <f>F566-I566</f>
        <v>9822404.4250000007</v>
      </c>
      <c r="K566" s="174">
        <f t="shared" ref="K566:AD566" si="311">K12+K106+K222+K327+K397+K499+K526+K560</f>
        <v>519928.625</v>
      </c>
      <c r="L566" s="174">
        <f t="shared" si="311"/>
        <v>52750</v>
      </c>
      <c r="M566" s="174">
        <f t="shared" si="311"/>
        <v>0</v>
      </c>
      <c r="N566" s="174">
        <f t="shared" si="311"/>
        <v>102262.5</v>
      </c>
      <c r="O566" s="174">
        <f t="shared" si="311"/>
        <v>0</v>
      </c>
      <c r="P566" s="174">
        <f>P12+P106+P222+P327+P397+P499+P526+P560</f>
        <v>63625</v>
      </c>
      <c r="Q566" s="174">
        <f>Q12+Q106+Q222+Q327+Q397+Q499+Q526+Q560</f>
        <v>0</v>
      </c>
      <c r="R566" s="174">
        <f t="shared" si="311"/>
        <v>0</v>
      </c>
      <c r="S566" s="174">
        <f t="shared" si="311"/>
        <v>19222620</v>
      </c>
      <c r="T566" s="174">
        <f>T12+T106+T222+T327+T397+T499+T526+T560</f>
        <v>10000</v>
      </c>
      <c r="U566" s="174">
        <f t="shared" si="311"/>
        <v>868835</v>
      </c>
      <c r="V566" s="174">
        <f t="shared" si="311"/>
        <v>0</v>
      </c>
      <c r="W566" s="174">
        <f>W12+W106+W222+W327+W397+W499+W526+W560</f>
        <v>6000</v>
      </c>
      <c r="X566" s="174">
        <f t="shared" si="311"/>
        <v>176425.7</v>
      </c>
      <c r="Y566" s="174">
        <f>Y12+Y106+Y222+Y327+Y397+Y499+Y526+Y560</f>
        <v>0</v>
      </c>
      <c r="Z566" s="174">
        <f>Z12+Z106+Z222+Z327+Z397+Z499+Z526+Z560</f>
        <v>0</v>
      </c>
      <c r="AA566" s="174">
        <f t="shared" si="311"/>
        <v>472000</v>
      </c>
      <c r="AB566" s="174">
        <f t="shared" si="311"/>
        <v>174000</v>
      </c>
      <c r="AC566" s="174">
        <f t="shared" si="311"/>
        <v>3045888.2</v>
      </c>
      <c r="AD566" s="174">
        <f t="shared" si="311"/>
        <v>2448267.625</v>
      </c>
      <c r="AE566" s="174">
        <f>AB566+AC566+AD566</f>
        <v>5668155.8250000002</v>
      </c>
      <c r="AF566" s="174">
        <f>AF12+AF106+AF222+AF327+AF397+AF499+AF526+AF560</f>
        <v>4265371.45</v>
      </c>
      <c r="AG566" s="174">
        <f>AG12+AG106+AG222+AG327+AG397+AG499+AG526+AG560</f>
        <v>9864185.1500000004</v>
      </c>
      <c r="AH566" s="174">
        <f>AH12+AH106+AH222+AH327+AH397+AH499+AH526+AH560</f>
        <v>183356.4</v>
      </c>
      <c r="AI566" s="174">
        <f>AF566+AG566+AH566</f>
        <v>14312913.000000002</v>
      </c>
      <c r="AJ566" s="174">
        <f>AJ12+AJ106+AJ222+AJ327+AJ397+AJ499+AJ526+AJ560</f>
        <v>459439</v>
      </c>
      <c r="AK566" s="174">
        <f>AK12+AK106+AK222+AK327+AK397+AK499+AK526+AK560</f>
        <v>324464</v>
      </c>
      <c r="AL566" s="174">
        <f>AL12+AL106+AL222+AL327+AL397+AL499+AL526+AL560</f>
        <v>432400</v>
      </c>
      <c r="AM566" s="174">
        <f>AJ566+AK566+AL566</f>
        <v>1216303</v>
      </c>
      <c r="AN566" s="174">
        <f>AN12+AN106+AN222+AN327+AN397+AN499+AN526+AN560</f>
        <v>30500</v>
      </c>
      <c r="AO566" s="174">
        <f>AO12+AO106+AO222+AO327+AO397+AO499+AO526+AO560</f>
        <v>26075</v>
      </c>
      <c r="AP566" s="174">
        <f>AP12+AP106+AP222+AP327+AP397+AP499+AP526+AP560</f>
        <v>21000</v>
      </c>
      <c r="AQ566" s="174">
        <f>AN566+AO566+AP566</f>
        <v>77575</v>
      </c>
      <c r="AR566" s="174">
        <f>AE566+AI566+AM566+AQ566</f>
        <v>21274946.825000003</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310"/>
  <sheetViews>
    <sheetView showGridLines="0" topLeftCell="B16" zoomScale="90" zoomScaleNormal="90" workbookViewId="0">
      <selection activeCell="G22" sqref="G22"/>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75" t="s">
        <v>246</v>
      </c>
      <c r="B1" s="178" t="s">
        <v>247</v>
      </c>
      <c r="C1" s="169" t="s">
        <v>248</v>
      </c>
      <c r="D1" s="169" t="s">
        <v>490</v>
      </c>
      <c r="E1" s="169" t="s">
        <v>492</v>
      </c>
      <c r="F1" s="169" t="s">
        <v>494</v>
      </c>
      <c r="G1" s="169" t="s">
        <v>496</v>
      </c>
      <c r="H1" s="169" t="s">
        <v>498</v>
      </c>
      <c r="I1" s="169" t="s">
        <v>500</v>
      </c>
      <c r="J1" s="169" t="s">
        <v>249</v>
      </c>
      <c r="K1" s="169" t="s">
        <v>503</v>
      </c>
      <c r="L1" s="169" t="s">
        <v>250</v>
      </c>
      <c r="M1" s="169" t="s">
        <v>505</v>
      </c>
      <c r="N1" s="169" t="s">
        <v>507</v>
      </c>
      <c r="O1" s="169" t="s">
        <v>509</v>
      </c>
      <c r="P1" s="169" t="s">
        <v>251</v>
      </c>
      <c r="Q1" s="169" t="s">
        <v>510</v>
      </c>
      <c r="R1" s="169" t="s">
        <v>513</v>
      </c>
      <c r="S1" s="169" t="s">
        <v>252</v>
      </c>
      <c r="T1" s="169" t="s">
        <v>515</v>
      </c>
      <c r="U1" s="169" t="s">
        <v>253</v>
      </c>
      <c r="V1" s="169" t="s">
        <v>516</v>
      </c>
      <c r="W1" s="169" t="s">
        <v>517</v>
      </c>
      <c r="X1" s="169" t="s">
        <v>521</v>
      </c>
      <c r="Y1" s="169" t="s">
        <v>269</v>
      </c>
      <c r="Z1" s="169" t="s">
        <v>522</v>
      </c>
      <c r="AA1" s="169" t="s">
        <v>524</v>
      </c>
      <c r="AB1" s="169" t="s">
        <v>526</v>
      </c>
      <c r="AC1" s="169" t="s">
        <v>270</v>
      </c>
      <c r="AD1" s="169" t="s">
        <v>528</v>
      </c>
      <c r="AE1" s="169" t="s">
        <v>530</v>
      </c>
      <c r="AF1" s="169" t="s">
        <v>532</v>
      </c>
      <c r="AG1" s="169" t="s">
        <v>534</v>
      </c>
      <c r="AH1" s="169" t="s">
        <v>245</v>
      </c>
      <c r="AI1" s="169" t="s">
        <v>536</v>
      </c>
      <c r="AJ1" s="178" t="s">
        <v>254</v>
      </c>
      <c r="AK1" s="169" t="s">
        <v>538</v>
      </c>
      <c r="AL1" s="169" t="s">
        <v>255</v>
      </c>
      <c r="AM1" s="169" t="s">
        <v>540</v>
      </c>
      <c r="AN1" s="169" t="s">
        <v>542</v>
      </c>
      <c r="AO1" s="169" t="s">
        <v>256</v>
      </c>
      <c r="AP1" s="169" t="s">
        <v>544</v>
      </c>
      <c r="AQ1" s="169" t="s">
        <v>546</v>
      </c>
      <c r="AR1" s="169" t="s">
        <v>257</v>
      </c>
      <c r="AS1" s="169" t="s">
        <v>547</v>
      </c>
      <c r="AT1" s="169" t="s">
        <v>549</v>
      </c>
      <c r="AU1" s="169" t="s">
        <v>550</v>
      </c>
      <c r="AV1" s="169" t="s">
        <v>551</v>
      </c>
      <c r="AW1" s="169" t="s">
        <v>553</v>
      </c>
      <c r="AX1" s="169" t="s">
        <v>555</v>
      </c>
      <c r="AY1" s="169" t="s">
        <v>556</v>
      </c>
      <c r="AZ1" s="169" t="s">
        <v>258</v>
      </c>
      <c r="BA1" s="169" t="s">
        <v>558</v>
      </c>
      <c r="BB1" s="169" t="s">
        <v>560</v>
      </c>
      <c r="BC1" s="169" t="s">
        <v>562</v>
      </c>
      <c r="BD1" s="169" t="s">
        <v>564</v>
      </c>
      <c r="BE1" s="169" t="s">
        <v>566</v>
      </c>
      <c r="BF1" s="169" t="s">
        <v>568</v>
      </c>
      <c r="BG1" s="169" t="s">
        <v>570</v>
      </c>
      <c r="BH1" s="169" t="s">
        <v>572</v>
      </c>
      <c r="BI1" s="169" t="s">
        <v>271</v>
      </c>
      <c r="BJ1" s="169" t="s">
        <v>574</v>
      </c>
      <c r="BK1" s="169" t="s">
        <v>576</v>
      </c>
      <c r="BL1" s="169" t="s">
        <v>578</v>
      </c>
      <c r="BM1" s="169" t="s">
        <v>580</v>
      </c>
      <c r="BN1" s="169" t="s">
        <v>582</v>
      </c>
      <c r="BO1" s="169" t="s">
        <v>584</v>
      </c>
      <c r="BP1" s="169" t="s">
        <v>586</v>
      </c>
      <c r="BQ1" s="169" t="s">
        <v>588</v>
      </c>
      <c r="BR1" s="169" t="s">
        <v>590</v>
      </c>
      <c r="BS1" s="169" t="s">
        <v>592</v>
      </c>
      <c r="BT1" s="178" t="s">
        <v>259</v>
      </c>
      <c r="BU1" s="169" t="s">
        <v>260</v>
      </c>
      <c r="BV1" s="169" t="s">
        <v>594</v>
      </c>
      <c r="BW1" s="169" t="s">
        <v>261</v>
      </c>
      <c r="BX1" s="169" t="s">
        <v>596</v>
      </c>
      <c r="BY1" s="169" t="s">
        <v>598</v>
      </c>
      <c r="BZ1" s="178" t="s">
        <v>262</v>
      </c>
      <c r="CA1" s="169" t="s">
        <v>263</v>
      </c>
      <c r="CB1" s="169" t="s">
        <v>600</v>
      </c>
      <c r="CC1" s="169" t="s">
        <v>264</v>
      </c>
      <c r="CD1" s="169" t="s">
        <v>602</v>
      </c>
      <c r="CE1" s="169" t="s">
        <v>604</v>
      </c>
      <c r="CF1" s="169" t="s">
        <v>606</v>
      </c>
      <c r="CG1" s="178" t="s">
        <v>265</v>
      </c>
      <c r="CH1" s="169" t="s">
        <v>612</v>
      </c>
      <c r="CI1" s="169" t="s">
        <v>614</v>
      </c>
      <c r="CJ1" s="169" t="s">
        <v>266</v>
      </c>
      <c r="CK1" s="169" t="s">
        <v>608</v>
      </c>
      <c r="CL1" s="169" t="s">
        <v>610</v>
      </c>
      <c r="CM1" s="169" t="s">
        <v>267</v>
      </c>
      <c r="CN1" s="169" t="s">
        <v>616</v>
      </c>
      <c r="CO1" s="169" t="s">
        <v>268</v>
      </c>
      <c r="CP1" s="169" t="s">
        <v>617</v>
      </c>
      <c r="CQ1" s="166" t="s">
        <v>272</v>
      </c>
      <c r="CR1" s="178" t="s">
        <v>273</v>
      </c>
      <c r="CS1" s="169" t="s">
        <v>618</v>
      </c>
      <c r="CT1" s="169" t="s">
        <v>619</v>
      </c>
      <c r="CU1" s="169" t="s">
        <v>621</v>
      </c>
      <c r="CV1" s="169" t="s">
        <v>274</v>
      </c>
      <c r="CW1" s="169" t="s">
        <v>623</v>
      </c>
      <c r="CX1" s="169" t="s">
        <v>625</v>
      </c>
      <c r="CY1" s="169" t="s">
        <v>627</v>
      </c>
      <c r="CZ1" s="169" t="s">
        <v>629</v>
      </c>
      <c r="DA1" s="169" t="s">
        <v>631</v>
      </c>
      <c r="DB1" s="169" t="s">
        <v>633</v>
      </c>
      <c r="DC1" s="178" t="s">
        <v>275</v>
      </c>
      <c r="DD1" s="169" t="s">
        <v>276</v>
      </c>
      <c r="DE1" s="169" t="s">
        <v>635</v>
      </c>
      <c r="DF1" s="169" t="s">
        <v>277</v>
      </c>
      <c r="DG1" s="169" t="s">
        <v>637</v>
      </c>
      <c r="DH1" s="169" t="s">
        <v>639</v>
      </c>
      <c r="DI1" s="169" t="s">
        <v>641</v>
      </c>
      <c r="DJ1" s="169" t="s">
        <v>643</v>
      </c>
      <c r="DK1" s="169" t="s">
        <v>645</v>
      </c>
      <c r="DL1" s="169" t="s">
        <v>647</v>
      </c>
      <c r="DM1" s="169" t="s">
        <v>649</v>
      </c>
      <c r="DN1" s="169" t="s">
        <v>278</v>
      </c>
      <c r="DO1" s="169" t="s">
        <v>651</v>
      </c>
      <c r="DP1" s="169" t="s">
        <v>653</v>
      </c>
      <c r="DQ1" s="169" t="s">
        <v>655</v>
      </c>
      <c r="DR1" s="178" t="s">
        <v>279</v>
      </c>
      <c r="DS1" s="169" t="s">
        <v>657</v>
      </c>
      <c r="DT1" s="169" t="s">
        <v>280</v>
      </c>
      <c r="DU1" s="169" t="s">
        <v>659</v>
      </c>
      <c r="DV1" s="169" t="s">
        <v>281</v>
      </c>
      <c r="DW1" s="169" t="s">
        <v>661</v>
      </c>
      <c r="DX1" s="169" t="s">
        <v>663</v>
      </c>
      <c r="DY1" s="169" t="s">
        <v>665</v>
      </c>
      <c r="DZ1" s="169" t="s">
        <v>667</v>
      </c>
      <c r="EA1" s="169" t="s">
        <v>669</v>
      </c>
      <c r="EB1" s="169" t="s">
        <v>671</v>
      </c>
      <c r="EC1" s="169" t="s">
        <v>673</v>
      </c>
      <c r="ED1" s="169" t="s">
        <v>675</v>
      </c>
      <c r="EE1" s="169" t="s">
        <v>677</v>
      </c>
      <c r="EF1" s="169" t="s">
        <v>679</v>
      </c>
      <c r="EG1" s="169" t="s">
        <v>681</v>
      </c>
      <c r="EH1" s="178" t="s">
        <v>282</v>
      </c>
      <c r="EI1" s="169" t="s">
        <v>683</v>
      </c>
      <c r="EJ1" s="169" t="s">
        <v>283</v>
      </c>
      <c r="EK1" s="169" t="s">
        <v>685</v>
      </c>
      <c r="EL1" s="169" t="s">
        <v>687</v>
      </c>
      <c r="EM1" s="169" t="s">
        <v>284</v>
      </c>
      <c r="EN1" s="169" t="s">
        <v>689</v>
      </c>
      <c r="EO1" s="169" t="s">
        <v>691</v>
      </c>
      <c r="EP1" s="169" t="s">
        <v>285</v>
      </c>
      <c r="EQ1" s="169" t="s">
        <v>693</v>
      </c>
      <c r="ER1" s="169" t="s">
        <v>695</v>
      </c>
      <c r="ES1" s="169" t="s">
        <v>697</v>
      </c>
      <c r="ET1" s="169" t="s">
        <v>286</v>
      </c>
      <c r="EU1" s="169" t="s">
        <v>699</v>
      </c>
      <c r="EV1" s="169" t="s">
        <v>701</v>
      </c>
      <c r="EW1" s="178" t="s">
        <v>287</v>
      </c>
      <c r="EX1" s="169" t="s">
        <v>288</v>
      </c>
      <c r="EY1" s="169" t="s">
        <v>703</v>
      </c>
      <c r="EZ1" s="169" t="s">
        <v>705</v>
      </c>
      <c r="FA1" s="169" t="s">
        <v>707</v>
      </c>
      <c r="FB1" s="169" t="s">
        <v>709</v>
      </c>
      <c r="FC1" s="169" t="s">
        <v>289</v>
      </c>
      <c r="FD1" s="169" t="s">
        <v>711</v>
      </c>
      <c r="FE1" s="169" t="s">
        <v>713</v>
      </c>
      <c r="FF1" s="169" t="s">
        <v>715</v>
      </c>
      <c r="FG1" s="169" t="s">
        <v>717</v>
      </c>
      <c r="FH1" s="169" t="s">
        <v>719</v>
      </c>
      <c r="FI1" s="169" t="s">
        <v>290</v>
      </c>
      <c r="FJ1" s="169" t="s">
        <v>722</v>
      </c>
      <c r="FK1" s="169" t="s">
        <v>291</v>
      </c>
      <c r="FL1" s="169" t="s">
        <v>725</v>
      </c>
      <c r="FM1" s="169" t="s">
        <v>726</v>
      </c>
      <c r="FN1" s="169" t="s">
        <v>728</v>
      </c>
      <c r="FO1" s="169" t="s">
        <v>292</v>
      </c>
      <c r="FP1" s="169" t="s">
        <v>731</v>
      </c>
      <c r="FQ1" s="169" t="s">
        <v>732</v>
      </c>
      <c r="FR1" s="169" t="s">
        <v>734</v>
      </c>
      <c r="FS1" s="169" t="s">
        <v>293</v>
      </c>
      <c r="FT1" s="169" t="s">
        <v>737</v>
      </c>
      <c r="FU1" s="169" t="s">
        <v>739</v>
      </c>
      <c r="FV1" s="169" t="s">
        <v>741</v>
      </c>
      <c r="FW1" s="178" t="s">
        <v>294</v>
      </c>
      <c r="FX1" s="178" t="s">
        <v>295</v>
      </c>
      <c r="FY1" s="169" t="s">
        <v>301</v>
      </c>
      <c r="FZ1" s="169" t="s">
        <v>743</v>
      </c>
      <c r="GA1" s="169" t="s">
        <v>745</v>
      </c>
      <c r="GB1" s="169" t="s">
        <v>747</v>
      </c>
      <c r="GC1" s="169" t="s">
        <v>749</v>
      </c>
      <c r="GD1" s="169" t="s">
        <v>751</v>
      </c>
      <c r="GE1" s="169" t="s">
        <v>753</v>
      </c>
      <c r="GF1" s="178" t="s">
        <v>296</v>
      </c>
      <c r="GG1" s="169" t="s">
        <v>302</v>
      </c>
      <c r="GH1" s="169" t="s">
        <v>755</v>
      </c>
      <c r="GI1" s="169" t="s">
        <v>757</v>
      </c>
      <c r="GJ1" s="169" t="s">
        <v>758</v>
      </c>
      <c r="GK1" s="169" t="s">
        <v>303</v>
      </c>
      <c r="GL1" s="169" t="s">
        <v>761</v>
      </c>
      <c r="GM1" s="169" t="s">
        <v>762</v>
      </c>
      <c r="GN1" s="178" t="s">
        <v>297</v>
      </c>
      <c r="GO1" s="169" t="s">
        <v>298</v>
      </c>
      <c r="GP1" s="169" t="s">
        <v>764</v>
      </c>
      <c r="GQ1" s="169" t="s">
        <v>766</v>
      </c>
      <c r="GR1" s="169" t="s">
        <v>768</v>
      </c>
      <c r="GS1" s="169" t="s">
        <v>770</v>
      </c>
      <c r="GT1" s="169" t="s">
        <v>772</v>
      </c>
      <c r="GU1" s="178" t="s">
        <v>299</v>
      </c>
      <c r="GV1" s="169" t="s">
        <v>300</v>
      </c>
      <c r="GW1" s="169" t="s">
        <v>774</v>
      </c>
      <c r="GX1" s="169" t="s">
        <v>776</v>
      </c>
      <c r="GY1" s="169" t="s">
        <v>778</v>
      </c>
      <c r="GZ1" s="169" t="s">
        <v>780</v>
      </c>
      <c r="HA1" s="169" t="s">
        <v>782</v>
      </c>
      <c r="HB1" s="169" t="s">
        <v>784</v>
      </c>
      <c r="HC1" s="166" t="s">
        <v>304</v>
      </c>
      <c r="HD1" s="178" t="s">
        <v>305</v>
      </c>
      <c r="HE1" s="169" t="s">
        <v>306</v>
      </c>
      <c r="HF1" s="169" t="s">
        <v>786</v>
      </c>
      <c r="HG1" s="169" t="s">
        <v>788</v>
      </c>
      <c r="HH1" s="169" t="s">
        <v>790</v>
      </c>
      <c r="HI1" s="169" t="s">
        <v>792</v>
      </c>
      <c r="HJ1" s="169" t="s">
        <v>307</v>
      </c>
      <c r="HK1" s="169" t="s">
        <v>795</v>
      </c>
      <c r="HL1" s="169" t="s">
        <v>324</v>
      </c>
      <c r="HM1" s="169" t="s">
        <v>833</v>
      </c>
      <c r="HN1" s="169" t="s">
        <v>835</v>
      </c>
      <c r="HO1" s="169" t="s">
        <v>837</v>
      </c>
      <c r="HP1" s="178" t="s">
        <v>308</v>
      </c>
      <c r="HQ1" s="169" t="s">
        <v>797</v>
      </c>
      <c r="HR1" s="169" t="s">
        <v>799</v>
      </c>
      <c r="HS1" s="169" t="s">
        <v>309</v>
      </c>
      <c r="HT1" s="169" t="s">
        <v>802</v>
      </c>
      <c r="HU1" s="169" t="s">
        <v>804</v>
      </c>
      <c r="HV1" s="169" t="s">
        <v>805</v>
      </c>
      <c r="HW1" s="169" t="s">
        <v>807</v>
      </c>
      <c r="HX1" s="178" t="s">
        <v>310</v>
      </c>
      <c r="HY1" s="169" t="s">
        <v>809</v>
      </c>
      <c r="HZ1" s="169" t="s">
        <v>811</v>
      </c>
      <c r="IA1" s="169" t="s">
        <v>813</v>
      </c>
      <c r="IB1" s="169" t="s">
        <v>311</v>
      </c>
      <c r="IC1" s="169" t="s">
        <v>815</v>
      </c>
      <c r="ID1" s="169" t="s">
        <v>817</v>
      </c>
      <c r="IE1" s="169" t="s">
        <v>312</v>
      </c>
      <c r="IF1" s="169" t="s">
        <v>819</v>
      </c>
      <c r="IG1" s="169" t="s">
        <v>821</v>
      </c>
      <c r="IH1" s="169" t="s">
        <v>313</v>
      </c>
      <c r="II1" s="169" t="s">
        <v>823</v>
      </c>
      <c r="IJ1" s="169" t="s">
        <v>825</v>
      </c>
      <c r="IK1" s="169" t="s">
        <v>827</v>
      </c>
      <c r="IL1" s="169" t="s">
        <v>829</v>
      </c>
      <c r="IM1" s="169" t="s">
        <v>314</v>
      </c>
      <c r="IN1" s="169" t="s">
        <v>831</v>
      </c>
      <c r="IO1" s="178" t="s">
        <v>315</v>
      </c>
      <c r="IP1" s="169" t="s">
        <v>839</v>
      </c>
      <c r="IQ1" s="169" t="s">
        <v>841</v>
      </c>
      <c r="IR1" s="169" t="s">
        <v>316</v>
      </c>
      <c r="IS1" s="169" t="s">
        <v>843</v>
      </c>
      <c r="IT1" s="169" t="s">
        <v>845</v>
      </c>
      <c r="IU1" s="169" t="s">
        <v>847</v>
      </c>
      <c r="IV1" s="178" t="s">
        <v>317</v>
      </c>
      <c r="IW1" s="169" t="s">
        <v>849</v>
      </c>
      <c r="IX1" s="169" t="s">
        <v>318</v>
      </c>
      <c r="IY1" s="169" t="s">
        <v>852</v>
      </c>
      <c r="IZ1" s="169" t="s">
        <v>854</v>
      </c>
      <c r="JA1" s="169" t="s">
        <v>856</v>
      </c>
      <c r="JB1" s="169" t="s">
        <v>858</v>
      </c>
      <c r="JC1" s="169" t="s">
        <v>860</v>
      </c>
      <c r="JD1" s="169" t="s">
        <v>862</v>
      </c>
      <c r="JE1" s="169" t="s">
        <v>319</v>
      </c>
      <c r="JF1" s="169" t="s">
        <v>865</v>
      </c>
      <c r="JG1" s="169" t="s">
        <v>867</v>
      </c>
      <c r="JH1" s="169" t="s">
        <v>869</v>
      </c>
      <c r="JI1" s="169" t="s">
        <v>871</v>
      </c>
      <c r="JJ1" s="169" t="s">
        <v>873</v>
      </c>
      <c r="JK1" s="169" t="s">
        <v>875</v>
      </c>
      <c r="JL1" s="169" t="s">
        <v>877</v>
      </c>
      <c r="JM1" s="169" t="s">
        <v>879</v>
      </c>
      <c r="JN1" s="169" t="s">
        <v>320</v>
      </c>
      <c r="JO1" s="169" t="s">
        <v>882</v>
      </c>
      <c r="JP1" s="169" t="s">
        <v>884</v>
      </c>
      <c r="JQ1" s="169" t="s">
        <v>886</v>
      </c>
      <c r="JR1" s="169" t="s">
        <v>888</v>
      </c>
      <c r="JS1" s="169" t="s">
        <v>889</v>
      </c>
      <c r="JT1" s="169" t="s">
        <v>891</v>
      </c>
      <c r="JU1" s="169" t="s">
        <v>893</v>
      </c>
      <c r="JV1" s="169" t="s">
        <v>895</v>
      </c>
      <c r="JW1" s="169" t="s">
        <v>897</v>
      </c>
      <c r="JX1" s="169" t="s">
        <v>899</v>
      </c>
      <c r="JY1" s="169" t="s">
        <v>901</v>
      </c>
      <c r="JZ1" s="169" t="s">
        <v>903</v>
      </c>
      <c r="KA1" s="169" t="s">
        <v>905</v>
      </c>
      <c r="KB1" s="169" t="s">
        <v>907</v>
      </c>
      <c r="KC1" s="169" t="s">
        <v>909</v>
      </c>
      <c r="KD1" s="169" t="s">
        <v>911</v>
      </c>
      <c r="KE1" s="169" t="s">
        <v>913</v>
      </c>
      <c r="KF1" s="169" t="s">
        <v>915</v>
      </c>
      <c r="KG1" s="169" t="s">
        <v>917</v>
      </c>
      <c r="KH1" s="169" t="s">
        <v>919</v>
      </c>
      <c r="KI1" s="169" t="s">
        <v>921</v>
      </c>
      <c r="KJ1" s="169" t="s">
        <v>923</v>
      </c>
      <c r="KK1" s="169" t="s">
        <v>925</v>
      </c>
      <c r="KL1" s="169" t="s">
        <v>927</v>
      </c>
      <c r="KM1" s="169" t="s">
        <v>929</v>
      </c>
      <c r="KN1" s="169" t="s">
        <v>931</v>
      </c>
      <c r="KO1" s="178" t="s">
        <v>321</v>
      </c>
      <c r="KP1" s="169" t="s">
        <v>933</v>
      </c>
      <c r="KQ1" s="169" t="s">
        <v>322</v>
      </c>
      <c r="KR1" s="169" t="s">
        <v>936</v>
      </c>
      <c r="KS1" s="169" t="s">
        <v>938</v>
      </c>
      <c r="KT1" s="169" t="s">
        <v>940</v>
      </c>
      <c r="KU1" s="169" t="s">
        <v>942</v>
      </c>
      <c r="KV1" s="169" t="s">
        <v>323</v>
      </c>
      <c r="KW1" s="169" t="s">
        <v>945</v>
      </c>
      <c r="KX1" s="169" t="s">
        <v>947</v>
      </c>
      <c r="KY1" s="169" t="s">
        <v>949</v>
      </c>
      <c r="KZ1" s="169" t="s">
        <v>951</v>
      </c>
      <c r="LA1" s="169" t="s">
        <v>953</v>
      </c>
      <c r="LB1" s="169" t="s">
        <v>955</v>
      </c>
      <c r="LC1" s="169" t="s">
        <v>957</v>
      </c>
      <c r="LD1" s="166" t="s">
        <v>325</v>
      </c>
      <c r="LE1" s="178" t="s">
        <v>326</v>
      </c>
      <c r="LF1" s="169" t="s">
        <v>327</v>
      </c>
      <c r="LG1" s="169" t="s">
        <v>341</v>
      </c>
      <c r="LH1" s="169" t="s">
        <v>959</v>
      </c>
      <c r="LI1" s="169" t="s">
        <v>961</v>
      </c>
      <c r="LJ1" s="169" t="s">
        <v>963</v>
      </c>
      <c r="LK1" s="169" t="s">
        <v>965</v>
      </c>
      <c r="LL1" s="169" t="s">
        <v>342</v>
      </c>
      <c r="LM1" s="169" t="s">
        <v>967</v>
      </c>
      <c r="LN1" s="169" t="s">
        <v>343</v>
      </c>
      <c r="LO1" s="169" t="s">
        <v>969</v>
      </c>
      <c r="LP1" s="169" t="s">
        <v>328</v>
      </c>
      <c r="LQ1" s="169" t="s">
        <v>971</v>
      </c>
      <c r="LR1" s="169" t="s">
        <v>344</v>
      </c>
      <c r="LS1" s="169" t="s">
        <v>973</v>
      </c>
      <c r="LT1" s="169" t="s">
        <v>975</v>
      </c>
      <c r="LU1" s="169" t="s">
        <v>345</v>
      </c>
      <c r="LV1" s="178" t="s">
        <v>329</v>
      </c>
      <c r="LW1" s="169" t="s">
        <v>330</v>
      </c>
      <c r="LX1" s="169" t="s">
        <v>977</v>
      </c>
      <c r="LY1" s="169" t="s">
        <v>979</v>
      </c>
      <c r="LZ1" s="169" t="s">
        <v>980</v>
      </c>
      <c r="MA1" s="169" t="s">
        <v>982</v>
      </c>
      <c r="MB1" s="169" t="s">
        <v>983</v>
      </c>
      <c r="MC1" s="169" t="s">
        <v>985</v>
      </c>
      <c r="MD1" s="169" t="s">
        <v>987</v>
      </c>
      <c r="ME1" s="169" t="s">
        <v>989</v>
      </c>
      <c r="MF1" s="169" t="s">
        <v>991</v>
      </c>
      <c r="MG1" s="169" t="s">
        <v>331</v>
      </c>
      <c r="MH1" s="169" t="s">
        <v>994</v>
      </c>
      <c r="MI1" s="169" t="s">
        <v>995</v>
      </c>
      <c r="MJ1" s="169" t="s">
        <v>997</v>
      </c>
      <c r="MK1" s="169" t="s">
        <v>332</v>
      </c>
      <c r="ML1" s="169" t="s">
        <v>1000</v>
      </c>
      <c r="MM1" s="169" t="s">
        <v>1001</v>
      </c>
      <c r="MN1" s="169" t="s">
        <v>1003</v>
      </c>
      <c r="MO1" s="169" t="s">
        <v>1005</v>
      </c>
      <c r="MP1" s="169" t="s">
        <v>333</v>
      </c>
      <c r="MQ1" s="169" t="s">
        <v>1008</v>
      </c>
      <c r="MR1" s="169" t="s">
        <v>1010</v>
      </c>
      <c r="MS1" s="169" t="s">
        <v>1012</v>
      </c>
      <c r="MT1" s="169" t="s">
        <v>1014</v>
      </c>
      <c r="MU1" s="169" t="s">
        <v>334</v>
      </c>
      <c r="MV1" s="169" t="s">
        <v>1017</v>
      </c>
      <c r="MW1" s="169" t="s">
        <v>1019</v>
      </c>
      <c r="MX1" s="169" t="s">
        <v>1021</v>
      </c>
      <c r="MY1" s="169" t="s">
        <v>1023</v>
      </c>
      <c r="MZ1" s="169" t="s">
        <v>1025</v>
      </c>
      <c r="NA1" s="169" t="s">
        <v>1027</v>
      </c>
      <c r="NB1" s="169" t="s">
        <v>1029</v>
      </c>
      <c r="NC1" s="169" t="s">
        <v>1031</v>
      </c>
      <c r="ND1" s="169" t="s">
        <v>1033</v>
      </c>
      <c r="NE1" s="169" t="s">
        <v>1035</v>
      </c>
      <c r="NF1" s="169" t="s">
        <v>1037</v>
      </c>
      <c r="NG1" s="169" t="s">
        <v>1038</v>
      </c>
      <c r="NH1" s="178" t="s">
        <v>335</v>
      </c>
      <c r="NI1" s="169" t="s">
        <v>336</v>
      </c>
      <c r="NJ1" s="169" t="s">
        <v>1040</v>
      </c>
      <c r="NK1" s="169" t="s">
        <v>1042</v>
      </c>
      <c r="NL1" s="169" t="s">
        <v>1044</v>
      </c>
      <c r="NM1" s="169" t="s">
        <v>1046</v>
      </c>
      <c r="NN1" s="178" t="s">
        <v>337</v>
      </c>
      <c r="NO1" s="169" t="s">
        <v>338</v>
      </c>
      <c r="NP1" s="169" t="s">
        <v>1047</v>
      </c>
      <c r="NQ1" s="169" t="s">
        <v>339</v>
      </c>
      <c r="NR1" s="169" t="s">
        <v>1049</v>
      </c>
      <c r="NS1" s="169" t="s">
        <v>1051</v>
      </c>
      <c r="NT1" s="169" t="s">
        <v>340</v>
      </c>
      <c r="NU1" s="169" t="s">
        <v>1053</v>
      </c>
      <c r="NV1" s="166" t="s">
        <v>346</v>
      </c>
      <c r="NW1" s="178" t="s">
        <v>347</v>
      </c>
      <c r="NX1" s="169" t="s">
        <v>348</v>
      </c>
      <c r="NY1" s="169" t="s">
        <v>1056</v>
      </c>
      <c r="NZ1" s="169" t="s">
        <v>1058</v>
      </c>
      <c r="OA1" s="169" t="s">
        <v>349</v>
      </c>
      <c r="OB1" s="169" t="s">
        <v>359</v>
      </c>
      <c r="OC1" s="169" t="s">
        <v>1060</v>
      </c>
      <c r="OD1" s="169" t="s">
        <v>1062</v>
      </c>
      <c r="OE1" s="169" t="s">
        <v>1064</v>
      </c>
      <c r="OF1" s="169" t="s">
        <v>1066</v>
      </c>
      <c r="OG1" s="169" t="s">
        <v>1068</v>
      </c>
      <c r="OH1" s="169" t="s">
        <v>1070</v>
      </c>
      <c r="OI1" s="169" t="s">
        <v>1072</v>
      </c>
      <c r="OJ1" s="169" t="s">
        <v>1074</v>
      </c>
      <c r="OK1" s="169" t="s">
        <v>1076</v>
      </c>
      <c r="OL1" s="169" t="s">
        <v>1078</v>
      </c>
      <c r="OM1" s="169" t="s">
        <v>1080</v>
      </c>
      <c r="ON1" s="169" t="s">
        <v>1082</v>
      </c>
      <c r="OO1" s="169" t="s">
        <v>1084</v>
      </c>
      <c r="OP1" s="169" t="s">
        <v>1086</v>
      </c>
      <c r="OQ1" s="169" t="s">
        <v>1088</v>
      </c>
      <c r="OR1" s="169" t="s">
        <v>1090</v>
      </c>
      <c r="OS1" s="169" t="s">
        <v>1092</v>
      </c>
      <c r="OT1" s="169" t="s">
        <v>1094</v>
      </c>
      <c r="OU1" s="169" t="s">
        <v>1096</v>
      </c>
      <c r="OV1" s="169" t="s">
        <v>1098</v>
      </c>
      <c r="OW1" s="169" t="s">
        <v>1100</v>
      </c>
      <c r="OX1" s="169" t="s">
        <v>1102</v>
      </c>
      <c r="OY1" s="169" t="s">
        <v>360</v>
      </c>
      <c r="OZ1" s="169" t="s">
        <v>1105</v>
      </c>
      <c r="PA1" s="169" t="s">
        <v>1107</v>
      </c>
      <c r="PB1" s="169" t="s">
        <v>1108</v>
      </c>
      <c r="PC1" s="169" t="s">
        <v>1110</v>
      </c>
      <c r="PD1" s="169" t="s">
        <v>1112</v>
      </c>
      <c r="PE1" s="169" t="s">
        <v>1114</v>
      </c>
      <c r="PF1" s="169" t="s">
        <v>1116</v>
      </c>
      <c r="PG1" s="169" t="s">
        <v>1118</v>
      </c>
      <c r="PH1" s="169" t="s">
        <v>1120</v>
      </c>
      <c r="PI1" s="169" t="s">
        <v>1122</v>
      </c>
      <c r="PJ1" s="169" t="s">
        <v>1124</v>
      </c>
      <c r="PK1" s="169" t="s">
        <v>1126</v>
      </c>
      <c r="PL1" s="169" t="s">
        <v>1128</v>
      </c>
      <c r="PM1" s="169" t="s">
        <v>1130</v>
      </c>
      <c r="PN1" s="169" t="s">
        <v>1132</v>
      </c>
      <c r="PO1" s="169" t="s">
        <v>1134</v>
      </c>
      <c r="PP1" s="169" t="s">
        <v>1136</v>
      </c>
      <c r="PQ1" s="169" t="s">
        <v>1138</v>
      </c>
      <c r="PR1" s="169" t="s">
        <v>1140</v>
      </c>
      <c r="PS1" s="169" t="s">
        <v>1142</v>
      </c>
      <c r="PT1" s="169" t="s">
        <v>1144</v>
      </c>
      <c r="PU1" s="169" t="s">
        <v>1146</v>
      </c>
      <c r="PV1" s="169" t="s">
        <v>1148</v>
      </c>
      <c r="PW1" s="169" t="s">
        <v>1150</v>
      </c>
      <c r="PX1" s="169" t="s">
        <v>1152</v>
      </c>
      <c r="PY1" s="169" t="s">
        <v>1154</v>
      </c>
      <c r="PZ1" s="169" t="s">
        <v>350</v>
      </c>
      <c r="QA1" s="169" t="s">
        <v>1156</v>
      </c>
      <c r="QB1" s="169" t="s">
        <v>1158</v>
      </c>
      <c r="QC1" s="169" t="s">
        <v>1160</v>
      </c>
      <c r="QD1" s="169" t="s">
        <v>1162</v>
      </c>
      <c r="QE1" s="169" t="s">
        <v>1164</v>
      </c>
      <c r="QF1" s="178" t="s">
        <v>351</v>
      </c>
      <c r="QG1" s="169" t="s">
        <v>352</v>
      </c>
      <c r="QH1" s="169" t="s">
        <v>1166</v>
      </c>
      <c r="QI1" s="169" t="s">
        <v>1168</v>
      </c>
      <c r="QJ1" s="169" t="s">
        <v>1170</v>
      </c>
      <c r="QK1" s="169" t="s">
        <v>1172</v>
      </c>
      <c r="QL1" s="169" t="s">
        <v>1174</v>
      </c>
      <c r="QM1" s="169" t="s">
        <v>1176</v>
      </c>
      <c r="QN1" s="178" t="s">
        <v>353</v>
      </c>
      <c r="QO1" s="169" t="s">
        <v>1178</v>
      </c>
      <c r="QP1" s="169" t="s">
        <v>354</v>
      </c>
      <c r="QQ1" s="169" t="s">
        <v>361</v>
      </c>
      <c r="QR1" s="169" t="s">
        <v>1180</v>
      </c>
      <c r="QS1" s="169" t="s">
        <v>1182</v>
      </c>
      <c r="QT1" s="169" t="s">
        <v>1184</v>
      </c>
      <c r="QU1" s="169" t="s">
        <v>1186</v>
      </c>
      <c r="QV1" s="169" t="s">
        <v>1188</v>
      </c>
      <c r="QW1" s="169" t="s">
        <v>1190</v>
      </c>
      <c r="QX1" s="169" t="s">
        <v>1192</v>
      </c>
      <c r="QY1" s="169" t="s">
        <v>1194</v>
      </c>
      <c r="QZ1" s="169" t="s">
        <v>1196</v>
      </c>
      <c r="RA1" s="169" t="s">
        <v>1198</v>
      </c>
      <c r="RB1" s="169" t="s">
        <v>1200</v>
      </c>
      <c r="RC1" s="169" t="s">
        <v>1202</v>
      </c>
      <c r="RD1" s="169" t="s">
        <v>1204</v>
      </c>
      <c r="RE1" s="169" t="s">
        <v>1206</v>
      </c>
      <c r="RF1" s="178" t="s">
        <v>355</v>
      </c>
      <c r="RG1" s="169" t="s">
        <v>356</v>
      </c>
      <c r="RH1" s="169" t="s">
        <v>1208</v>
      </c>
      <c r="RI1" s="169" t="s">
        <v>1210</v>
      </c>
      <c r="RJ1" s="178" t="s">
        <v>357</v>
      </c>
      <c r="RK1" s="169" t="s">
        <v>358</v>
      </c>
      <c r="RL1" s="169" t="s">
        <v>1212</v>
      </c>
      <c r="RM1" s="169" t="s">
        <v>1213</v>
      </c>
      <c r="RN1" s="169" t="s">
        <v>1214</v>
      </c>
      <c r="RO1" s="169" t="s">
        <v>1215</v>
      </c>
      <c r="RP1" s="169" t="s">
        <v>1217</v>
      </c>
      <c r="RQ1" s="169" t="s">
        <v>1218</v>
      </c>
      <c r="RR1" s="169" t="s">
        <v>1220</v>
      </c>
      <c r="RS1" s="169" t="s">
        <v>1221</v>
      </c>
      <c r="RT1" s="166" t="s">
        <v>362</v>
      </c>
      <c r="RU1" s="178" t="s">
        <v>363</v>
      </c>
      <c r="RV1" s="169" t="s">
        <v>364</v>
      </c>
      <c r="RW1" s="169" t="s">
        <v>1223</v>
      </c>
      <c r="RX1" s="169" t="s">
        <v>1225</v>
      </c>
      <c r="RY1" s="169" t="s">
        <v>365</v>
      </c>
      <c r="RZ1" s="169" t="s">
        <v>1227</v>
      </c>
      <c r="SA1" s="169" t="s">
        <v>1229</v>
      </c>
      <c r="SB1" s="169" t="s">
        <v>1231</v>
      </c>
      <c r="SC1" s="169" t="s">
        <v>1233</v>
      </c>
      <c r="SD1" s="178" t="s">
        <v>366</v>
      </c>
      <c r="SE1" s="169" t="s">
        <v>367</v>
      </c>
      <c r="SF1" s="169" t="s">
        <v>1235</v>
      </c>
      <c r="SG1" s="169" t="s">
        <v>1237</v>
      </c>
      <c r="SH1" s="169" t="s">
        <v>1239</v>
      </c>
      <c r="SI1" s="169" t="s">
        <v>1241</v>
      </c>
      <c r="SJ1" s="169" t="s">
        <v>1243</v>
      </c>
      <c r="SK1" s="169" t="s">
        <v>1245</v>
      </c>
      <c r="SL1" s="169" t="s">
        <v>1247</v>
      </c>
      <c r="SM1" s="169" t="s">
        <v>1249</v>
      </c>
      <c r="SN1" s="169" t="s">
        <v>1251</v>
      </c>
      <c r="SO1" s="169" t="s">
        <v>1253</v>
      </c>
      <c r="SP1" s="169" t="s">
        <v>1255</v>
      </c>
      <c r="SQ1" s="169" t="s">
        <v>1257</v>
      </c>
      <c r="SR1" s="169" t="s">
        <v>1259</v>
      </c>
      <c r="SS1" s="169" t="s">
        <v>1261</v>
      </c>
      <c r="ST1" s="169" t="s">
        <v>1263</v>
      </c>
      <c r="SU1" s="166" t="s">
        <v>368</v>
      </c>
      <c r="SV1" s="178" t="s">
        <v>369</v>
      </c>
      <c r="SW1" s="169" t="s">
        <v>370</v>
      </c>
      <c r="SX1" s="169" t="s">
        <v>1265</v>
      </c>
      <c r="SY1" s="169" t="s">
        <v>1267</v>
      </c>
      <c r="SZ1" s="169" t="s">
        <v>1269</v>
      </c>
      <c r="TA1" s="169" t="s">
        <v>1271</v>
      </c>
      <c r="TB1" s="169" t="s">
        <v>1273</v>
      </c>
      <c r="TC1" s="169" t="s">
        <v>371</v>
      </c>
      <c r="TD1" s="169" t="s">
        <v>1275</v>
      </c>
      <c r="TE1" s="169" t="s">
        <v>1277</v>
      </c>
      <c r="TF1" s="169" t="s">
        <v>1279</v>
      </c>
      <c r="TG1" s="169" t="s">
        <v>1281</v>
      </c>
      <c r="TH1" s="169" t="s">
        <v>1283</v>
      </c>
      <c r="TI1" s="169" t="s">
        <v>1285</v>
      </c>
      <c r="TJ1" s="178" t="s">
        <v>372</v>
      </c>
      <c r="TK1" s="169" t="s">
        <v>373</v>
      </c>
      <c r="TL1" s="169" t="s">
        <v>374</v>
      </c>
      <c r="TM1" s="169" t="s">
        <v>1287</v>
      </c>
      <c r="TN1" s="169" t="s">
        <v>1289</v>
      </c>
      <c r="TO1" s="169" t="s">
        <v>1290</v>
      </c>
      <c r="TP1" s="169" t="s">
        <v>1292</v>
      </c>
      <c r="TQ1" s="169" t="s">
        <v>1294</v>
      </c>
      <c r="TR1" s="169" t="s">
        <v>1296</v>
      </c>
      <c r="TS1" s="169" t="s">
        <v>1298</v>
      </c>
      <c r="TT1" s="169" t="s">
        <v>1300</v>
      </c>
      <c r="TU1" s="169" t="s">
        <v>1302</v>
      </c>
      <c r="TV1" s="169" t="s">
        <v>1304</v>
      </c>
      <c r="TW1" s="169" t="s">
        <v>1306</v>
      </c>
      <c r="TX1" s="169" t="s">
        <v>1308</v>
      </c>
      <c r="TY1" s="169" t="s">
        <v>1310</v>
      </c>
      <c r="TZ1" s="169" t="s">
        <v>1312</v>
      </c>
      <c r="UA1" s="169" t="s">
        <v>1314</v>
      </c>
      <c r="UB1" s="169" t="s">
        <v>1316</v>
      </c>
      <c r="UC1" s="166" t="s">
        <v>1318</v>
      </c>
      <c r="UD1" s="169" t="s">
        <v>1320</v>
      </c>
      <c r="UE1" s="169" t="s">
        <v>1322</v>
      </c>
      <c r="UF1" s="169" t="s">
        <v>1324</v>
      </c>
      <c r="UG1" s="169" t="s">
        <v>1326</v>
      </c>
      <c r="UH1" s="169" t="s">
        <v>1328</v>
      </c>
      <c r="UI1" s="172"/>
    </row>
    <row r="2" spans="1:555" s="120" customFormat="1" hidden="1" x14ac:dyDescent="0.25">
      <c r="A2" s="123" t="s">
        <v>1351</v>
      </c>
      <c r="B2" s="123" t="s">
        <v>1353</v>
      </c>
      <c r="C2" s="123" t="s">
        <v>465</v>
      </c>
      <c r="D2" s="123" t="s">
        <v>1352</v>
      </c>
      <c r="E2" s="123" t="s">
        <v>1354</v>
      </c>
      <c r="F2" s="123" t="s">
        <v>466</v>
      </c>
      <c r="G2" s="123" t="s">
        <v>1355</v>
      </c>
      <c r="H2" s="123" t="s">
        <v>1356</v>
      </c>
      <c r="I2" s="123" t="s">
        <v>1357</v>
      </c>
      <c r="J2" s="123" t="s">
        <v>1446</v>
      </c>
      <c r="K2" s="123" t="s">
        <v>1358</v>
      </c>
      <c r="L2" s="123" t="s">
        <v>1359</v>
      </c>
      <c r="M2" s="123" t="s">
        <v>1360</v>
      </c>
      <c r="N2" s="123" t="s">
        <v>1361</v>
      </c>
      <c r="O2" s="123" t="s">
        <v>1362</v>
      </c>
      <c r="P2" s="120" t="s">
        <v>1471</v>
      </c>
      <c r="Q2" s="120" t="s">
        <v>1506</v>
      </c>
      <c r="S2" s="411" t="str">
        <f>+Presupuesto!D11</f>
        <v>Recurrente</v>
      </c>
      <c r="T2" s="411" t="str">
        <f>+Presupuesto!E11</f>
        <v>Programa / Proyecto 2017</v>
      </c>
      <c r="U2" s="120" t="s">
        <v>389</v>
      </c>
      <c r="V2" s="120" t="s">
        <v>407</v>
      </c>
      <c r="W2" s="120" t="s">
        <v>390</v>
      </c>
      <c r="X2" s="120" t="s">
        <v>391</v>
      </c>
      <c r="Y2" s="120" t="s">
        <v>392</v>
      </c>
      <c r="Z2" s="120" t="s">
        <v>393</v>
      </c>
      <c r="AA2" s="120" t="s">
        <v>394</v>
      </c>
      <c r="AB2" s="120" t="s">
        <v>395</v>
      </c>
      <c r="AC2" s="120" t="s">
        <v>396</v>
      </c>
      <c r="AD2" s="120" t="s">
        <v>397</v>
      </c>
      <c r="AE2" s="120" t="s">
        <v>398</v>
      </c>
      <c r="AF2" s="120" t="s">
        <v>399</v>
      </c>
      <c r="AH2" s="198" t="s">
        <v>414</v>
      </c>
      <c r="AI2" s="198" t="s">
        <v>415</v>
      </c>
      <c r="AJ2" s="198" t="s">
        <v>416</v>
      </c>
      <c r="AK2" s="198" t="s">
        <v>417</v>
      </c>
      <c r="AL2" s="198" t="s">
        <v>418</v>
      </c>
      <c r="AM2" s="198" t="s">
        <v>421</v>
      </c>
      <c r="AN2" s="198" t="s">
        <v>419</v>
      </c>
      <c r="AO2" s="198" t="s">
        <v>420</v>
      </c>
      <c r="AP2" s="198" t="s">
        <v>422</v>
      </c>
      <c r="AQ2" s="198" t="s">
        <v>423</v>
      </c>
      <c r="AR2" s="198" t="s">
        <v>424</v>
      </c>
      <c r="AS2" s="198" t="s">
        <v>425</v>
      </c>
      <c r="AT2" s="198" t="s">
        <v>426</v>
      </c>
      <c r="AU2" s="198" t="s">
        <v>427</v>
      </c>
      <c r="AV2" s="198" t="s">
        <v>428</v>
      </c>
      <c r="AW2" s="198" t="s">
        <v>429</v>
      </c>
      <c r="AX2" s="198" t="s">
        <v>430</v>
      </c>
      <c r="AY2" s="198" t="s">
        <v>431</v>
      </c>
      <c r="AZ2" s="198" t="s">
        <v>432</v>
      </c>
      <c r="BA2" s="198" t="s">
        <v>433</v>
      </c>
      <c r="BB2" s="198" t="s">
        <v>434</v>
      </c>
      <c r="BC2" s="198" t="s">
        <v>435</v>
      </c>
      <c r="BD2" s="198" t="s">
        <v>436</v>
      </c>
      <c r="BE2" s="198" t="s">
        <v>437</v>
      </c>
      <c r="BF2" s="198" t="s">
        <v>438</v>
      </c>
      <c r="BG2" s="198" t="s">
        <v>439</v>
      </c>
      <c r="BH2" s="198" t="s">
        <v>440</v>
      </c>
      <c r="BI2" s="198" t="s">
        <v>441</v>
      </c>
      <c r="BJ2" s="198" t="s">
        <v>442</v>
      </c>
      <c r="BK2" s="198" t="s">
        <v>443</v>
      </c>
      <c r="BL2" s="198" t="s">
        <v>444</v>
      </c>
      <c r="BM2" s="198" t="s">
        <v>445</v>
      </c>
      <c r="BN2" s="198" t="s">
        <v>446</v>
      </c>
      <c r="BO2" s="198" t="s">
        <v>447</v>
      </c>
      <c r="BP2" s="198" t="s">
        <v>448</v>
      </c>
      <c r="BQ2" s="198" t="s">
        <v>449</v>
      </c>
      <c r="BR2" s="198" t="s">
        <v>450</v>
      </c>
      <c r="BS2" s="198" t="s">
        <v>451</v>
      </c>
      <c r="BT2" s="198" t="s">
        <v>452</v>
      </c>
      <c r="BU2" s="198" t="s">
        <v>453</v>
      </c>
    </row>
    <row r="3" spans="1:555" s="120" customFormat="1" hidden="1" x14ac:dyDescent="0.25">
      <c r="A3" s="148"/>
      <c r="B3" s="148"/>
      <c r="C3" s="148"/>
      <c r="D3" s="148"/>
      <c r="E3" s="148"/>
      <c r="F3" s="148"/>
      <c r="G3" s="149"/>
      <c r="H3" s="149"/>
      <c r="I3" s="149"/>
      <c r="J3" s="149"/>
      <c r="K3" s="149"/>
      <c r="AH3" s="199">
        <v>2500</v>
      </c>
      <c r="AI3" s="199">
        <v>1900</v>
      </c>
      <c r="AJ3" s="199">
        <v>1650</v>
      </c>
      <c r="AK3" s="199">
        <v>1580</v>
      </c>
      <c r="AL3" s="199">
        <v>2250</v>
      </c>
      <c r="AM3" s="199">
        <v>1650</v>
      </c>
      <c r="AN3" s="199">
        <v>1400</v>
      </c>
      <c r="AO3" s="200">
        <v>1340</v>
      </c>
      <c r="AP3" s="200">
        <v>2000</v>
      </c>
      <c r="AQ3" s="200">
        <v>1400</v>
      </c>
      <c r="AR3" s="200">
        <v>1150</v>
      </c>
      <c r="AS3" s="200">
        <v>1100</v>
      </c>
      <c r="AT3" s="200">
        <v>1750</v>
      </c>
      <c r="AU3" s="200">
        <v>1150</v>
      </c>
      <c r="AV3" s="200">
        <v>900</v>
      </c>
      <c r="AW3" s="200">
        <v>860</v>
      </c>
      <c r="AX3" s="200">
        <v>1200</v>
      </c>
      <c r="AY3" s="120">
        <v>900</v>
      </c>
      <c r="AZ3" s="120">
        <v>650</v>
      </c>
      <c r="BA3" s="120">
        <v>620</v>
      </c>
      <c r="BB3" s="199">
        <f>+'Cuadro Resumen'!C213</f>
        <v>5759.1495000000004</v>
      </c>
      <c r="BC3" s="199">
        <f>+'Cuadro Resumen'!D213</f>
        <v>5307.4515000000001</v>
      </c>
      <c r="BD3" s="199">
        <f>+'Cuadro Resumen'!E213</f>
        <v>6775.47</v>
      </c>
      <c r="BE3" s="199">
        <f>+'Cuadro Resumen'!F213</f>
        <v>6323.7719999999999</v>
      </c>
      <c r="BF3" s="199">
        <f>+'Cuadro Resumen'!C214</f>
        <v>5081.6025</v>
      </c>
      <c r="BG3" s="199">
        <f>+'Cuadro Resumen'!D214</f>
        <v>4629.9045000000006</v>
      </c>
      <c r="BH3" s="199">
        <f>+'Cuadro Resumen'!E214</f>
        <v>6097.9230000000007</v>
      </c>
      <c r="BI3" s="199">
        <f>+'Cuadro Resumen'!F214</f>
        <v>5646.2250000000004</v>
      </c>
      <c r="BJ3" s="200">
        <f>+'Cuadro Resumen'!C215</f>
        <v>4404.0555000000004</v>
      </c>
      <c r="BK3" s="200">
        <f>+'Cuadro Resumen'!D215</f>
        <v>4065.2820000000002</v>
      </c>
      <c r="BL3" s="200">
        <f>+'Cuadro Resumen'!E215</f>
        <v>5420.3760000000002</v>
      </c>
      <c r="BM3" s="200">
        <f>+'Cuadro Resumen'!F215</f>
        <v>4968.6779999999999</v>
      </c>
      <c r="BN3" s="200">
        <f>+'Cuadro Resumen'!C216</f>
        <v>3726.5085000000004</v>
      </c>
      <c r="BO3" s="200">
        <f>+'Cuadro Resumen'!D216</f>
        <v>3387.7350000000001</v>
      </c>
      <c r="BP3" s="200">
        <f>+'Cuadro Resumen'!E216</f>
        <v>4742.8290000000006</v>
      </c>
      <c r="BQ3" s="200">
        <f>+'Cuadro Resumen'!F216</f>
        <v>4404.0555000000004</v>
      </c>
      <c r="BR3" s="200">
        <f>+'Cuadro Resumen'!C217</f>
        <v>3274.8105</v>
      </c>
      <c r="BS3" s="200">
        <f>+'Cuadro Resumen'!D217</f>
        <v>3048.9615000000003</v>
      </c>
      <c r="BT3" s="200">
        <f>+'Cuadro Resumen'!E217</f>
        <v>4178.2065000000002</v>
      </c>
      <c r="BU3" s="200">
        <f>+'Cuadro Resumen'!F217</f>
        <v>3839.433</v>
      </c>
    </row>
    <row r="5" spans="1:555" ht="60" customHeight="1" x14ac:dyDescent="0.25">
      <c r="C5" s="183" t="s">
        <v>244</v>
      </c>
      <c r="D5" s="412">
        <f>SUMIF(C:C,$C$11,D:D)</f>
        <v>1217044.675</v>
      </c>
    </row>
    <row r="6" spans="1:555" x14ac:dyDescent="0.25">
      <c r="C6" s="70"/>
      <c r="D6" s="70"/>
      <c r="E6" s="70"/>
      <c r="F6" s="70"/>
      <c r="G6" s="70"/>
      <c r="H6" s="79"/>
      <c r="I6" s="70"/>
      <c r="J6" s="70"/>
    </row>
    <row r="7" spans="1:555" x14ac:dyDescent="0.25">
      <c r="C7" s="70" t="s">
        <v>40</v>
      </c>
      <c r="D7" s="70"/>
      <c r="E7" s="70"/>
      <c r="F7" s="70"/>
      <c r="G7" s="70"/>
      <c r="H7" s="79"/>
      <c r="I7" s="70"/>
      <c r="J7" s="70"/>
    </row>
    <row r="8" spans="1:555" x14ac:dyDescent="0.25">
      <c r="C8" s="70" t="s">
        <v>41</v>
      </c>
      <c r="D8" s="70"/>
      <c r="E8" s="70"/>
      <c r="F8" s="70"/>
      <c r="G8" s="70"/>
      <c r="H8" s="79"/>
      <c r="I8" s="70"/>
      <c r="J8" s="70"/>
    </row>
    <row r="9" spans="1:555" x14ac:dyDescent="0.25">
      <c r="B9" s="93"/>
      <c r="C9" s="165"/>
      <c r="D9" s="165"/>
      <c r="E9" s="165"/>
      <c r="F9" s="165"/>
      <c r="G9" s="165"/>
      <c r="H9" s="79"/>
      <c r="I9" s="165"/>
      <c r="J9" s="165"/>
      <c r="K9" s="111"/>
    </row>
    <row r="10" spans="1:555" s="415" customFormat="1" ht="15.75" thickBot="1" x14ac:dyDescent="0.3">
      <c r="B10" s="93"/>
      <c r="C10" s="165"/>
      <c r="D10" s="165"/>
      <c r="E10" s="165"/>
      <c r="F10" s="165"/>
      <c r="G10" s="165"/>
      <c r="H10" s="79"/>
      <c r="I10" s="165"/>
      <c r="J10" s="165"/>
      <c r="K10" s="111"/>
    </row>
    <row r="11" spans="1:555" s="415" customFormat="1" ht="15.75" thickBot="1" x14ac:dyDescent="0.3">
      <c r="C11" s="29" t="s">
        <v>42</v>
      </c>
      <c r="D11" s="30">
        <f>SUM(G18:G19)</f>
        <v>42917.55</v>
      </c>
      <c r="E11" s="721"/>
      <c r="F11" s="93"/>
      <c r="G11" s="93"/>
      <c r="H11" s="76"/>
      <c r="I11" s="76"/>
      <c r="J11" s="76"/>
      <c r="K11" s="111"/>
    </row>
    <row r="12" spans="1:555" s="415" customFormat="1" x14ac:dyDescent="0.25">
      <c r="C12" s="70"/>
      <c r="D12" s="31"/>
      <c r="E12" s="93"/>
      <c r="F12" s="93"/>
      <c r="G12" s="93"/>
      <c r="H12" s="76"/>
      <c r="I12" s="76"/>
      <c r="J12" s="76"/>
      <c r="K12" s="111"/>
    </row>
    <row r="13" spans="1:555" s="415" customFormat="1" x14ac:dyDescent="0.25">
      <c r="C13" s="70"/>
      <c r="D13" s="31"/>
      <c r="E13" s="93"/>
      <c r="F13" s="93"/>
      <c r="G13" s="93"/>
      <c r="H13" s="76"/>
      <c r="I13" s="76"/>
      <c r="J13" s="76"/>
      <c r="K13" s="111"/>
    </row>
    <row r="14" spans="1:555" s="415" customFormat="1" ht="15.75" x14ac:dyDescent="0.25">
      <c r="C14" s="190" t="s">
        <v>387</v>
      </c>
      <c r="D14" s="324" t="s">
        <v>2042</v>
      </c>
      <c r="E14" s="93"/>
      <c r="F14" s="93"/>
      <c r="G14" s="93"/>
      <c r="H14" s="76"/>
      <c r="I14" s="76"/>
      <c r="J14" s="76"/>
      <c r="K14" s="111"/>
    </row>
    <row r="15" spans="1:555" s="415" customFormat="1" ht="18.75" x14ac:dyDescent="0.25">
      <c r="C15" s="195" t="str">
        <f>IFERROR(VLOOKUP(D14,'1. Desarrollo e Innov. Curricu.'!$F:$G,2,FALSE),IFERROR(VLOOKUP(D14,'2. Investigación Científica'!$F:$G,2,FALSE),IFERROR(VLOOKUP(D14,'3. Vinculación Univ. Sociedad'!$F:$G,2,FALSE),IFERROR(VLOOKUP(D14,'4. Docencia y Profesorado Univ.'!$F:$G,2,FALSE),IFERROR(VLOOKUP(D14,'5. Estudiantes y Graduados'!$F:$G,2,FALSE),IFERROR(VLOOKUP(D14,'11. Gestion Administrativa'!$F:$G,2,FALSE),IFERROR(VLOOKUP(D14,'13. Gestión Académica'!$F:$G,2,FALSE),IFERROR(VLOOKUP(D14,'9. Asegura. de la Calid. y M'!$F:$G,2,FALSE),IFERROR(VLOOKUP(D14,'6. Gestión del Conocimiento'!$F:$G,2,FALSE),IFERROR(VLOOKUP(D14,'15. Gobernabilidad y Proceso...'!$F:$G,2,FALSE),IFERROR(VLOOKUP(D14,'12. Gestión del Talento Humano'!$F:$G,2,FALSE),IFERROR(VLOOKUP(D14,'14. Internacional... de la E.S.'!$F:$G,2,FALSE),IFERROR(VLOOKUP(D14,'10. Posgrado'!$F:$G,2,FALSE),IFERROR(VLOOKUP(D14,'17. Gestión TIC'!$F:$G,2,FALSE),IFERROR(VLOOKUP(D14,'16. Desa. del Sistema Educ.Sup.'!$F:$G,2,FALSE),IFERROR(VLOOKUP(D14,'8. Cultura de Inno. Insti...'!$F:$G,2,FALSE),VLOOKUP(D14,'7. Lo Esencial de la Reforma U.'!$F:$G,2,0)))))))))))))))))</f>
        <v>Desarrollar talleres sobre tendencias para diseños e implementación de currículos innovadores.</v>
      </c>
      <c r="D15" s="31"/>
      <c r="E15" s="93"/>
      <c r="F15" s="93"/>
      <c r="G15" s="93"/>
      <c r="H15" s="76"/>
      <c r="I15" s="76"/>
      <c r="J15" s="76"/>
      <c r="K15" s="111"/>
    </row>
    <row r="16" spans="1:555" s="415" customFormat="1" ht="15.75" thickBot="1" x14ac:dyDescent="0.3">
      <c r="C16" s="70"/>
      <c r="D16" s="31"/>
      <c r="E16" s="93"/>
      <c r="F16" s="93"/>
      <c r="G16" s="93"/>
      <c r="H16" s="76"/>
      <c r="I16" s="76"/>
      <c r="J16" s="76"/>
      <c r="K16" s="111"/>
    </row>
    <row r="17" spans="2:12" s="415" customFormat="1" ht="30.75" thickBot="1" x14ac:dyDescent="0.3">
      <c r="C17" s="124" t="s">
        <v>43</v>
      </c>
      <c r="D17" s="127" t="s">
        <v>44</v>
      </c>
      <c r="E17" s="126" t="s">
        <v>51</v>
      </c>
      <c r="F17" s="126" t="s">
        <v>53</v>
      </c>
      <c r="G17" s="125" t="s">
        <v>27</v>
      </c>
      <c r="H17" s="130" t="s">
        <v>126</v>
      </c>
      <c r="I17" s="126" t="s">
        <v>45</v>
      </c>
      <c r="J17" s="126" t="s">
        <v>127</v>
      </c>
      <c r="K17" s="126" t="s">
        <v>405</v>
      </c>
      <c r="L17" s="126" t="s">
        <v>406</v>
      </c>
    </row>
    <row r="18" spans="2:12" s="415" customFormat="1" ht="15.75" thickBot="1" x14ac:dyDescent="0.3">
      <c r="C18" s="293" t="s">
        <v>1845</v>
      </c>
      <c r="D18" s="507">
        <v>15</v>
      </c>
      <c r="E18" s="508">
        <v>2</v>
      </c>
      <c r="F18" s="96">
        <v>45</v>
      </c>
      <c r="G18" s="295">
        <f>E18*F18*D18</f>
        <v>1350</v>
      </c>
      <c r="H18" s="296" t="s">
        <v>124</v>
      </c>
      <c r="I18" s="115" t="s">
        <v>786</v>
      </c>
      <c r="J18" s="115" t="str">
        <f>VLOOKUP(I18,Presupuesto!$B$11:$C$566,2,0)</f>
        <v>ALIMENTOS B EBIDAS PARA PERSONAS</v>
      </c>
      <c r="K18" s="115" t="s">
        <v>1351</v>
      </c>
      <c r="L18" s="115" t="s">
        <v>391</v>
      </c>
    </row>
    <row r="19" spans="2:12" s="415" customFormat="1" x14ac:dyDescent="0.25">
      <c r="B19" s="93"/>
      <c r="C19" s="293" t="s">
        <v>2220</v>
      </c>
      <c r="D19" s="507">
        <v>1</v>
      </c>
      <c r="E19" s="508">
        <v>1</v>
      </c>
      <c r="F19" s="96">
        <v>1</v>
      </c>
      <c r="G19" s="295">
        <v>41567.550000000003</v>
      </c>
      <c r="H19" s="296" t="s">
        <v>124</v>
      </c>
      <c r="I19" s="115" t="s">
        <v>761</v>
      </c>
      <c r="J19" s="115" t="str">
        <f>VLOOKUP(I19,Presupuesto!$B$11:$C$566,2,0)</f>
        <v>VIATICOS AL EXTERIOR</v>
      </c>
      <c r="K19" s="115" t="s">
        <v>1351</v>
      </c>
      <c r="L19" s="115" t="s">
        <v>392</v>
      </c>
    </row>
    <row r="20" spans="2:12" s="415" customFormat="1" x14ac:dyDescent="0.25">
      <c r="B20" s="93"/>
      <c r="C20" s="165"/>
      <c r="D20" s="165"/>
      <c r="E20" s="165"/>
      <c r="F20" s="165"/>
      <c r="G20" s="165"/>
      <c r="H20" s="79"/>
      <c r="I20" s="165"/>
      <c r="J20" s="165"/>
      <c r="K20" s="111"/>
    </row>
    <row r="21" spans="2:12" s="415" customFormat="1" x14ac:dyDescent="0.25">
      <c r="B21" s="93"/>
      <c r="C21" s="165"/>
      <c r="D21" s="165"/>
      <c r="E21" s="165"/>
      <c r="F21" s="165"/>
      <c r="G21" s="165"/>
      <c r="H21" s="79"/>
      <c r="I21" s="165"/>
      <c r="J21" s="165"/>
      <c r="K21" s="111"/>
    </row>
    <row r="22" spans="2:12" s="415" customFormat="1" x14ac:dyDescent="0.25">
      <c r="B22" s="93"/>
      <c r="C22" s="165"/>
      <c r="D22" s="165"/>
      <c r="E22" s="165"/>
      <c r="F22" s="165"/>
      <c r="G22" s="165"/>
      <c r="H22" s="79"/>
      <c r="I22" s="165"/>
      <c r="J22" s="165"/>
      <c r="K22" s="111"/>
    </row>
    <row r="23" spans="2:12" s="415" customFormat="1" ht="15.75" thickBot="1" x14ac:dyDescent="0.3">
      <c r="B23" s="93"/>
      <c r="C23" s="165"/>
      <c r="D23" s="165"/>
      <c r="E23" s="165"/>
      <c r="F23" s="165"/>
      <c r="G23" s="165"/>
      <c r="H23" s="79"/>
      <c r="I23" s="165"/>
      <c r="J23" s="165"/>
      <c r="K23" s="111"/>
    </row>
    <row r="24" spans="2:12" ht="15.75" thickBot="1" x14ac:dyDescent="0.3">
      <c r="C24" s="29" t="s">
        <v>42</v>
      </c>
      <c r="D24" s="30">
        <f>SUM(G31:G32)</f>
        <v>21547.625</v>
      </c>
      <c r="E24" s="721"/>
      <c r="F24" s="93"/>
      <c r="G24" s="93"/>
      <c r="H24" s="76"/>
      <c r="I24" s="76"/>
      <c r="J24" s="76"/>
      <c r="K24" s="111"/>
      <c r="L24" s="415"/>
    </row>
    <row r="25" spans="2:12" x14ac:dyDescent="0.25">
      <c r="C25" s="70"/>
      <c r="D25" s="31"/>
      <c r="E25" s="93"/>
      <c r="F25" s="93"/>
      <c r="G25" s="93"/>
      <c r="H25" s="76"/>
      <c r="I25" s="76"/>
      <c r="J25" s="76"/>
      <c r="K25" s="111"/>
      <c r="L25" s="415"/>
    </row>
    <row r="26" spans="2:12" x14ac:dyDescent="0.25">
      <c r="C26" s="70"/>
      <c r="D26" s="31"/>
      <c r="E26" s="93"/>
      <c r="F26" s="93"/>
      <c r="G26" s="93"/>
      <c r="H26" s="76"/>
      <c r="I26" s="76"/>
      <c r="J26" s="76"/>
      <c r="K26" s="111"/>
      <c r="L26" s="415"/>
    </row>
    <row r="27" spans="2:12" ht="15.75" x14ac:dyDescent="0.25">
      <c r="C27" s="190" t="s">
        <v>387</v>
      </c>
      <c r="D27" s="324" t="s">
        <v>1793</v>
      </c>
      <c r="E27" s="93"/>
      <c r="F27" s="93"/>
      <c r="G27" s="93"/>
      <c r="H27" s="76"/>
      <c r="I27" s="76"/>
      <c r="J27" s="76"/>
      <c r="K27" s="111"/>
      <c r="L27" s="415"/>
    </row>
    <row r="28" spans="2:12" ht="18.75" x14ac:dyDescent="0.25">
      <c r="C28" s="195" t="str">
        <f>IFERROR(VLOOKUP(D27,'1. Desarrollo e Innov. Curricu.'!$F:$G,2,FALSE),IFERROR(VLOOKUP(D27,'2. Investigación Científica'!$F:$G,2,FALSE),IFERROR(VLOOKUP(D27,'3. Vinculación Univ. Sociedad'!$F:$G,2,FALSE),IFERROR(VLOOKUP(D27,'4. Docencia y Profesorado Univ.'!$F:$G,2,FALSE),IFERROR(VLOOKUP(D27,'5. Estudiantes y Graduados'!$F:$G,2,FALSE),IFERROR(VLOOKUP(D27,'11. Gestion Administrativa'!$F:$G,2,FALSE),IFERROR(VLOOKUP(D27,'13. Gestión Académica'!$F:$G,2,FALSE),IFERROR(VLOOKUP(D27,'9. Asegura. de la Calid. y M'!$F:$G,2,FALSE),IFERROR(VLOOKUP(D27,'6. Gestión del Conocimiento'!$F:$G,2,FALSE),IFERROR(VLOOKUP(D27,'15. Gobernabilidad y Proceso...'!$F:$G,2,FALSE),IFERROR(VLOOKUP(D27,'12. Gestión del Talento Humano'!$F:$G,2,FALSE),IFERROR(VLOOKUP(D27,'14. Internacional... de la E.S.'!$F:$G,2,FALSE),IFERROR(VLOOKUP(D27,'10. Posgrado'!$F:$G,2,FALSE),IFERROR(VLOOKUP(D27,'17. Gestión TIC'!$F:$G,2,FALSE),IFERROR(VLOOKUP(D27,'16. Desa. del Sistema Educ.Sup.'!$F:$G,2,FALSE),IFERROR(VLOOKUP(D27,'8. Cultura de Inno. Insti...'!$F:$G,2,FALSE),VLOOKUP(D27,'7. Lo Esencial de la Reforma U.'!$F:$G,2,0)))))))))))))))))</f>
        <v>Seguimiento, acompañamiento y monitoria en la virtualización  las nuevas asignaturas de Ecoturismo en Línea.</v>
      </c>
      <c r="D28" s="31"/>
      <c r="E28" s="93"/>
      <c r="F28" s="93"/>
      <c r="G28" s="93"/>
      <c r="H28" s="76"/>
      <c r="I28" s="76"/>
      <c r="J28" s="76"/>
      <c r="K28" s="111"/>
      <c r="L28" s="415"/>
    </row>
    <row r="29" spans="2:12" ht="15.75" thickBot="1" x14ac:dyDescent="0.3">
      <c r="C29" s="70"/>
      <c r="D29" s="31"/>
      <c r="E29" s="93"/>
      <c r="F29" s="93"/>
      <c r="G29" s="93"/>
      <c r="H29" s="76"/>
      <c r="I29" s="76"/>
      <c r="J29" s="76"/>
      <c r="K29" s="111"/>
      <c r="L29" s="415"/>
    </row>
    <row r="30" spans="2:12" ht="30.75" thickBot="1" x14ac:dyDescent="0.3">
      <c r="C30" s="124" t="s">
        <v>43</v>
      </c>
      <c r="D30" s="127" t="s">
        <v>44</v>
      </c>
      <c r="E30" s="126" t="s">
        <v>51</v>
      </c>
      <c r="F30" s="126" t="s">
        <v>53</v>
      </c>
      <c r="G30" s="125" t="s">
        <v>27</v>
      </c>
      <c r="H30" s="130" t="s">
        <v>126</v>
      </c>
      <c r="I30" s="126" t="s">
        <v>45</v>
      </c>
      <c r="J30" s="126" t="s">
        <v>127</v>
      </c>
      <c r="K30" s="126" t="s">
        <v>405</v>
      </c>
      <c r="L30" s="126" t="s">
        <v>406</v>
      </c>
    </row>
    <row r="31" spans="2:12" s="415" customFormat="1" ht="15.75" thickBot="1" x14ac:dyDescent="0.3">
      <c r="C31" s="293" t="s">
        <v>2221</v>
      </c>
      <c r="D31" s="202">
        <v>3</v>
      </c>
      <c r="E31" s="297">
        <v>2.75</v>
      </c>
      <c r="F31" s="104">
        <v>1278.5</v>
      </c>
      <c r="G31" s="105">
        <f>D31*F31*E31</f>
        <v>10547.625</v>
      </c>
      <c r="H31" s="155" t="s">
        <v>124</v>
      </c>
      <c r="I31" s="299" t="s">
        <v>755</v>
      </c>
      <c r="J31" s="106" t="str">
        <f>VLOOKUP(I31,[1]Presupuesto!$B$11:$C$566,2,0)</f>
        <v>VIATICOS NACIONALES</v>
      </c>
      <c r="K31" s="98" t="s">
        <v>1351</v>
      </c>
      <c r="L31" s="300" t="s">
        <v>390</v>
      </c>
    </row>
    <row r="32" spans="2:12" ht="15.75" thickBot="1" x14ac:dyDescent="0.3">
      <c r="C32" s="201" t="s">
        <v>424</v>
      </c>
      <c r="D32" s="202">
        <v>2</v>
      </c>
      <c r="E32" s="297">
        <v>2.75</v>
      </c>
      <c r="F32" s="104">
        <v>2000</v>
      </c>
      <c r="G32" s="105">
        <f>F32*E32*D32</f>
        <v>11000</v>
      </c>
      <c r="H32" s="155" t="s">
        <v>124</v>
      </c>
      <c r="I32" s="299" t="s">
        <v>755</v>
      </c>
      <c r="J32" s="106" t="str">
        <f>VLOOKUP(I32,[1]Presupuesto!$B$11:$C$566,2,0)</f>
        <v>VIATICOS NACIONALES</v>
      </c>
      <c r="K32" s="98" t="s">
        <v>1351</v>
      </c>
      <c r="L32" s="300" t="s">
        <v>390</v>
      </c>
    </row>
    <row r="33" spans="2:12" s="415" customFormat="1" ht="15.75" thickBot="1" x14ac:dyDescent="0.3">
      <c r="B33" s="93"/>
      <c r="C33" s="165"/>
      <c r="D33" s="165"/>
      <c r="E33" s="165"/>
      <c r="F33" s="165"/>
      <c r="G33" s="165"/>
      <c r="H33" s="79"/>
      <c r="I33" s="165"/>
      <c r="J33" s="165"/>
      <c r="K33" s="111"/>
    </row>
    <row r="34" spans="2:12" s="415" customFormat="1" ht="15.75" thickBot="1" x14ac:dyDescent="0.3">
      <c r="C34" s="29" t="s">
        <v>42</v>
      </c>
      <c r="D34" s="30">
        <f>SUM(G41:G41)</f>
        <v>9000</v>
      </c>
      <c r="E34" s="721"/>
      <c r="F34" s="93"/>
      <c r="G34" s="93"/>
      <c r="H34" s="76"/>
      <c r="I34" s="76"/>
      <c r="J34" s="76"/>
      <c r="K34" s="111"/>
    </row>
    <row r="35" spans="2:12" s="415" customFormat="1" x14ac:dyDescent="0.25">
      <c r="C35" s="70"/>
      <c r="D35" s="31"/>
      <c r="E35" s="93"/>
      <c r="F35" s="93"/>
      <c r="G35" s="93"/>
      <c r="H35" s="76"/>
      <c r="I35" s="76"/>
      <c r="J35" s="76"/>
      <c r="K35" s="111"/>
    </row>
    <row r="36" spans="2:12" s="415" customFormat="1" x14ac:dyDescent="0.25">
      <c r="C36" s="70"/>
      <c r="D36" s="31"/>
      <c r="E36" s="93"/>
      <c r="F36" s="93"/>
      <c r="G36" s="93"/>
      <c r="H36" s="76"/>
      <c r="I36" s="76"/>
      <c r="J36" s="76"/>
      <c r="K36" s="111"/>
    </row>
    <row r="37" spans="2:12" s="415" customFormat="1" ht="15.75" x14ac:dyDescent="0.25">
      <c r="C37" s="190" t="s">
        <v>387</v>
      </c>
      <c r="D37" s="324" t="s">
        <v>2044</v>
      </c>
      <c r="E37" s="93"/>
      <c r="F37" s="93"/>
      <c r="G37" s="93"/>
      <c r="H37" s="76"/>
      <c r="I37" s="76"/>
      <c r="J37" s="76"/>
      <c r="K37" s="111"/>
    </row>
    <row r="38" spans="2:12" s="415" customFormat="1" ht="18.75" x14ac:dyDescent="0.25">
      <c r="C38" s="195" t="str">
        <f>IFERROR(VLOOKUP(D37,'1. Desarrollo e Innov. Curricu.'!$F:$G,2,FALSE),IFERROR(VLOOKUP(D37,'2. Investigación Científica'!$F:$G,2,FALSE),IFERROR(VLOOKUP(D37,'3. Vinculación Univ. Sociedad'!$F:$G,2,FALSE),IFERROR(VLOOKUP(D37,'4. Docencia y Profesorado Univ.'!$F:$G,2,FALSE),IFERROR(VLOOKUP(D37,'5. Estudiantes y Graduados'!$F:$G,2,FALSE),IFERROR(VLOOKUP(D37,'11. Gestion Administrativa'!$F:$G,2,FALSE),IFERROR(VLOOKUP(D37,'13. Gestión Académica'!$F:$G,2,FALSE),IFERROR(VLOOKUP(D37,'9. Asegura. de la Calid. y M'!$F:$G,2,FALSE),IFERROR(VLOOKUP(D37,'6. Gestión del Conocimiento'!$F:$G,2,FALSE),IFERROR(VLOOKUP(D37,'15. Gobernabilidad y Proceso...'!$F:$G,2,FALSE),IFERROR(VLOOKUP(D37,'12. Gestión del Talento Humano'!$F:$G,2,FALSE),IFERROR(VLOOKUP(D37,'14. Internacional... de la E.S.'!$F:$G,2,FALSE),IFERROR(VLOOKUP(D37,'10. Posgrado'!$F:$G,2,FALSE),IFERROR(VLOOKUP(D37,'17. Gestión TIC'!$F:$G,2,FALSE),IFERROR(VLOOKUP(D37,'16. Desa. del Sistema Educ.Sup.'!$F:$G,2,FALSE),IFERROR(VLOOKUP(D37,'8. Cultura de Inno. Insti...'!$F:$G,2,FALSE),VLOOKUP(D37,'7. Lo Esencial de la Reforma U.'!$F:$G,2,0)))))))))))))))))</f>
        <v>Diseño, desarrollo y ejecución de  investigaciones en el ámbito de la innovación educativa, las TIC y la educación superior.</v>
      </c>
      <c r="D38" s="31"/>
      <c r="E38" s="93"/>
      <c r="F38" s="93"/>
      <c r="G38" s="93"/>
      <c r="H38" s="76"/>
      <c r="I38" s="76"/>
      <c r="J38" s="76"/>
      <c r="K38" s="111"/>
    </row>
    <row r="39" spans="2:12" s="415" customFormat="1" ht="15.75" thickBot="1" x14ac:dyDescent="0.3">
      <c r="C39" s="70"/>
      <c r="D39" s="31"/>
      <c r="E39" s="93"/>
      <c r="F39" s="93"/>
      <c r="G39" s="93"/>
      <c r="H39" s="76"/>
      <c r="I39" s="76"/>
      <c r="J39" s="76"/>
      <c r="K39" s="111"/>
    </row>
    <row r="40" spans="2:12" s="415" customFormat="1" ht="30.75" thickBot="1" x14ac:dyDescent="0.3">
      <c r="C40" s="124" t="s">
        <v>43</v>
      </c>
      <c r="D40" s="127" t="s">
        <v>44</v>
      </c>
      <c r="E40" s="126" t="s">
        <v>51</v>
      </c>
      <c r="F40" s="126" t="s">
        <v>53</v>
      </c>
      <c r="G40" s="125" t="s">
        <v>27</v>
      </c>
      <c r="H40" s="130" t="s">
        <v>126</v>
      </c>
      <c r="I40" s="126" t="s">
        <v>45</v>
      </c>
      <c r="J40" s="126" t="s">
        <v>127</v>
      </c>
      <c r="K40" s="126" t="s">
        <v>405</v>
      </c>
      <c r="L40" s="126" t="s">
        <v>406</v>
      </c>
    </row>
    <row r="41" spans="2:12" s="415" customFormat="1" ht="15.75" thickBot="1" x14ac:dyDescent="0.3">
      <c r="C41" s="201" t="s">
        <v>424</v>
      </c>
      <c r="D41" s="202">
        <v>3</v>
      </c>
      <c r="E41" s="297">
        <v>1.5</v>
      </c>
      <c r="F41" s="104">
        <v>2000</v>
      </c>
      <c r="G41" s="105">
        <f>F41*E41*D41</f>
        <v>9000</v>
      </c>
      <c r="H41" s="155" t="s">
        <v>124</v>
      </c>
      <c r="I41" s="299" t="s">
        <v>755</v>
      </c>
      <c r="J41" s="106" t="str">
        <f>VLOOKUP(I41,[1]Presupuesto!$B$11:$C$566,2,0)</f>
        <v>VIATICOS NACIONALES</v>
      </c>
      <c r="K41" s="98" t="s">
        <v>1353</v>
      </c>
      <c r="L41" s="300" t="s">
        <v>390</v>
      </c>
    </row>
    <row r="42" spans="2:12" s="415" customFormat="1" ht="15.75" thickBot="1" x14ac:dyDescent="0.3">
      <c r="B42" s="93"/>
      <c r="C42" s="165"/>
      <c r="D42" s="165"/>
      <c r="E42" s="165"/>
      <c r="F42" s="165"/>
      <c r="G42" s="165"/>
      <c r="H42" s="79"/>
      <c r="I42" s="165"/>
      <c r="J42" s="165"/>
      <c r="K42" s="111"/>
    </row>
    <row r="43" spans="2:12" ht="15.75" thickBot="1" x14ac:dyDescent="0.3">
      <c r="C43" s="29" t="s">
        <v>42</v>
      </c>
      <c r="D43" s="30">
        <f>SUM(G50:G50)</f>
        <v>45000</v>
      </c>
      <c r="E43" s="93"/>
      <c r="F43" s="93"/>
      <c r="G43" s="93"/>
      <c r="H43" s="76"/>
      <c r="I43" s="76"/>
      <c r="J43" s="76"/>
      <c r="K43" s="111"/>
    </row>
    <row r="44" spans="2:12" x14ac:dyDescent="0.25">
      <c r="C44" s="70"/>
      <c r="D44" s="31"/>
      <c r="E44" s="93"/>
      <c r="F44" s="93"/>
      <c r="G44" s="93"/>
      <c r="H44" s="76"/>
      <c r="I44" s="76"/>
      <c r="J44" s="76"/>
      <c r="K44" s="111"/>
    </row>
    <row r="45" spans="2:12" x14ac:dyDescent="0.25">
      <c r="C45" s="70"/>
      <c r="D45" s="31"/>
      <c r="E45" s="93"/>
      <c r="F45" s="93"/>
      <c r="G45" s="93"/>
      <c r="H45" s="76"/>
      <c r="I45" s="76"/>
      <c r="J45" s="76"/>
      <c r="K45" s="111"/>
    </row>
    <row r="46" spans="2:12" ht="15.75" x14ac:dyDescent="0.25">
      <c r="C46" s="190" t="s">
        <v>387</v>
      </c>
      <c r="D46" s="324" t="s">
        <v>2048</v>
      </c>
      <c r="E46" s="721"/>
      <c r="F46" s="93"/>
      <c r="G46" s="93"/>
      <c r="H46" s="76"/>
      <c r="I46" s="76"/>
      <c r="J46" s="76"/>
      <c r="K46" s="111"/>
    </row>
    <row r="47" spans="2:12" ht="18.75" x14ac:dyDescent="0.25">
      <c r="C47" s="195" t="str">
        <f>IFERROR(VLOOKUP(D46,'1. Desarrollo e Innov. Curricu.'!$F:$G,2,FALSE),IFERROR(VLOOKUP(D46,'2. Investigación Científica'!$F:$G,2,FALSE),IFERROR(VLOOKUP(D46,'3. Vinculación Univ. Sociedad'!$F:$G,2,FALSE),IFERROR(VLOOKUP(D46,'4. Docencia y Profesorado Univ.'!$F:$G,2,FALSE),IFERROR(VLOOKUP(D46,'5. Estudiantes y Graduados'!$F:$G,2,FALSE),IFERROR(VLOOKUP(D46,'11. Gestion Administrativa'!$F:$G,2,FALSE),IFERROR(VLOOKUP(D46,'13. Gestión Académica'!$F:$G,2,FALSE),IFERROR(VLOOKUP(D46,'9. Asegura. de la Calid. y M'!$F:$G,2,FALSE),IFERROR(VLOOKUP(D46,'6. Gestión del Conocimiento'!$F:$G,2,FALSE),IFERROR(VLOOKUP(D46,'15. Gobernabilidad y Proceso...'!$F:$G,2,FALSE),IFERROR(VLOOKUP(D46,'12. Gestión del Talento Humano'!$F:$G,2,FALSE),IFERROR(VLOOKUP(D46,'14. Internacional... de la E.S.'!$F:$G,2,FALSE),IFERROR(VLOOKUP(D46,'10. Posgrado'!$F:$G,2,FALSE),IFERROR(VLOOKUP(D46,'17. Gestión TIC'!$F:$G,2,FALSE),IFERROR(VLOOKUP(D46,'16. Desa. del Sistema Educ.Sup.'!$F:$G,2,FALSE),IFERROR(VLOOKUP(D46,'8. Cultura de Inno. Insti...'!$F:$G,2,FALSE),VLOOKUP(D46,'7. Lo Esencial de la Reforma U.'!$F:$G,2,0)))))))))))))))))</f>
        <v>Implementación de catálogo de capacitación  sobre el uso educativo de las TICs para innovar en la práctica docente.</v>
      </c>
      <c r="D47" s="31"/>
      <c r="E47" s="93"/>
      <c r="F47" s="93"/>
      <c r="G47" s="93"/>
      <c r="H47" s="76"/>
      <c r="I47" s="76"/>
      <c r="J47" s="76"/>
      <c r="K47" s="111"/>
    </row>
    <row r="48" spans="2:12" ht="15.75" thickBot="1" x14ac:dyDescent="0.3">
      <c r="C48" s="70"/>
      <c r="D48" s="31"/>
      <c r="E48" s="93"/>
      <c r="F48" s="93"/>
      <c r="G48" s="93"/>
      <c r="H48" s="76"/>
      <c r="I48" s="76"/>
      <c r="J48" s="76"/>
      <c r="K48" s="111"/>
    </row>
    <row r="49" spans="2:12" ht="30.75" thickBot="1" x14ac:dyDescent="0.3">
      <c r="C49" s="124" t="s">
        <v>43</v>
      </c>
      <c r="D49" s="127" t="s">
        <v>44</v>
      </c>
      <c r="E49" s="126" t="s">
        <v>51</v>
      </c>
      <c r="F49" s="126" t="s">
        <v>53</v>
      </c>
      <c r="G49" s="125" t="s">
        <v>27</v>
      </c>
      <c r="H49" s="130" t="s">
        <v>126</v>
      </c>
      <c r="I49" s="126" t="s">
        <v>45</v>
      </c>
      <c r="J49" s="126" t="s">
        <v>127</v>
      </c>
      <c r="K49" s="126" t="s">
        <v>405</v>
      </c>
      <c r="L49" s="126" t="s">
        <v>406</v>
      </c>
    </row>
    <row r="50" spans="2:12" ht="15.75" thickBot="1" x14ac:dyDescent="0.3">
      <c r="C50" s="201" t="s">
        <v>424</v>
      </c>
      <c r="D50" s="202">
        <v>9</v>
      </c>
      <c r="E50" s="297">
        <v>2.5</v>
      </c>
      <c r="F50" s="104">
        <v>2000</v>
      </c>
      <c r="G50" s="105">
        <f>D50*E50*F50</f>
        <v>45000</v>
      </c>
      <c r="H50" s="298" t="s">
        <v>124</v>
      </c>
      <c r="I50" s="299" t="s">
        <v>755</v>
      </c>
      <c r="J50" s="106" t="str">
        <f>VLOOKUP(I50,Presupuesto!$B$11:$C$566,2,0)</f>
        <v>VIATICOS NACIONALES</v>
      </c>
      <c r="K50" s="98" t="s">
        <v>1352</v>
      </c>
      <c r="L50" s="300" t="s">
        <v>407</v>
      </c>
    </row>
    <row r="51" spans="2:12" ht="15.75" thickBot="1" x14ac:dyDescent="0.3">
      <c r="C51" s="93"/>
      <c r="E51" s="111"/>
      <c r="F51" s="111"/>
      <c r="G51" s="111"/>
      <c r="H51" s="162"/>
      <c r="I51" s="111"/>
      <c r="J51" s="111"/>
      <c r="K51" s="111"/>
    </row>
    <row r="52" spans="2:12" s="415" customFormat="1" ht="15.75" thickBot="1" x14ac:dyDescent="0.3">
      <c r="C52" s="29" t="s">
        <v>42</v>
      </c>
      <c r="D52" s="30">
        <f>SUM(G59:G59)</f>
        <v>50062.5</v>
      </c>
      <c r="E52" s="721"/>
      <c r="F52" s="93"/>
      <c r="G52" s="93"/>
      <c r="H52" s="76"/>
      <c r="I52" s="76"/>
      <c r="J52" s="76"/>
      <c r="K52" s="111"/>
    </row>
    <row r="53" spans="2:12" s="415" customFormat="1" x14ac:dyDescent="0.25">
      <c r="C53" s="70"/>
      <c r="D53" s="31"/>
      <c r="E53" s="93"/>
      <c r="F53" s="93"/>
      <c r="G53" s="93"/>
      <c r="H53" s="76"/>
      <c r="I53" s="76"/>
      <c r="J53" s="76"/>
      <c r="K53" s="111"/>
    </row>
    <row r="54" spans="2:12" s="415" customFormat="1" x14ac:dyDescent="0.25">
      <c r="C54" s="70"/>
      <c r="D54" s="31"/>
      <c r="E54" s="93"/>
      <c r="F54" s="93"/>
      <c r="G54" s="93"/>
      <c r="H54" s="76"/>
      <c r="I54" s="76"/>
      <c r="J54" s="76"/>
      <c r="K54" s="111"/>
    </row>
    <row r="55" spans="2:12" s="415" customFormat="1" ht="15.75" x14ac:dyDescent="0.25">
      <c r="C55" s="190" t="s">
        <v>387</v>
      </c>
      <c r="D55" s="324" t="s">
        <v>2049</v>
      </c>
      <c r="E55" s="93"/>
      <c r="F55" s="93"/>
      <c r="G55" s="93"/>
      <c r="H55" s="76"/>
      <c r="I55" s="76"/>
      <c r="J55" s="76"/>
      <c r="K55" s="111"/>
    </row>
    <row r="56" spans="2:12" s="415" customFormat="1" ht="18.75" x14ac:dyDescent="0.25">
      <c r="C56" s="195" t="str">
        <f>IFERROR(VLOOKUP(D55,'1. Desarrollo e Innov. Curricu.'!$F:$G,2,FALSE),IFERROR(VLOOKUP(D55,'2. Investigación Científica'!$F:$G,2,FALSE),IFERROR(VLOOKUP(D55,'3. Vinculación Univ. Sociedad'!$F:$G,2,FALSE),IFERROR(VLOOKUP(D55,'4. Docencia y Profesorado Univ.'!$F:$G,2,FALSE),IFERROR(VLOOKUP(D55,'5. Estudiantes y Graduados'!$F:$G,2,FALSE),IFERROR(VLOOKUP(D55,'11. Gestion Administrativa'!$F:$G,2,FALSE),IFERROR(VLOOKUP(D55,'13. Gestión Académica'!$F:$G,2,FALSE),IFERROR(VLOOKUP(D55,'9. Asegura. de la Calid. y M'!$F:$G,2,FALSE),IFERROR(VLOOKUP(D55,'6. Gestión del Conocimiento'!$F:$G,2,FALSE),IFERROR(VLOOKUP(D55,'15. Gobernabilidad y Proceso...'!$F:$G,2,FALSE),IFERROR(VLOOKUP(D55,'12. Gestión del Talento Humano'!$F:$G,2,FALSE),IFERROR(VLOOKUP(D55,'14. Internacional... de la E.S.'!$F:$G,2,FALSE),IFERROR(VLOOKUP(D55,'10. Posgrado'!$F:$G,2,FALSE),IFERROR(VLOOKUP(D55,'17. Gestión TIC'!$F:$G,2,FALSE),IFERROR(VLOOKUP(D55,'16. Desa. del Sistema Educ.Sup.'!$F:$G,2,FALSE),IFERROR(VLOOKUP(D55,'8. Cultura de Inno. Insti...'!$F:$G,2,FALSE),VLOOKUP(D55,'7. Lo Esencial de la Reforma U.'!$F:$G,2,0)))))))))))))))))</f>
        <v>Asesorar y dar seguimiento a docentes capacitados TICS para aplicación de la innovación en el aula de clase</v>
      </c>
      <c r="D56" s="31"/>
      <c r="E56" s="93"/>
      <c r="F56" s="93"/>
      <c r="G56" s="93"/>
      <c r="H56" s="76"/>
      <c r="I56" s="76"/>
      <c r="J56" s="76"/>
      <c r="K56" s="111"/>
    </row>
    <row r="57" spans="2:12" s="415" customFormat="1" ht="15.75" thickBot="1" x14ac:dyDescent="0.3">
      <c r="C57" s="70"/>
      <c r="D57" s="31"/>
      <c r="E57" s="93"/>
      <c r="F57" s="93"/>
      <c r="G57" s="93"/>
      <c r="H57" s="76"/>
      <c r="I57" s="76"/>
      <c r="J57" s="76"/>
      <c r="K57" s="111"/>
    </row>
    <row r="58" spans="2:12" s="415" customFormat="1" ht="30.75" thickBot="1" x14ac:dyDescent="0.3">
      <c r="C58" s="124" t="s">
        <v>43</v>
      </c>
      <c r="D58" s="127" t="s">
        <v>44</v>
      </c>
      <c r="E58" s="126" t="s">
        <v>51</v>
      </c>
      <c r="F58" s="126" t="s">
        <v>53</v>
      </c>
      <c r="G58" s="125" t="s">
        <v>27</v>
      </c>
      <c r="H58" s="130" t="s">
        <v>126</v>
      </c>
      <c r="I58" s="126" t="s">
        <v>45</v>
      </c>
      <c r="J58" s="126" t="s">
        <v>127</v>
      </c>
      <c r="K58" s="126" t="s">
        <v>405</v>
      </c>
      <c r="L58" s="126" t="s">
        <v>406</v>
      </c>
    </row>
    <row r="59" spans="2:12" s="415" customFormat="1" ht="15.75" thickBot="1" x14ac:dyDescent="0.3">
      <c r="C59" s="201" t="s">
        <v>424</v>
      </c>
      <c r="D59" s="202">
        <v>9</v>
      </c>
      <c r="E59" s="297">
        <v>2.5</v>
      </c>
      <c r="F59" s="104">
        <v>2225</v>
      </c>
      <c r="G59" s="105">
        <f>D59*E59*F59</f>
        <v>50062.5</v>
      </c>
      <c r="H59" s="298" t="s">
        <v>124</v>
      </c>
      <c r="I59" s="299" t="s">
        <v>755</v>
      </c>
      <c r="J59" s="106" t="str">
        <f>VLOOKUP(I59,Presupuesto!$B$11:$C$566,2,0)</f>
        <v>VIATICOS NACIONALES</v>
      </c>
      <c r="K59" s="98" t="s">
        <v>1352</v>
      </c>
      <c r="L59" s="300" t="s">
        <v>407</v>
      </c>
    </row>
    <row r="60" spans="2:12" s="415" customFormat="1" ht="15.75" thickBot="1" x14ac:dyDescent="0.3">
      <c r="B60" s="93"/>
      <c r="C60" s="165"/>
      <c r="D60" s="165"/>
      <c r="E60" s="165"/>
      <c r="F60" s="165"/>
      <c r="G60" s="165"/>
      <c r="H60" s="79"/>
      <c r="I60" s="165"/>
      <c r="J60" s="165"/>
      <c r="K60" s="111"/>
    </row>
    <row r="61" spans="2:12" s="415" customFormat="1" ht="15.75" thickBot="1" x14ac:dyDescent="0.3">
      <c r="C61" s="29" t="s">
        <v>42</v>
      </c>
      <c r="D61" s="30">
        <f>SUM(G68:G68)</f>
        <v>1800</v>
      </c>
      <c r="E61" s="723"/>
      <c r="F61" s="93"/>
      <c r="G61" s="93"/>
      <c r="H61" s="76"/>
      <c r="I61" s="76"/>
      <c r="J61" s="76"/>
      <c r="K61" s="111"/>
    </row>
    <row r="62" spans="2:12" s="415" customFormat="1" x14ac:dyDescent="0.25">
      <c r="C62" s="70"/>
      <c r="D62" s="31"/>
      <c r="E62" s="93"/>
      <c r="F62" s="93"/>
      <c r="G62" s="93"/>
      <c r="H62" s="76"/>
      <c r="I62" s="76"/>
      <c r="J62" s="76"/>
      <c r="K62" s="111"/>
    </row>
    <row r="63" spans="2:12" s="415" customFormat="1" x14ac:dyDescent="0.25">
      <c r="C63" s="70"/>
      <c r="D63" s="31"/>
      <c r="E63" s="93"/>
      <c r="F63" s="93"/>
      <c r="G63" s="93"/>
      <c r="H63" s="76"/>
      <c r="I63" s="76"/>
      <c r="J63" s="76"/>
      <c r="K63" s="111"/>
    </row>
    <row r="64" spans="2:12" s="415" customFormat="1" ht="15.75" x14ac:dyDescent="0.25">
      <c r="C64" s="190" t="s">
        <v>387</v>
      </c>
      <c r="D64" s="324" t="s">
        <v>2051</v>
      </c>
      <c r="E64" s="722"/>
      <c r="F64" s="93"/>
      <c r="G64" s="93"/>
      <c r="H64" s="76"/>
      <c r="I64" s="76"/>
      <c r="J64" s="76"/>
      <c r="K64" s="111"/>
    </row>
    <row r="65" spans="2:12" s="415" customFormat="1" ht="18.75" x14ac:dyDescent="0.25">
      <c r="C65" s="195" t="str">
        <f>IFERROR(VLOOKUP(D64,'1. Desarrollo e Innov. Curricu.'!$F:$G,2,FALSE),IFERROR(VLOOKUP(D64,'2. Investigación Científica'!$F:$G,2,FALSE),IFERROR(VLOOKUP(D64,'3. Vinculación Univ. Sociedad'!$F:$G,2,FALSE),IFERROR(VLOOKUP(D64,'4. Docencia y Profesorado Univ.'!$F:$G,2,FALSE),IFERROR(VLOOKUP(D64,'5. Estudiantes y Graduados'!$F:$G,2,FALSE),IFERROR(VLOOKUP(D64,'11. Gestion Administrativa'!$F:$G,2,FALSE),IFERROR(VLOOKUP(D64,'13. Gestión Académica'!$F:$G,2,FALSE),IFERROR(VLOOKUP(D64,'9. Asegura. de la Calid. y M'!$F:$G,2,FALSE),IFERROR(VLOOKUP(D64,'6. Gestión del Conocimiento'!$F:$G,2,FALSE),IFERROR(VLOOKUP(D64,'15. Gobernabilidad y Proceso...'!$F:$G,2,FALSE),IFERROR(VLOOKUP(D64,'12. Gestión del Talento Humano'!$F:$G,2,FALSE),IFERROR(VLOOKUP(D64,'14. Internacional... de la E.S.'!$F:$G,2,FALSE),IFERROR(VLOOKUP(D64,'10. Posgrado'!$F:$G,2,FALSE),IFERROR(VLOOKUP(D64,'17. Gestión TIC'!$F:$G,2,FALSE),IFERROR(VLOOKUP(D64,'16. Desa. del Sistema Educ.Sup.'!$F:$G,2,FALSE),IFERROR(VLOOKUP(D64,'8. Cultura de Inno. Insti...'!$F:$G,2,FALSE),VLOOKUP(D64,'7. Lo Esencial de la Reforma U.'!$F:$G,2,0)))))))))))))))))</f>
        <v>Desarrollar jornadas de intercambio sobre prácticas docentes innovadoras</v>
      </c>
      <c r="D65" s="31"/>
      <c r="E65" s="93"/>
      <c r="F65" s="93"/>
      <c r="G65" s="93"/>
      <c r="H65" s="76"/>
      <c r="I65" s="76"/>
      <c r="J65" s="76"/>
      <c r="K65" s="111"/>
    </row>
    <row r="66" spans="2:12" s="415" customFormat="1" ht="15.75" thickBot="1" x14ac:dyDescent="0.3">
      <c r="C66" s="70"/>
      <c r="D66" s="31"/>
      <c r="E66" s="93"/>
      <c r="F66" s="93"/>
      <c r="G66" s="93"/>
      <c r="H66" s="76"/>
      <c r="I66" s="76"/>
      <c r="J66" s="76"/>
      <c r="K66" s="111"/>
    </row>
    <row r="67" spans="2:12" s="415" customFormat="1" ht="30.75" thickBot="1" x14ac:dyDescent="0.3">
      <c r="C67" s="124" t="s">
        <v>43</v>
      </c>
      <c r="D67" s="127" t="s">
        <v>44</v>
      </c>
      <c r="E67" s="126" t="s">
        <v>51</v>
      </c>
      <c r="F67" s="126" t="s">
        <v>53</v>
      </c>
      <c r="G67" s="125" t="s">
        <v>27</v>
      </c>
      <c r="H67" s="130" t="s">
        <v>126</v>
      </c>
      <c r="I67" s="126" t="s">
        <v>45</v>
      </c>
      <c r="J67" s="126" t="s">
        <v>127</v>
      </c>
      <c r="K67" s="126" t="s">
        <v>405</v>
      </c>
      <c r="L67" s="126" t="s">
        <v>406</v>
      </c>
    </row>
    <row r="68" spans="2:12" s="415" customFormat="1" x14ac:dyDescent="0.25">
      <c r="C68" s="293" t="s">
        <v>1846</v>
      </c>
      <c r="D68" s="507">
        <v>20</v>
      </c>
      <c r="E68" s="508">
        <v>2</v>
      </c>
      <c r="F68" s="96">
        <v>45</v>
      </c>
      <c r="G68" s="295">
        <f>E68*F68*D68</f>
        <v>1800</v>
      </c>
      <c r="H68" s="296" t="s">
        <v>124</v>
      </c>
      <c r="I68" s="115" t="s">
        <v>786</v>
      </c>
      <c r="J68" s="115" t="str">
        <f>VLOOKUP(I68,Presupuesto!$B$11:$C$566,2,0)</f>
        <v>ALIMENTOS B EBIDAS PARA PERSONAS</v>
      </c>
      <c r="K68" s="115" t="s">
        <v>1352</v>
      </c>
      <c r="L68" s="115" t="s">
        <v>391</v>
      </c>
    </row>
    <row r="69" spans="2:12" s="415" customFormat="1" x14ac:dyDescent="0.25">
      <c r="B69" s="93"/>
      <c r="C69" s="165"/>
      <c r="D69" s="165"/>
      <c r="E69" s="165"/>
      <c r="F69" s="165"/>
      <c r="G69" s="165"/>
      <c r="H69" s="79"/>
      <c r="I69" s="165"/>
      <c r="J69" s="165"/>
      <c r="K69" s="111"/>
    </row>
    <row r="70" spans="2:12" s="415" customFormat="1" x14ac:dyDescent="0.25">
      <c r="B70" s="93"/>
      <c r="C70" s="165"/>
      <c r="D70" s="165"/>
      <c r="E70" s="165"/>
      <c r="F70" s="165"/>
      <c r="G70" s="165"/>
      <c r="H70" s="79"/>
      <c r="I70" s="165"/>
      <c r="J70" s="165"/>
      <c r="K70" s="111"/>
    </row>
    <row r="71" spans="2:12" s="415" customFormat="1" ht="15.75" thickBot="1" x14ac:dyDescent="0.3">
      <c r="B71" s="93"/>
      <c r="C71" s="165"/>
      <c r="D71" s="165"/>
      <c r="E71" s="165"/>
      <c r="F71" s="165"/>
      <c r="G71" s="165"/>
      <c r="H71" s="79"/>
      <c r="I71" s="165"/>
      <c r="J71" s="165"/>
      <c r="K71" s="111"/>
    </row>
    <row r="72" spans="2:12" ht="15.75" thickBot="1" x14ac:dyDescent="0.3">
      <c r="C72" s="29" t="s">
        <v>42</v>
      </c>
      <c r="D72" s="30">
        <f>SUM(G79:G79)</f>
        <v>1800</v>
      </c>
      <c r="E72" s="721"/>
      <c r="F72" s="93"/>
      <c r="G72" s="93"/>
      <c r="H72" s="76"/>
      <c r="I72" s="76"/>
      <c r="J72" s="76"/>
      <c r="K72" s="111"/>
    </row>
    <row r="73" spans="2:12" x14ac:dyDescent="0.25">
      <c r="C73" s="70"/>
      <c r="D73" s="31"/>
      <c r="E73" s="93"/>
      <c r="F73" s="93"/>
      <c r="G73" s="93"/>
      <c r="H73" s="76"/>
      <c r="I73" s="76"/>
      <c r="J73" s="76"/>
      <c r="K73" s="111"/>
    </row>
    <row r="74" spans="2:12" x14ac:dyDescent="0.25">
      <c r="C74" s="70"/>
      <c r="D74" s="31"/>
      <c r="E74" s="93"/>
      <c r="F74" s="93"/>
      <c r="G74" s="93"/>
      <c r="H74" s="76"/>
      <c r="I74" s="76"/>
      <c r="J74" s="76"/>
      <c r="K74" s="111"/>
    </row>
    <row r="75" spans="2:12" ht="15.75" x14ac:dyDescent="0.25">
      <c r="C75" s="190" t="s">
        <v>387</v>
      </c>
      <c r="D75" s="324" t="s">
        <v>2052</v>
      </c>
      <c r="E75" s="93"/>
      <c r="F75" s="93"/>
      <c r="G75" s="93"/>
      <c r="H75" s="76"/>
      <c r="I75" s="76"/>
      <c r="J75" s="76"/>
      <c r="K75" s="111"/>
    </row>
    <row r="76" spans="2:12" ht="18.75" x14ac:dyDescent="0.25">
      <c r="C76" s="195" t="str">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Desarrollar e implementar  talleres sobre herramientas tecnológicas según las tendencias en educación superior.</v>
      </c>
      <c r="D76" s="31"/>
      <c r="E76" s="93"/>
      <c r="F76" s="93"/>
      <c r="G76" s="93"/>
      <c r="H76" s="76"/>
      <c r="I76" s="76"/>
      <c r="J76" s="76"/>
      <c r="K76" s="111"/>
    </row>
    <row r="77" spans="2:12" ht="15.75" thickBot="1" x14ac:dyDescent="0.3">
      <c r="C77" s="70"/>
      <c r="D77" s="31"/>
      <c r="E77" s="93"/>
      <c r="F77" s="93"/>
      <c r="G77" s="93"/>
      <c r="H77" s="76"/>
      <c r="I77" s="76"/>
      <c r="J77" s="76"/>
      <c r="K77" s="111"/>
    </row>
    <row r="78" spans="2:12" ht="30.75" thickBot="1" x14ac:dyDescent="0.3">
      <c r="C78" s="124" t="s">
        <v>43</v>
      </c>
      <c r="D78" s="127" t="s">
        <v>44</v>
      </c>
      <c r="E78" s="126" t="s">
        <v>51</v>
      </c>
      <c r="F78" s="126" t="s">
        <v>53</v>
      </c>
      <c r="G78" s="125" t="s">
        <v>27</v>
      </c>
      <c r="H78" s="130" t="s">
        <v>126</v>
      </c>
      <c r="I78" s="126" t="s">
        <v>45</v>
      </c>
      <c r="J78" s="126" t="s">
        <v>127</v>
      </c>
      <c r="K78" s="126" t="s">
        <v>405</v>
      </c>
      <c r="L78" s="126" t="s">
        <v>406</v>
      </c>
    </row>
    <row r="79" spans="2:12" x14ac:dyDescent="0.25">
      <c r="C79" s="99" t="s">
        <v>46</v>
      </c>
      <c r="D79" s="489">
        <v>20</v>
      </c>
      <c r="E79" s="188">
        <v>40</v>
      </c>
      <c r="F79" s="100">
        <v>45</v>
      </c>
      <c r="G79" s="97">
        <f>E79*F79</f>
        <v>1800</v>
      </c>
      <c r="H79" s="155" t="s">
        <v>124</v>
      </c>
      <c r="I79" s="98" t="s">
        <v>786</v>
      </c>
      <c r="J79" s="98" t="str">
        <f>VLOOKUP(I79,Presupuesto!$B$11:$C$566,2,0)</f>
        <v>ALIMENTOS B EBIDAS PARA PERSONAS</v>
      </c>
      <c r="K79" s="98" t="s">
        <v>1352</v>
      </c>
      <c r="L79" s="98" t="s">
        <v>391</v>
      </c>
    </row>
    <row r="80" spans="2:12" s="415" customFormat="1" x14ac:dyDescent="0.25">
      <c r="B80" s="93"/>
      <c r="C80" s="165"/>
      <c r="D80" s="165"/>
      <c r="E80" s="165"/>
      <c r="F80" s="165"/>
      <c r="G80" s="165"/>
      <c r="H80" s="79"/>
      <c r="I80" s="165"/>
      <c r="J80" s="165"/>
      <c r="K80" s="111"/>
    </row>
    <row r="81" spans="2:12" s="415" customFormat="1" ht="15.75" thickBot="1" x14ac:dyDescent="0.3">
      <c r="B81" s="93"/>
      <c r="C81" s="165"/>
      <c r="D81" s="165"/>
      <c r="E81" s="165"/>
      <c r="F81" s="165"/>
      <c r="G81" s="165"/>
      <c r="H81" s="79"/>
      <c r="I81" s="165"/>
      <c r="J81" s="165"/>
      <c r="K81" s="111"/>
    </row>
    <row r="82" spans="2:12" s="415" customFormat="1" ht="15.75" thickBot="1" x14ac:dyDescent="0.3">
      <c r="C82" s="29" t="s">
        <v>42</v>
      </c>
      <c r="D82" s="30">
        <f>SUM(G89:G89)</f>
        <v>1800</v>
      </c>
      <c r="E82" s="93"/>
      <c r="F82" s="93"/>
      <c r="G82" s="93"/>
      <c r="H82" s="76"/>
      <c r="I82" s="76"/>
      <c r="J82" s="76"/>
      <c r="K82" s="111"/>
    </row>
    <row r="83" spans="2:12" s="415" customFormat="1" x14ac:dyDescent="0.25">
      <c r="C83" s="70"/>
      <c r="D83" s="31"/>
      <c r="E83" s="93"/>
      <c r="F83" s="93"/>
      <c r="G83" s="93"/>
      <c r="H83" s="76"/>
      <c r="I83" s="76"/>
      <c r="J83" s="76"/>
      <c r="K83" s="111"/>
    </row>
    <row r="84" spans="2:12" s="415" customFormat="1" x14ac:dyDescent="0.25">
      <c r="C84" s="70"/>
      <c r="D84" s="31"/>
      <c r="E84" s="93"/>
      <c r="F84" s="93"/>
      <c r="G84" s="93"/>
      <c r="H84" s="76"/>
      <c r="I84" s="76"/>
      <c r="J84" s="76"/>
      <c r="K84" s="111"/>
    </row>
    <row r="85" spans="2:12" s="415" customFormat="1" ht="15.75" x14ac:dyDescent="0.25">
      <c r="C85" s="190" t="s">
        <v>387</v>
      </c>
      <c r="D85" s="324" t="s">
        <v>2053</v>
      </c>
      <c r="E85" s="721"/>
      <c r="F85" s="93"/>
      <c r="G85" s="93"/>
      <c r="H85" s="76"/>
      <c r="I85" s="76"/>
      <c r="J85" s="76"/>
      <c r="K85" s="111"/>
    </row>
    <row r="86" spans="2:12" s="415" customFormat="1" ht="18.75" x14ac:dyDescent="0.25">
      <c r="C86" s="195" t="str">
        <f>IFERROR(VLOOKUP(D85,'1. Desarrollo e Innov. Curricu.'!$F:$G,2,FALSE),IFERROR(VLOOKUP(D85,'2. Investigación Científica'!$F:$G,2,FALSE),IFERROR(VLOOKUP(D85,'3. Vinculación Univ. Sociedad'!$F:$G,2,FALSE),IFERROR(VLOOKUP(D85,'4. Docencia y Profesorado Univ.'!$F:$G,2,FALSE),IFERROR(VLOOKUP(D85,'5. Estudiantes y Graduados'!$F:$G,2,FALSE),IFERROR(VLOOKUP(D85,'11. Gestion Administrativa'!$F:$G,2,FALSE),IFERROR(VLOOKUP(D85,'13. Gestión Académica'!$F:$G,2,FALSE),IFERROR(VLOOKUP(D85,'9. Asegura. de la Calid. y M'!$F:$G,2,FALSE),IFERROR(VLOOKUP(D85,'6. Gestión del Conocimiento'!$F:$G,2,FALSE),IFERROR(VLOOKUP(D85,'15. Gobernabilidad y Proceso...'!$F:$G,2,FALSE),IFERROR(VLOOKUP(D85,'12. Gestión del Talento Humano'!$F:$G,2,FALSE),IFERROR(VLOOKUP(D85,'14. Internacional... de la E.S.'!$F:$G,2,FALSE),IFERROR(VLOOKUP(D85,'10. Posgrado'!$F:$G,2,FALSE),IFERROR(VLOOKUP(D85,'17. Gestión TIC'!$F:$G,2,FALSE),IFERROR(VLOOKUP(D85,'16. Desa. del Sistema Educ.Sup.'!$F:$G,2,FALSE),IFERROR(VLOOKUP(D85,'8. Cultura de Inno. Insti...'!$F:$G,2,FALSE),VLOOKUP(D85,'7. Lo Esencial de la Reforma U.'!$F:$G,2,0)))))))))))))))))</f>
        <v>Desarrollar talleres sobre estrategias innovadoras para la evaluación de los aprendizajes.</v>
      </c>
      <c r="D86" s="31"/>
      <c r="E86" s="93"/>
      <c r="F86" s="93"/>
      <c r="G86" s="93"/>
      <c r="H86" s="76"/>
      <c r="I86" s="76"/>
      <c r="J86" s="76"/>
      <c r="K86" s="111"/>
    </row>
    <row r="87" spans="2:12" s="415" customFormat="1" ht="15.75" thickBot="1" x14ac:dyDescent="0.3">
      <c r="C87" s="70"/>
      <c r="D87" s="31"/>
      <c r="E87" s="93"/>
      <c r="F87" s="93"/>
      <c r="G87" s="93"/>
      <c r="H87" s="76"/>
      <c r="I87" s="76"/>
      <c r="J87" s="76"/>
      <c r="K87" s="111"/>
    </row>
    <row r="88" spans="2:12" s="415" customFormat="1" ht="30.75" thickBot="1" x14ac:dyDescent="0.3">
      <c r="C88" s="124" t="s">
        <v>43</v>
      </c>
      <c r="D88" s="127" t="s">
        <v>44</v>
      </c>
      <c r="E88" s="126" t="s">
        <v>51</v>
      </c>
      <c r="F88" s="126" t="s">
        <v>53</v>
      </c>
      <c r="G88" s="125" t="s">
        <v>27</v>
      </c>
      <c r="H88" s="130" t="s">
        <v>126</v>
      </c>
      <c r="I88" s="126" t="s">
        <v>45</v>
      </c>
      <c r="J88" s="126" t="s">
        <v>127</v>
      </c>
      <c r="K88" s="126" t="s">
        <v>405</v>
      </c>
      <c r="L88" s="126" t="s">
        <v>406</v>
      </c>
    </row>
    <row r="89" spans="2:12" s="415" customFormat="1" x14ac:dyDescent="0.25">
      <c r="C89" s="293" t="s">
        <v>1846</v>
      </c>
      <c r="D89" s="507">
        <v>20</v>
      </c>
      <c r="E89" s="508">
        <v>2</v>
      </c>
      <c r="F89" s="96">
        <v>45</v>
      </c>
      <c r="G89" s="295">
        <f>E89*F89*D89</f>
        <v>1800</v>
      </c>
      <c r="H89" s="296" t="s">
        <v>124</v>
      </c>
      <c r="I89" s="115" t="s">
        <v>786</v>
      </c>
      <c r="J89" s="115" t="str">
        <f>VLOOKUP(I89,Presupuesto!$B$11:$C$566,2,0)</f>
        <v>ALIMENTOS B EBIDAS PARA PERSONAS</v>
      </c>
      <c r="K89" s="115" t="s">
        <v>1352</v>
      </c>
      <c r="L89" s="115" t="s">
        <v>391</v>
      </c>
    </row>
    <row r="91" spans="2:12" s="415" customFormat="1" x14ac:dyDescent="0.25">
      <c r="H91" s="402"/>
    </row>
    <row r="94" spans="2:12" s="415" customFormat="1" ht="15.75" thickBot="1" x14ac:dyDescent="0.3">
      <c r="B94" s="93"/>
      <c r="C94" s="165"/>
      <c r="D94" s="165"/>
      <c r="E94" s="165"/>
      <c r="F94" s="165"/>
      <c r="G94" s="165"/>
      <c r="H94" s="79"/>
      <c r="I94" s="165"/>
      <c r="J94" s="165"/>
      <c r="K94" s="111"/>
    </row>
    <row r="95" spans="2:12" s="415" customFormat="1" ht="15.75" thickBot="1" x14ac:dyDescent="0.3">
      <c r="C95" s="29" t="s">
        <v>42</v>
      </c>
      <c r="D95" s="30">
        <f>SUM(G102:G102)</f>
        <v>1800</v>
      </c>
      <c r="E95" s="723"/>
      <c r="F95" s="93"/>
      <c r="G95" s="93"/>
      <c r="H95" s="76"/>
      <c r="I95" s="76"/>
      <c r="J95" s="76"/>
      <c r="K95" s="111"/>
    </row>
    <row r="96" spans="2:12" s="415" customFormat="1" x14ac:dyDescent="0.25">
      <c r="C96" s="70"/>
      <c r="D96" s="31"/>
      <c r="E96" s="93"/>
      <c r="F96" s="93"/>
      <c r="G96" s="93"/>
      <c r="H96" s="76"/>
      <c r="I96" s="76"/>
      <c r="J96" s="76"/>
      <c r="K96" s="111"/>
    </row>
    <row r="97" spans="2:12" s="415" customFormat="1" x14ac:dyDescent="0.25">
      <c r="C97" s="70"/>
      <c r="D97" s="31"/>
      <c r="E97" s="93"/>
      <c r="F97" s="93"/>
      <c r="G97" s="93"/>
      <c r="H97" s="76"/>
      <c r="I97" s="76"/>
      <c r="J97" s="76"/>
      <c r="K97" s="111"/>
    </row>
    <row r="98" spans="2:12" s="415" customFormat="1" ht="15.75" x14ac:dyDescent="0.25">
      <c r="C98" s="190" t="s">
        <v>387</v>
      </c>
      <c r="D98" s="324" t="s">
        <v>2054</v>
      </c>
      <c r="E98" s="93"/>
      <c r="F98" s="93"/>
      <c r="G98" s="93"/>
      <c r="H98" s="76"/>
      <c r="I98" s="76"/>
      <c r="J98" s="76"/>
      <c r="K98" s="111"/>
    </row>
    <row r="99" spans="2:12" s="415" customFormat="1" ht="18.75" x14ac:dyDescent="0.25">
      <c r="C99" s="195" t="str">
        <f>IFERROR(VLOOKUP(D98,'1. Desarrollo e Innov. Curricu.'!$F:$G,2,FALSE),IFERROR(VLOOKUP(D98,'2. Investigación Científica'!$F:$G,2,FALSE),IFERROR(VLOOKUP(D98,'3. Vinculación Univ. Sociedad'!$F:$G,2,FALSE),IFERROR(VLOOKUP(D98,'4. Docencia y Profesorado Univ.'!$F:$G,2,FALSE),IFERROR(VLOOKUP(D98,'5. Estudiantes y Graduados'!$F:$G,2,FALSE),IFERROR(VLOOKUP(D98,'11. Gestion Administrativa'!$F:$G,2,FALSE),IFERROR(VLOOKUP(D98,'13. Gestión Académica'!$F:$G,2,FALSE),IFERROR(VLOOKUP(D98,'9. Asegura. de la Calid. y M'!$F:$G,2,FALSE),IFERROR(VLOOKUP(D98,'6. Gestión del Conocimiento'!$F:$G,2,FALSE),IFERROR(VLOOKUP(D98,'15. Gobernabilidad y Proceso...'!$F:$G,2,FALSE),IFERROR(VLOOKUP(D98,'12. Gestión del Talento Humano'!$F:$G,2,FALSE),IFERROR(VLOOKUP(D98,'14. Internacional... de la E.S.'!$F:$G,2,FALSE),IFERROR(VLOOKUP(D98,'10. Posgrado'!$F:$G,2,FALSE),IFERROR(VLOOKUP(D98,'17. Gestión TIC'!$F:$G,2,FALSE),IFERROR(VLOOKUP(D98,'16. Desa. del Sistema Educ.Sup.'!$F:$G,2,FALSE),IFERROR(VLOOKUP(D98,'8. Cultura de Inno. Insti...'!$F:$G,2,FALSE),VLOOKUP(D98,'7. Lo Esencial de la Reforma U.'!$F:$G,2,0)))))))))))))))))</f>
        <v>Desarrollar  talleres sobre estratégicas metodológicas innovadoras para la enseñanza - aprendizaje.</v>
      </c>
      <c r="D99" s="31"/>
      <c r="E99" s="93"/>
      <c r="F99" s="93"/>
      <c r="G99" s="93"/>
      <c r="H99" s="76"/>
      <c r="I99" s="76"/>
      <c r="J99" s="76"/>
      <c r="K99" s="111"/>
    </row>
    <row r="100" spans="2:12" s="415" customFormat="1" ht="15.75" thickBot="1" x14ac:dyDescent="0.3">
      <c r="C100" s="70"/>
      <c r="D100" s="31"/>
      <c r="E100" s="93"/>
      <c r="F100" s="93"/>
      <c r="G100" s="93"/>
      <c r="H100" s="76"/>
      <c r="I100" s="76"/>
      <c r="J100" s="76"/>
      <c r="K100" s="111"/>
    </row>
    <row r="101" spans="2:12" s="415" customFormat="1" ht="30.75" thickBot="1" x14ac:dyDescent="0.3">
      <c r="C101" s="124" t="s">
        <v>43</v>
      </c>
      <c r="D101" s="127" t="s">
        <v>44</v>
      </c>
      <c r="E101" s="126" t="s">
        <v>51</v>
      </c>
      <c r="F101" s="126" t="s">
        <v>53</v>
      </c>
      <c r="G101" s="125" t="s">
        <v>27</v>
      </c>
      <c r="H101" s="130" t="s">
        <v>126</v>
      </c>
      <c r="I101" s="126" t="s">
        <v>45</v>
      </c>
      <c r="J101" s="126" t="s">
        <v>127</v>
      </c>
      <c r="K101" s="126" t="s">
        <v>405</v>
      </c>
      <c r="L101" s="126" t="s">
        <v>406</v>
      </c>
    </row>
    <row r="102" spans="2:12" s="415" customFormat="1" x14ac:dyDescent="0.25">
      <c r="C102" s="293" t="s">
        <v>1846</v>
      </c>
      <c r="D102" s="507">
        <v>20</v>
      </c>
      <c r="E102" s="508">
        <v>2</v>
      </c>
      <c r="F102" s="96">
        <v>45</v>
      </c>
      <c r="G102" s="295">
        <f>E102*F102*D102</f>
        <v>1800</v>
      </c>
      <c r="H102" s="296" t="s">
        <v>124</v>
      </c>
      <c r="I102" s="115" t="s">
        <v>786</v>
      </c>
      <c r="J102" s="115" t="str">
        <f>VLOOKUP(I102,Presupuesto!$B$11:$C$566,2,0)</f>
        <v>ALIMENTOS B EBIDAS PARA PERSONAS</v>
      </c>
      <c r="K102" s="115" t="s">
        <v>1352</v>
      </c>
      <c r="L102" s="115" t="s">
        <v>391</v>
      </c>
    </row>
    <row r="103" spans="2:12" s="415" customFormat="1" x14ac:dyDescent="0.25">
      <c r="B103" s="93"/>
      <c r="C103" s="165"/>
      <c r="D103" s="165"/>
      <c r="E103" s="165"/>
      <c r="F103" s="165"/>
      <c r="G103" s="165"/>
      <c r="H103" s="79"/>
      <c r="I103" s="165"/>
      <c r="J103" s="165"/>
      <c r="K103" s="111"/>
    </row>
    <row r="104" spans="2:12" s="415" customFormat="1" ht="15.75" thickBot="1" x14ac:dyDescent="0.3">
      <c r="B104" s="93"/>
      <c r="C104" s="165"/>
      <c r="D104" s="165"/>
      <c r="E104" s="165"/>
      <c r="F104" s="165"/>
      <c r="G104" s="165"/>
      <c r="H104" s="79"/>
      <c r="I104" s="165"/>
      <c r="J104" s="165"/>
      <c r="K104" s="111"/>
    </row>
    <row r="105" spans="2:12" s="415" customFormat="1" ht="15.75" thickBot="1" x14ac:dyDescent="0.3">
      <c r="C105" s="29" t="s">
        <v>42</v>
      </c>
      <c r="D105" s="30">
        <f>SUM(G112:G119)</f>
        <v>63625</v>
      </c>
      <c r="E105" s="93"/>
      <c r="F105" s="93"/>
      <c r="G105" s="93"/>
      <c r="H105" s="76"/>
      <c r="I105" s="76"/>
      <c r="J105" s="76"/>
      <c r="K105" s="111"/>
    </row>
    <row r="106" spans="2:12" s="415" customFormat="1" x14ac:dyDescent="0.25">
      <c r="C106" s="70"/>
      <c r="D106" s="31"/>
      <c r="E106" s="93"/>
      <c r="F106" s="93"/>
      <c r="G106" s="93"/>
      <c r="H106" s="76"/>
      <c r="I106" s="76"/>
      <c r="J106" s="76"/>
      <c r="K106" s="111"/>
    </row>
    <row r="107" spans="2:12" s="415" customFormat="1" x14ac:dyDescent="0.25">
      <c r="C107" s="70"/>
      <c r="D107" s="31"/>
      <c r="E107" s="93"/>
      <c r="F107" s="93"/>
      <c r="G107" s="93"/>
      <c r="H107" s="76"/>
      <c r="I107" s="76"/>
      <c r="J107" s="76"/>
      <c r="K107" s="111"/>
    </row>
    <row r="108" spans="2:12" s="415" customFormat="1" ht="15.75" x14ac:dyDescent="0.25">
      <c r="C108" s="190" t="s">
        <v>387</v>
      </c>
      <c r="D108" s="324" t="s">
        <v>1864</v>
      </c>
      <c r="E108" s="723"/>
      <c r="F108" s="93"/>
      <c r="G108" s="93"/>
      <c r="H108" s="76"/>
      <c r="I108" s="76"/>
      <c r="J108" s="76"/>
      <c r="K108" s="111"/>
    </row>
    <row r="109" spans="2:12" s="415" customFormat="1" ht="18.75" x14ac:dyDescent="0.25">
      <c r="C109" s="195"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Dar seguimiento y apoyo a los telecentros en funcionamiento en conjunto con los Centros Regionales y las coordinaciones de los telecentros Universitarios, y a los futuros proyectos de telecentros que se desarrollen.</v>
      </c>
      <c r="D109" s="31"/>
      <c r="E109" s="93"/>
      <c r="F109" s="93"/>
      <c r="G109" s="93"/>
      <c r="H109" s="76"/>
      <c r="I109" s="76"/>
      <c r="J109" s="76"/>
      <c r="K109" s="111"/>
    </row>
    <row r="110" spans="2:12" s="415" customFormat="1" ht="15.75" thickBot="1" x14ac:dyDescent="0.3">
      <c r="C110" s="70"/>
      <c r="D110" s="31"/>
      <c r="E110" s="93"/>
      <c r="F110" s="93"/>
      <c r="G110" s="93"/>
      <c r="H110" s="76"/>
      <c r="I110" s="76"/>
      <c r="J110" s="76"/>
      <c r="K110" s="111"/>
    </row>
    <row r="111" spans="2:12" s="415" customFormat="1" ht="30" x14ac:dyDescent="0.25">
      <c r="C111" s="726" t="s">
        <v>43</v>
      </c>
      <c r="D111" s="134" t="s">
        <v>44</v>
      </c>
      <c r="E111" s="727" t="s">
        <v>51</v>
      </c>
      <c r="F111" s="727" t="s">
        <v>53</v>
      </c>
      <c r="G111" s="728" t="s">
        <v>27</v>
      </c>
      <c r="H111" s="729" t="s">
        <v>126</v>
      </c>
      <c r="I111" s="727" t="s">
        <v>45</v>
      </c>
      <c r="J111" s="727" t="s">
        <v>127</v>
      </c>
      <c r="K111" s="727" t="s">
        <v>405</v>
      </c>
      <c r="L111" s="727" t="s">
        <v>406</v>
      </c>
    </row>
    <row r="112" spans="2:12" s="415" customFormat="1" x14ac:dyDescent="0.25">
      <c r="C112" s="515" t="s">
        <v>2200</v>
      </c>
      <c r="D112" s="573">
        <v>2</v>
      </c>
      <c r="E112" s="701">
        <v>1</v>
      </c>
      <c r="F112" s="516">
        <v>4500</v>
      </c>
      <c r="G112" s="516">
        <f t="shared" ref="G112:G119" si="0">E112*F112*D112</f>
        <v>9000</v>
      </c>
      <c r="H112" s="157" t="s">
        <v>124</v>
      </c>
      <c r="I112" s="730" t="s">
        <v>743</v>
      </c>
      <c r="J112" s="514" t="str">
        <f>VLOOKUP(I112,[1]Presupuesto!$B$11:$C$566,2,0)</f>
        <v>PASAJES NACIONALES</v>
      </c>
      <c r="K112" s="514" t="s">
        <v>466</v>
      </c>
      <c r="L112" s="514" t="s">
        <v>391</v>
      </c>
    </row>
    <row r="113" spans="2:12" s="415" customFormat="1" x14ac:dyDescent="0.25">
      <c r="C113" s="515" t="s">
        <v>2201</v>
      </c>
      <c r="D113" s="573">
        <v>2</v>
      </c>
      <c r="E113" s="701">
        <v>2.5</v>
      </c>
      <c r="F113" s="516">
        <v>2000</v>
      </c>
      <c r="G113" s="516">
        <f t="shared" si="0"/>
        <v>10000</v>
      </c>
      <c r="H113" s="157" t="s">
        <v>124</v>
      </c>
      <c r="I113" s="730" t="s">
        <v>755</v>
      </c>
      <c r="J113" s="514" t="str">
        <f>VLOOKUP(I113,[1]Presupuesto!$B$11:$C$566,2,0)</f>
        <v>VIATICOS NACIONALES</v>
      </c>
      <c r="K113" s="514" t="s">
        <v>466</v>
      </c>
      <c r="L113" s="514" t="s">
        <v>392</v>
      </c>
    </row>
    <row r="114" spans="2:12" s="415" customFormat="1" x14ac:dyDescent="0.25">
      <c r="C114" s="515" t="s">
        <v>2202</v>
      </c>
      <c r="D114" s="573">
        <v>1</v>
      </c>
      <c r="E114" s="701">
        <v>2.5</v>
      </c>
      <c r="F114" s="516">
        <v>1250</v>
      </c>
      <c r="G114" s="516">
        <f t="shared" si="0"/>
        <v>3125</v>
      </c>
      <c r="H114" s="157" t="s">
        <v>124</v>
      </c>
      <c r="I114" s="730" t="s">
        <v>755</v>
      </c>
      <c r="J114" s="514" t="str">
        <f>VLOOKUP(I114,[1]Presupuesto!$B$11:$C$566,2,0)</f>
        <v>VIATICOS NACIONALES</v>
      </c>
      <c r="K114" s="514" t="s">
        <v>466</v>
      </c>
      <c r="L114" s="514" t="s">
        <v>393</v>
      </c>
    </row>
    <row r="115" spans="2:12" s="415" customFormat="1" x14ac:dyDescent="0.25">
      <c r="C115" s="515" t="s">
        <v>2203</v>
      </c>
      <c r="D115" s="573">
        <v>2</v>
      </c>
      <c r="E115" s="701">
        <v>3.5</v>
      </c>
      <c r="F115" s="516">
        <v>2000</v>
      </c>
      <c r="G115" s="516">
        <f t="shared" si="0"/>
        <v>14000</v>
      </c>
      <c r="H115" s="157" t="s">
        <v>124</v>
      </c>
      <c r="I115" s="730" t="s">
        <v>755</v>
      </c>
      <c r="J115" s="514" t="str">
        <f>VLOOKUP(I115,[1]Presupuesto!$B$11:$C$566,2,0)</f>
        <v>VIATICOS NACIONALES</v>
      </c>
      <c r="K115" s="514" t="s">
        <v>466</v>
      </c>
      <c r="L115" s="514" t="s">
        <v>394</v>
      </c>
    </row>
    <row r="116" spans="2:12" s="415" customFormat="1" x14ac:dyDescent="0.25">
      <c r="C116" s="515" t="s">
        <v>2204</v>
      </c>
      <c r="D116" s="573">
        <v>1</v>
      </c>
      <c r="E116" s="701">
        <v>3.5</v>
      </c>
      <c r="F116" s="516">
        <v>1250</v>
      </c>
      <c r="G116" s="516">
        <f t="shared" si="0"/>
        <v>4375</v>
      </c>
      <c r="H116" s="157" t="s">
        <v>124</v>
      </c>
      <c r="I116" s="730" t="s">
        <v>755</v>
      </c>
      <c r="J116" s="514" t="str">
        <f>VLOOKUP(I116,[1]Presupuesto!$B$11:$C$566,2,0)</f>
        <v>VIATICOS NACIONALES</v>
      </c>
      <c r="K116" s="514" t="s">
        <v>466</v>
      </c>
      <c r="L116" s="514" t="s">
        <v>395</v>
      </c>
    </row>
    <row r="117" spans="2:12" s="415" customFormat="1" x14ac:dyDescent="0.25">
      <c r="C117" s="515" t="s">
        <v>2205</v>
      </c>
      <c r="D117" s="573">
        <v>2</v>
      </c>
      <c r="E117" s="701">
        <v>2.5</v>
      </c>
      <c r="F117" s="516">
        <v>2000</v>
      </c>
      <c r="G117" s="516">
        <f t="shared" si="0"/>
        <v>10000</v>
      </c>
      <c r="H117" s="157" t="s">
        <v>124</v>
      </c>
      <c r="I117" s="730" t="s">
        <v>755</v>
      </c>
      <c r="J117" s="514" t="str">
        <f>VLOOKUP(I117,[1]Presupuesto!$B$11:$C$566,2,0)</f>
        <v>VIATICOS NACIONALES</v>
      </c>
      <c r="K117" s="514" t="s">
        <v>466</v>
      </c>
      <c r="L117" s="514" t="s">
        <v>396</v>
      </c>
    </row>
    <row r="118" spans="2:12" s="415" customFormat="1" x14ac:dyDescent="0.25">
      <c r="C118" s="515" t="s">
        <v>2206</v>
      </c>
      <c r="D118" s="573">
        <v>2</v>
      </c>
      <c r="E118" s="701">
        <v>2.5</v>
      </c>
      <c r="F118" s="516">
        <v>2000</v>
      </c>
      <c r="G118" s="516">
        <f t="shared" si="0"/>
        <v>10000</v>
      </c>
      <c r="H118" s="157" t="s">
        <v>124</v>
      </c>
      <c r="I118" s="730" t="s">
        <v>755</v>
      </c>
      <c r="J118" s="514" t="str">
        <f>VLOOKUP(I118,[1]Presupuesto!$B$11:$C$566,2,0)</f>
        <v>VIATICOS NACIONALES</v>
      </c>
      <c r="K118" s="514" t="s">
        <v>466</v>
      </c>
      <c r="L118" s="514" t="s">
        <v>397</v>
      </c>
    </row>
    <row r="119" spans="2:12" s="415" customFormat="1" x14ac:dyDescent="0.25">
      <c r="C119" s="515" t="s">
        <v>2207</v>
      </c>
      <c r="D119" s="573">
        <v>1</v>
      </c>
      <c r="E119" s="701">
        <v>2.5</v>
      </c>
      <c r="F119" s="516">
        <v>1250</v>
      </c>
      <c r="G119" s="516">
        <f t="shared" si="0"/>
        <v>3125</v>
      </c>
      <c r="H119" s="157" t="s">
        <v>124</v>
      </c>
      <c r="I119" s="730" t="s">
        <v>755</v>
      </c>
      <c r="J119" s="514" t="str">
        <f>VLOOKUP(I119,[1]Presupuesto!$B$11:$C$566,2,0)</f>
        <v>VIATICOS NACIONALES</v>
      </c>
      <c r="K119" s="514" t="s">
        <v>466</v>
      </c>
      <c r="L119" s="514" t="s">
        <v>398</v>
      </c>
    </row>
    <row r="120" spans="2:12" s="415" customFormat="1" x14ac:dyDescent="0.25">
      <c r="B120" s="93"/>
      <c r="C120" s="165"/>
      <c r="D120" s="165"/>
      <c r="E120" s="165"/>
      <c r="F120" s="165"/>
      <c r="G120" s="165"/>
      <c r="H120" s="79"/>
      <c r="I120" s="165"/>
      <c r="J120" s="165"/>
      <c r="K120" s="111"/>
    </row>
    <row r="121" spans="2:12" s="415" customFormat="1" x14ac:dyDescent="0.25">
      <c r="B121" s="93"/>
      <c r="C121" s="165"/>
      <c r="D121" s="165"/>
      <c r="E121" s="165"/>
      <c r="F121" s="165"/>
      <c r="G121" s="165"/>
      <c r="H121" s="79"/>
      <c r="I121" s="165"/>
      <c r="J121" s="165"/>
      <c r="K121" s="111"/>
    </row>
    <row r="122" spans="2:12" s="415" customFormat="1" x14ac:dyDescent="0.25">
      <c r="B122" s="93"/>
      <c r="C122" s="165"/>
      <c r="D122" s="165"/>
      <c r="E122" s="165"/>
      <c r="F122" s="165"/>
      <c r="G122" s="165"/>
      <c r="H122" s="79"/>
      <c r="I122" s="165"/>
      <c r="J122" s="165"/>
      <c r="K122" s="111"/>
    </row>
    <row r="123" spans="2:12" s="415" customFormat="1" ht="15.75" thickBot="1" x14ac:dyDescent="0.3">
      <c r="B123" s="93"/>
      <c r="C123" s="165"/>
      <c r="D123" s="165"/>
      <c r="E123" s="165"/>
      <c r="F123" s="165"/>
      <c r="G123" s="165"/>
      <c r="H123" s="79"/>
      <c r="I123" s="165"/>
      <c r="J123" s="165"/>
      <c r="K123" s="111"/>
    </row>
    <row r="124" spans="2:12" ht="15.75" thickBot="1" x14ac:dyDescent="0.3">
      <c r="C124" s="29" t="s">
        <v>42</v>
      </c>
      <c r="D124" s="30">
        <f>SUM(G131:G132)</f>
        <v>49500</v>
      </c>
      <c r="E124" s="723"/>
      <c r="F124" s="93"/>
      <c r="G124" s="93"/>
      <c r="H124" s="76"/>
      <c r="I124" s="76"/>
      <c r="J124" s="76"/>
      <c r="K124" s="111"/>
      <c r="L124" s="415"/>
    </row>
    <row r="125" spans="2:12" x14ac:dyDescent="0.25">
      <c r="C125" s="70"/>
      <c r="D125" s="31"/>
      <c r="E125" s="93"/>
      <c r="F125" s="93"/>
      <c r="G125" s="93"/>
      <c r="H125" s="76"/>
      <c r="I125" s="76"/>
      <c r="J125" s="76"/>
      <c r="K125" s="111"/>
      <c r="L125" s="415"/>
    </row>
    <row r="126" spans="2:12" x14ac:dyDescent="0.25">
      <c r="C126" s="70"/>
      <c r="D126" s="31"/>
      <c r="E126" s="93"/>
      <c r="F126" s="93"/>
      <c r="G126" s="93"/>
      <c r="H126" s="76"/>
      <c r="I126" s="76"/>
      <c r="J126" s="76"/>
      <c r="K126" s="111"/>
      <c r="L126" s="415"/>
    </row>
    <row r="127" spans="2:12" ht="15.75" x14ac:dyDescent="0.25">
      <c r="C127" s="190" t="s">
        <v>387</v>
      </c>
      <c r="D127" s="324" t="s">
        <v>2061</v>
      </c>
      <c r="E127" s="93"/>
      <c r="F127" s="93"/>
      <c r="G127" s="93"/>
      <c r="H127" s="76"/>
      <c r="I127" s="76"/>
      <c r="J127" s="76"/>
      <c r="K127" s="111"/>
      <c r="L127" s="415"/>
    </row>
    <row r="128" spans="2:12" ht="18.75" x14ac:dyDescent="0.25">
      <c r="C128" s="195"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Seminario permanente para gestión y práctica de la innovación educativa.</v>
      </c>
      <c r="D128" s="31"/>
      <c r="E128" s="93"/>
      <c r="F128" s="93"/>
      <c r="G128" s="93"/>
      <c r="H128" s="76"/>
      <c r="I128" s="76"/>
      <c r="J128" s="76"/>
      <c r="K128" s="111"/>
      <c r="L128" s="415"/>
    </row>
    <row r="129" spans="2:12" ht="15.75" thickBot="1" x14ac:dyDescent="0.3">
      <c r="C129" s="70"/>
      <c r="D129" s="31"/>
      <c r="E129" s="93"/>
      <c r="F129" s="93"/>
      <c r="G129" s="93"/>
      <c r="H129" s="76"/>
      <c r="I129" s="76"/>
      <c r="J129" s="76"/>
      <c r="K129" s="111"/>
      <c r="L129" s="415"/>
    </row>
    <row r="130" spans="2:12" ht="30.75" thickBot="1" x14ac:dyDescent="0.3">
      <c r="C130" s="124" t="s">
        <v>43</v>
      </c>
      <c r="D130" s="127" t="s">
        <v>44</v>
      </c>
      <c r="E130" s="126" t="s">
        <v>51</v>
      </c>
      <c r="F130" s="126" t="s">
        <v>53</v>
      </c>
      <c r="G130" s="125" t="s">
        <v>27</v>
      </c>
      <c r="H130" s="130" t="s">
        <v>126</v>
      </c>
      <c r="I130" s="126" t="s">
        <v>45</v>
      </c>
      <c r="J130" s="126" t="s">
        <v>127</v>
      </c>
      <c r="K130" s="126" t="s">
        <v>405</v>
      </c>
      <c r="L130" s="126" t="s">
        <v>406</v>
      </c>
    </row>
    <row r="131" spans="2:12" s="415" customFormat="1" ht="15.75" thickBot="1" x14ac:dyDescent="0.3">
      <c r="C131" s="201" t="s">
        <v>424</v>
      </c>
      <c r="D131" s="202">
        <v>9</v>
      </c>
      <c r="E131" s="297">
        <v>2.5</v>
      </c>
      <c r="F131" s="104">
        <v>2000</v>
      </c>
      <c r="G131" s="105">
        <f>D131*E131*F131</f>
        <v>45000</v>
      </c>
      <c r="H131" s="155" t="s">
        <v>124</v>
      </c>
      <c r="I131" s="299" t="s">
        <v>755</v>
      </c>
      <c r="J131" s="106" t="str">
        <f>VLOOKUP(I131,[1]Presupuesto!$B$11:$C$566,2,0)</f>
        <v>VIATICOS NACIONALES</v>
      </c>
      <c r="K131" s="98" t="s">
        <v>1357</v>
      </c>
      <c r="L131" s="300" t="s">
        <v>390</v>
      </c>
    </row>
    <row r="132" spans="2:12" s="415" customFormat="1" ht="15.75" thickBot="1" x14ac:dyDescent="0.3">
      <c r="C132" s="515" t="s">
        <v>1844</v>
      </c>
      <c r="D132" s="573">
        <v>25</v>
      </c>
      <c r="E132" s="701">
        <v>4</v>
      </c>
      <c r="F132" s="516">
        <v>45</v>
      </c>
      <c r="G132" s="295">
        <f>E132*F132*D132</f>
        <v>4500</v>
      </c>
      <c r="H132" s="157" t="s">
        <v>124</v>
      </c>
      <c r="I132" s="514" t="s">
        <v>786</v>
      </c>
      <c r="J132" s="115" t="str">
        <f>VLOOKUP(I132,Presupuesto!$B$11:$C$566,2,0)</f>
        <v>ALIMENTOS B EBIDAS PARA PERSONAS</v>
      </c>
      <c r="K132" s="98" t="s">
        <v>1357</v>
      </c>
      <c r="L132" s="300" t="s">
        <v>391</v>
      </c>
    </row>
    <row r="133" spans="2:12" s="415" customFormat="1" ht="15.75" thickBot="1" x14ac:dyDescent="0.3">
      <c r="B133" s="93"/>
      <c r="C133" s="165"/>
      <c r="D133" s="165"/>
      <c r="E133" s="165"/>
      <c r="F133" s="165"/>
      <c r="G133" s="165"/>
      <c r="H133" s="79"/>
      <c r="I133" s="165"/>
      <c r="J133" s="165"/>
      <c r="K133" s="111"/>
    </row>
    <row r="134" spans="2:12" ht="15.75" thickBot="1" x14ac:dyDescent="0.3">
      <c r="C134" s="29" t="s">
        <v>42</v>
      </c>
      <c r="D134" s="30">
        <f>SUM(G141:G141)</f>
        <v>9000</v>
      </c>
      <c r="E134" s="723"/>
      <c r="F134" s="93"/>
      <c r="G134" s="93"/>
      <c r="H134" s="76"/>
      <c r="I134" s="76"/>
      <c r="J134" s="76"/>
      <c r="K134" s="111"/>
    </row>
    <row r="135" spans="2:12" x14ac:dyDescent="0.25">
      <c r="C135" s="70"/>
      <c r="D135" s="31"/>
      <c r="E135" s="93"/>
      <c r="F135" s="93"/>
      <c r="G135" s="93"/>
      <c r="H135" s="76"/>
      <c r="I135" s="76"/>
      <c r="J135" s="76"/>
      <c r="K135" s="111"/>
    </row>
    <row r="136" spans="2:12" x14ac:dyDescent="0.25">
      <c r="C136" s="70"/>
      <c r="D136" s="31"/>
      <c r="E136" s="93"/>
      <c r="F136" s="93"/>
      <c r="G136" s="93"/>
      <c r="H136" s="76"/>
      <c r="I136" s="76"/>
      <c r="J136" s="76"/>
      <c r="K136" s="111"/>
    </row>
    <row r="137" spans="2:12" ht="15.75" x14ac:dyDescent="0.25">
      <c r="C137" s="190" t="s">
        <v>387</v>
      </c>
      <c r="D137" s="324" t="s">
        <v>2062</v>
      </c>
      <c r="E137" s="93"/>
      <c r="F137" s="93"/>
      <c r="G137" s="93"/>
      <c r="H137" s="76"/>
      <c r="I137" s="76"/>
      <c r="J137" s="76"/>
      <c r="K137" s="111"/>
    </row>
    <row r="138" spans="2:12" ht="18.75" x14ac:dyDescent="0.25">
      <c r="C138" s="195" t="str">
        <f>IFERROR(VLOOKUP(D137,'1. Desarrollo e Innov. Curricu.'!$F:$G,2,FALSE),IFERROR(VLOOKUP(D137,'2. Investigación Científica'!$F:$G,2,FALSE),IFERROR(VLOOKUP(D137,'3. Vinculación Univ. Sociedad'!$F:$G,2,FALSE),IFERROR(VLOOKUP(D137,'4. Docencia y Profesorado Univ.'!$F:$G,2,FALSE),IFERROR(VLOOKUP(D137,'5. Estudiantes y Graduados'!$F:$G,2,FALSE),IFERROR(VLOOKUP(D137,'11. Gestion Administrativa'!$F:$G,2,FALSE),IFERROR(VLOOKUP(D137,'13. Gestión Académica'!$F:$G,2,FALSE),IFERROR(VLOOKUP(D137,'9. Asegura. de la Calid. y M'!$F:$G,2,FALSE),IFERROR(VLOOKUP(D137,'6. Gestión del Conocimiento'!$F:$G,2,FALSE),IFERROR(VLOOKUP(D137,'15. Gobernabilidad y Proceso...'!$F:$G,2,FALSE),IFERROR(VLOOKUP(D137,'12. Gestión del Talento Humano'!$F:$G,2,FALSE),IFERROR(VLOOKUP(D137,'14. Internacional... de la E.S.'!$F:$G,2,FALSE),IFERROR(VLOOKUP(D137,'10. Posgrado'!$F:$G,2,FALSE),IFERROR(VLOOKUP(D137,'17. Gestión TIC'!$F:$G,2,FALSE),IFERROR(VLOOKUP(D137,'16. Desa. del Sistema Educ.Sup.'!$F:$G,2,FALSE),IFERROR(VLOOKUP(D137,'8. Cultura de Inno. Insti...'!$F:$G,2,FALSE),VLOOKUP(D137,'7. Lo Esencial de la Reforma U.'!$F:$G,2,0)))))))))))))))))</f>
        <v>Desarrollar cinco (5) conversatorios, charlas o conferencias sobre innovación educativa.</v>
      </c>
      <c r="D138" s="31"/>
      <c r="E138" s="93"/>
      <c r="F138" s="93"/>
      <c r="G138" s="93"/>
      <c r="H138" s="76"/>
      <c r="I138" s="76"/>
      <c r="J138" s="76"/>
      <c r="K138" s="111"/>
    </row>
    <row r="139" spans="2:12" ht="15.75" thickBot="1" x14ac:dyDescent="0.3">
      <c r="C139" s="70"/>
      <c r="D139" s="31"/>
      <c r="E139" s="93"/>
      <c r="F139" s="93"/>
      <c r="G139" s="93"/>
      <c r="H139" s="76"/>
      <c r="I139" s="76"/>
      <c r="J139" s="76"/>
      <c r="K139" s="111"/>
    </row>
    <row r="140" spans="2:12" ht="30.75" thickBot="1" x14ac:dyDescent="0.3">
      <c r="C140" s="124" t="s">
        <v>43</v>
      </c>
      <c r="D140" s="127" t="s">
        <v>44</v>
      </c>
      <c r="E140" s="126" t="s">
        <v>51</v>
      </c>
      <c r="F140" s="126" t="s">
        <v>53</v>
      </c>
      <c r="G140" s="125" t="s">
        <v>27</v>
      </c>
      <c r="H140" s="130" t="s">
        <v>126</v>
      </c>
      <c r="I140" s="126" t="s">
        <v>45</v>
      </c>
      <c r="J140" s="126" t="s">
        <v>127</v>
      </c>
      <c r="K140" s="126" t="s">
        <v>405</v>
      </c>
      <c r="L140" s="126" t="s">
        <v>406</v>
      </c>
    </row>
    <row r="141" spans="2:12" x14ac:dyDescent="0.25">
      <c r="C141" s="99" t="s">
        <v>46</v>
      </c>
      <c r="D141" s="489">
        <v>180</v>
      </c>
      <c r="E141" s="188">
        <v>200</v>
      </c>
      <c r="F141" s="100">
        <v>45</v>
      </c>
      <c r="G141" s="97">
        <f>E141*F141</f>
        <v>9000</v>
      </c>
      <c r="H141" s="155" t="s">
        <v>124</v>
      </c>
      <c r="I141" s="98" t="s">
        <v>786</v>
      </c>
      <c r="J141" s="98" t="str">
        <f>VLOOKUP(I141,Presupuesto!$B$11:$C$566,2,0)</f>
        <v>ALIMENTOS B EBIDAS PARA PERSONAS</v>
      </c>
      <c r="K141" s="98" t="s">
        <v>1357</v>
      </c>
      <c r="L141" s="98" t="s">
        <v>391</v>
      </c>
    </row>
    <row r="142" spans="2:12" s="415" customFormat="1" x14ac:dyDescent="0.25">
      <c r="B142" s="93"/>
      <c r="C142" s="165"/>
      <c r="D142" s="165"/>
      <c r="E142" s="165"/>
      <c r="F142" s="165"/>
      <c r="G142" s="165"/>
      <c r="H142" s="79"/>
      <c r="I142" s="165"/>
      <c r="J142" s="165"/>
      <c r="K142" s="111"/>
    </row>
    <row r="143" spans="2:12" s="415" customFormat="1" ht="15.75" thickBot="1" x14ac:dyDescent="0.3">
      <c r="B143" s="93"/>
      <c r="C143" s="165"/>
      <c r="D143" s="165"/>
      <c r="E143" s="165"/>
      <c r="F143" s="165"/>
      <c r="G143" s="165"/>
      <c r="H143" s="79"/>
      <c r="I143" s="165"/>
      <c r="J143" s="165"/>
      <c r="K143" s="111"/>
    </row>
    <row r="144" spans="2:12" ht="15.75" thickBot="1" x14ac:dyDescent="0.3">
      <c r="C144" s="29" t="s">
        <v>42</v>
      </c>
      <c r="D144" s="30">
        <f>SUM(G151:G151)</f>
        <v>5000</v>
      </c>
      <c r="E144" s="723"/>
      <c r="F144" s="93"/>
      <c r="G144" s="93"/>
      <c r="H144" s="76"/>
      <c r="I144" s="76"/>
      <c r="J144" s="76"/>
      <c r="K144" s="111"/>
    </row>
    <row r="145" spans="3:12" x14ac:dyDescent="0.25">
      <c r="C145" s="70"/>
      <c r="D145" s="31"/>
      <c r="E145" s="93"/>
      <c r="F145" s="93"/>
      <c r="G145" s="93"/>
      <c r="H145" s="76"/>
      <c r="I145" s="76"/>
      <c r="J145" s="76"/>
      <c r="K145" s="111"/>
    </row>
    <row r="146" spans="3:12" x14ac:dyDescent="0.25">
      <c r="C146" s="70"/>
      <c r="D146" s="31"/>
      <c r="E146" s="93"/>
      <c r="F146" s="93"/>
      <c r="G146" s="93"/>
      <c r="H146" s="76"/>
      <c r="I146" s="76"/>
      <c r="J146" s="76"/>
      <c r="K146" s="111"/>
    </row>
    <row r="147" spans="3:12" ht="15.75" x14ac:dyDescent="0.25">
      <c r="C147" s="190" t="s">
        <v>387</v>
      </c>
      <c r="D147" s="324" t="s">
        <v>2063</v>
      </c>
      <c r="E147" s="93"/>
      <c r="F147" s="93"/>
      <c r="G147" s="93"/>
      <c r="H147" s="76"/>
      <c r="I147" s="76"/>
      <c r="J147" s="76"/>
      <c r="K147" s="111"/>
    </row>
    <row r="148" spans="3:12" ht="18.75" x14ac:dyDescent="0.25">
      <c r="C148" s="195" t="str">
        <f>IFERROR(VLOOKUP(D147,'1. Desarrollo e Innov. Curricu.'!$F:$G,2,FALSE),IFERROR(VLOOKUP(D147,'2. Investigación Científica'!$F:$G,2,FALSE),IFERROR(VLOOKUP(D147,'3. Vinculación Univ. Sociedad'!$F:$G,2,FALSE),IFERROR(VLOOKUP(D147,'4. Docencia y Profesorado Univ.'!$F:$G,2,FALSE),IFERROR(VLOOKUP(D147,'5. Estudiantes y Graduados'!$F:$G,2,FALSE),IFERROR(VLOOKUP(D147,'11. Gestion Administrativa'!$F:$G,2,FALSE),IFERROR(VLOOKUP(D147,'13. Gestión Académica'!$F:$G,2,FALSE),IFERROR(VLOOKUP(D147,'9. Asegura. de la Calid. y M'!$F:$G,2,FALSE),IFERROR(VLOOKUP(D147,'6. Gestión del Conocimiento'!$F:$G,2,FALSE),IFERROR(VLOOKUP(D147,'15. Gobernabilidad y Proceso...'!$F:$G,2,FALSE),IFERROR(VLOOKUP(D147,'12. Gestión del Talento Humano'!$F:$G,2,FALSE),IFERROR(VLOOKUP(D147,'14. Internacional... de la E.S.'!$F:$G,2,FALSE),IFERROR(VLOOKUP(D147,'10. Posgrado'!$F:$G,2,FALSE),IFERROR(VLOOKUP(D147,'17. Gestión TIC'!$F:$G,2,FALSE),IFERROR(VLOOKUP(D147,'16. Desa. del Sistema Educ.Sup.'!$F:$G,2,FALSE),IFERROR(VLOOKUP(D147,'8. Cultura de Inno. Insti...'!$F:$G,2,FALSE),VLOOKUP(D147,'7. Lo Esencial de la Reforma U.'!$F:$G,2,0)))))))))))))))))</f>
        <v xml:space="preserve">Presentación de al menos dos (2) ponencias en eventos nacionales e internacionales sobre innovación educativa. </v>
      </c>
      <c r="D148" s="31"/>
      <c r="E148" s="93"/>
      <c r="F148" s="93"/>
      <c r="G148" s="93"/>
      <c r="H148" s="76"/>
      <c r="I148" s="76"/>
      <c r="J148" s="76"/>
      <c r="K148" s="111"/>
    </row>
    <row r="149" spans="3:12" ht="15.75" thickBot="1" x14ac:dyDescent="0.3">
      <c r="C149" s="70"/>
      <c r="D149" s="31"/>
      <c r="E149" s="93"/>
      <c r="F149" s="93"/>
      <c r="G149" s="93"/>
      <c r="H149" s="76"/>
      <c r="I149" s="76"/>
      <c r="J149" s="76"/>
      <c r="K149" s="111"/>
    </row>
    <row r="150" spans="3:12" ht="30.75" thickBot="1" x14ac:dyDescent="0.3">
      <c r="C150" s="124" t="s">
        <v>43</v>
      </c>
      <c r="D150" s="127" t="s">
        <v>44</v>
      </c>
      <c r="E150" s="126" t="s">
        <v>51</v>
      </c>
      <c r="F150" s="126" t="s">
        <v>53</v>
      </c>
      <c r="G150" s="125" t="s">
        <v>27</v>
      </c>
      <c r="H150" s="130" t="s">
        <v>126</v>
      </c>
      <c r="I150" s="126" t="s">
        <v>45</v>
      </c>
      <c r="J150" s="126" t="s">
        <v>127</v>
      </c>
      <c r="K150" s="126" t="s">
        <v>405</v>
      </c>
      <c r="L150" s="126" t="s">
        <v>406</v>
      </c>
    </row>
    <row r="151" spans="3:12" x14ac:dyDescent="0.25">
      <c r="C151" s="99" t="s">
        <v>46</v>
      </c>
      <c r="D151" s="489">
        <v>50</v>
      </c>
      <c r="E151" s="188">
        <v>50</v>
      </c>
      <c r="F151" s="100">
        <v>100</v>
      </c>
      <c r="G151" s="97">
        <f>E151*F151</f>
        <v>5000</v>
      </c>
      <c r="H151" s="155" t="s">
        <v>124</v>
      </c>
      <c r="I151" s="98" t="s">
        <v>786</v>
      </c>
      <c r="J151" s="98" t="str">
        <f>VLOOKUP(I151,Presupuesto!$B$11:$C$566,2,0)</f>
        <v>ALIMENTOS B EBIDAS PARA PERSONAS</v>
      </c>
      <c r="K151" s="98" t="s">
        <v>1357</v>
      </c>
      <c r="L151" s="98" t="s">
        <v>391</v>
      </c>
    </row>
    <row r="152" spans="3:12" ht="15.75" thickBot="1" x14ac:dyDescent="0.3"/>
    <row r="153" spans="3:12" ht="15.75" thickBot="1" x14ac:dyDescent="0.3">
      <c r="C153" s="29" t="s">
        <v>42</v>
      </c>
      <c r="D153" s="30">
        <f>SUM(G160:G160)</f>
        <v>50000</v>
      </c>
      <c r="E153" s="723"/>
      <c r="F153" s="93"/>
      <c r="G153" s="93"/>
      <c r="H153" s="76"/>
      <c r="I153" s="76"/>
      <c r="J153" s="76"/>
      <c r="K153" s="111"/>
    </row>
    <row r="154" spans="3:12" x14ac:dyDescent="0.25">
      <c r="C154" s="70"/>
      <c r="D154" s="31"/>
      <c r="E154" s="93"/>
      <c r="F154" s="93"/>
      <c r="G154" s="93"/>
      <c r="H154" s="76"/>
      <c r="I154" s="76"/>
      <c r="J154" s="76"/>
      <c r="K154" s="111"/>
    </row>
    <row r="155" spans="3:12" x14ac:dyDescent="0.25">
      <c r="C155" s="70"/>
      <c r="D155" s="31"/>
      <c r="E155" s="93"/>
      <c r="F155" s="93"/>
      <c r="G155" s="93"/>
      <c r="H155" s="76"/>
      <c r="I155" s="76"/>
      <c r="J155" s="76"/>
      <c r="K155" s="111"/>
    </row>
    <row r="156" spans="3:12" ht="15.75" x14ac:dyDescent="0.25">
      <c r="C156" s="190" t="s">
        <v>387</v>
      </c>
      <c r="D156" s="324" t="s">
        <v>2064</v>
      </c>
      <c r="E156" s="93"/>
      <c r="F156" s="93"/>
      <c r="G156" s="93"/>
      <c r="H156" s="76"/>
      <c r="I156" s="76"/>
      <c r="J156" s="76"/>
      <c r="K156" s="111"/>
    </row>
    <row r="157" spans="3:12" ht="18.75" x14ac:dyDescent="0.25">
      <c r="C157" s="195" t="str">
        <f>IFERROR(VLOOKUP(D156,'1. Desarrollo e Innov. Curricu.'!$F:$G,2,FALSE),IFERROR(VLOOKUP(D156,'2. Investigación Científica'!$F:$G,2,FALSE),IFERROR(VLOOKUP(D156,'3. Vinculación Univ. Sociedad'!$F:$G,2,FALSE),IFERROR(VLOOKUP(D156,'4. Docencia y Profesorado Univ.'!$F:$G,2,FALSE),IFERROR(VLOOKUP(D156,'5. Estudiantes y Graduados'!$F:$G,2,FALSE),IFERROR(VLOOKUP(D156,'11. Gestion Administrativa'!$F:$G,2,FALSE),IFERROR(VLOOKUP(D156,'13. Gestión Académica'!$F:$G,2,FALSE),IFERROR(VLOOKUP(D156,'9. Asegura. de la Calid. y M'!$F:$G,2,FALSE),IFERROR(VLOOKUP(D156,'6. Gestión del Conocimiento'!$F:$G,2,FALSE),IFERROR(VLOOKUP(D156,'15. Gobernabilidad y Proceso...'!$F:$G,2,FALSE),IFERROR(VLOOKUP(D156,'12. Gestión del Talento Humano'!$F:$G,2,FALSE),IFERROR(VLOOKUP(D156,'14. Internacional... de la E.S.'!$F:$G,2,FALSE),IFERROR(VLOOKUP(D156,'10. Posgrado'!$F:$G,2,FALSE),IFERROR(VLOOKUP(D156,'17. Gestión TIC'!$F:$G,2,FALSE),IFERROR(VLOOKUP(D156,'16. Desa. del Sistema Educ.Sup.'!$F:$G,2,FALSE),IFERROR(VLOOKUP(D156,'8. Cultura de Inno. Insti...'!$F:$G,2,FALSE),VLOOKUP(D156,'7. Lo Esencial de la Reforma U.'!$F:$G,2,0)))))))))))))))))</f>
        <v>Diseñar un diplomado o curso sobre gestión de la innovación educativa</v>
      </c>
      <c r="D157" s="31"/>
      <c r="E157" s="93"/>
      <c r="F157" s="93"/>
      <c r="G157" s="93"/>
      <c r="H157" s="76"/>
      <c r="I157" s="76"/>
      <c r="J157" s="76"/>
      <c r="K157" s="111"/>
    </row>
    <row r="158" spans="3:12" x14ac:dyDescent="0.25">
      <c r="C158" s="70"/>
      <c r="D158" s="31"/>
      <c r="E158" s="93"/>
      <c r="F158" s="93"/>
      <c r="G158" s="93"/>
      <c r="H158" s="76"/>
      <c r="I158" s="76"/>
      <c r="J158" s="76"/>
      <c r="K158" s="111"/>
    </row>
    <row r="159" spans="3:12" ht="30" x14ac:dyDescent="0.25">
      <c r="C159" s="699" t="s">
        <v>43</v>
      </c>
      <c r="D159" s="144" t="s">
        <v>44</v>
      </c>
      <c r="E159" s="699" t="s">
        <v>51</v>
      </c>
      <c r="F159" s="699" t="s">
        <v>53</v>
      </c>
      <c r="G159" s="700" t="s">
        <v>27</v>
      </c>
      <c r="H159" s="145" t="s">
        <v>126</v>
      </c>
      <c r="I159" s="699" t="s">
        <v>45</v>
      </c>
      <c r="J159" s="699" t="s">
        <v>127</v>
      </c>
      <c r="K159" s="699" t="s">
        <v>405</v>
      </c>
      <c r="L159" s="699" t="s">
        <v>406</v>
      </c>
    </row>
    <row r="160" spans="3:12" s="415" customFormat="1" x14ac:dyDescent="0.25">
      <c r="C160" s="515" t="s">
        <v>2107</v>
      </c>
      <c r="D160" s="573">
        <v>1</v>
      </c>
      <c r="E160" s="701">
        <v>2</v>
      </c>
      <c r="F160" s="516">
        <v>25000</v>
      </c>
      <c r="G160" s="516">
        <f>E160*F160</f>
        <v>50000</v>
      </c>
      <c r="H160" s="157" t="s">
        <v>1689</v>
      </c>
      <c r="I160" s="514" t="s">
        <v>699</v>
      </c>
      <c r="J160" s="514" t="str">
        <f>VLOOKUP(I160,Presupuesto!$B$11:$C$566,2,0)</f>
        <v>OTROS SERVICIOS TECNICOS Y PROFESIONALES</v>
      </c>
      <c r="K160" s="514" t="s">
        <v>1357</v>
      </c>
      <c r="L160" s="514" t="s">
        <v>389</v>
      </c>
    </row>
    <row r="161" spans="3:12" x14ac:dyDescent="0.25">
      <c r="C161" s="93"/>
      <c r="E161" s="111"/>
      <c r="F161" s="111"/>
      <c r="G161" s="111"/>
      <c r="H161" s="162"/>
      <c r="I161" s="111"/>
      <c r="J161" s="111"/>
      <c r="K161" s="111"/>
    </row>
    <row r="162" spans="3:12" ht="15.75" thickBot="1" x14ac:dyDescent="0.3"/>
    <row r="163" spans="3:12" ht="15.75" thickBot="1" x14ac:dyDescent="0.3">
      <c r="C163" s="29" t="s">
        <v>42</v>
      </c>
      <c r="D163" s="30">
        <f>SUM(G170:G170)</f>
        <v>2600</v>
      </c>
      <c r="E163" s="723"/>
      <c r="F163" s="93"/>
      <c r="G163" s="93"/>
      <c r="H163" s="76"/>
      <c r="I163" s="76"/>
      <c r="J163" s="76"/>
      <c r="K163" s="111"/>
    </row>
    <row r="164" spans="3:12" x14ac:dyDescent="0.25">
      <c r="C164" s="70"/>
      <c r="D164" s="31"/>
      <c r="E164" s="93"/>
      <c r="F164" s="93"/>
      <c r="G164" s="93"/>
      <c r="H164" s="76"/>
      <c r="I164" s="76"/>
      <c r="J164" s="76"/>
      <c r="K164" s="111"/>
    </row>
    <row r="165" spans="3:12" x14ac:dyDescent="0.25">
      <c r="C165" s="70"/>
      <c r="D165" s="31"/>
      <c r="E165" s="93"/>
      <c r="F165" s="93"/>
      <c r="G165" s="93"/>
      <c r="H165" s="76"/>
      <c r="I165" s="76"/>
      <c r="J165" s="76"/>
      <c r="K165" s="111"/>
    </row>
    <row r="166" spans="3:12" ht="15.75" x14ac:dyDescent="0.25">
      <c r="C166" s="190" t="s">
        <v>387</v>
      </c>
      <c r="D166" s="324" t="s">
        <v>2065</v>
      </c>
      <c r="E166" s="93"/>
      <c r="F166" s="93"/>
      <c r="G166" s="93"/>
      <c r="H166" s="76"/>
      <c r="I166" s="76"/>
      <c r="J166" s="76"/>
      <c r="K166" s="111"/>
    </row>
    <row r="167" spans="3:12" ht="18.75" x14ac:dyDescent="0.25">
      <c r="C167" s="195" t="str">
        <f>IFERROR(VLOOKUP(D166,'1. Desarrollo e Innov. Curricu.'!$F:$G,2,FALSE),IFERROR(VLOOKUP(D166,'2. Investigación Científica'!$F:$G,2,FALSE),IFERROR(VLOOKUP(D166,'3. Vinculación Univ. Sociedad'!$F:$G,2,FALSE),IFERROR(VLOOKUP(D166,'4. Docencia y Profesorado Univ.'!$F:$G,2,FALSE),IFERROR(VLOOKUP(D166,'5. Estudiantes y Graduados'!$F:$G,2,FALSE),IFERROR(VLOOKUP(D166,'11. Gestion Administrativa'!$F:$G,2,FALSE),IFERROR(VLOOKUP(D166,'13. Gestión Académica'!$F:$G,2,FALSE),IFERROR(VLOOKUP(D166,'9. Asegura. de la Calid. y M'!$F:$G,2,FALSE),IFERROR(VLOOKUP(D166,'6. Gestión del Conocimiento'!$F:$G,2,FALSE),IFERROR(VLOOKUP(D166,'15. Gobernabilidad y Proceso...'!$F:$G,2,FALSE),IFERROR(VLOOKUP(D166,'12. Gestión del Talento Humano'!$F:$G,2,FALSE),IFERROR(VLOOKUP(D166,'14. Internacional... de la E.S.'!$F:$G,2,FALSE),IFERROR(VLOOKUP(D166,'10. Posgrado'!$F:$G,2,FALSE),IFERROR(VLOOKUP(D166,'17. Gestión TIC'!$F:$G,2,FALSE),IFERROR(VLOOKUP(D166,'16. Desa. del Sistema Educ.Sup.'!$F:$G,2,FALSE),IFERROR(VLOOKUP(D166,'8. Cultura de Inno. Insti...'!$F:$G,2,FALSE),VLOOKUP(D166,'7. Lo Esencial de la Reforma U.'!$F:$G,2,0)))))))))))))))))</f>
        <v>Desarrollar  un taller sobre innovación social.</v>
      </c>
      <c r="D167" s="31"/>
      <c r="E167" s="93"/>
      <c r="F167" s="93"/>
      <c r="G167" s="93"/>
      <c r="H167" s="76"/>
      <c r="I167" s="76"/>
      <c r="J167" s="76"/>
      <c r="K167" s="111"/>
    </row>
    <row r="168" spans="3:12" ht="15.75" thickBot="1" x14ac:dyDescent="0.3">
      <c r="C168" s="70"/>
      <c r="D168" s="31"/>
      <c r="E168" s="93"/>
      <c r="F168" s="93"/>
      <c r="G168" s="93"/>
      <c r="H168" s="76"/>
      <c r="I168" s="76"/>
      <c r="J168" s="76"/>
      <c r="K168" s="111"/>
    </row>
    <row r="169" spans="3:12" ht="30.75" thickBot="1" x14ac:dyDescent="0.3">
      <c r="C169" s="124" t="s">
        <v>43</v>
      </c>
      <c r="D169" s="127" t="s">
        <v>44</v>
      </c>
      <c r="E169" s="126" t="s">
        <v>51</v>
      </c>
      <c r="F169" s="126" t="s">
        <v>53</v>
      </c>
      <c r="G169" s="125" t="s">
        <v>27</v>
      </c>
      <c r="H169" s="130" t="s">
        <v>126</v>
      </c>
      <c r="I169" s="126" t="s">
        <v>45</v>
      </c>
      <c r="J169" s="126" t="s">
        <v>127</v>
      </c>
      <c r="K169" s="126" t="s">
        <v>405</v>
      </c>
      <c r="L169" s="126" t="s">
        <v>406</v>
      </c>
    </row>
    <row r="170" spans="3:12" x14ac:dyDescent="0.25">
      <c r="C170" s="99" t="s">
        <v>46</v>
      </c>
      <c r="D170" s="489">
        <v>40</v>
      </c>
      <c r="E170" s="188">
        <v>40</v>
      </c>
      <c r="F170" s="100">
        <v>65</v>
      </c>
      <c r="G170" s="97">
        <f>E170*F170</f>
        <v>2600</v>
      </c>
      <c r="H170" s="155" t="s">
        <v>124</v>
      </c>
      <c r="I170" s="98" t="s">
        <v>786</v>
      </c>
      <c r="J170" s="98" t="str">
        <f>VLOOKUP(I170,Presupuesto!$B$11:$C$566,2,0)</f>
        <v>ALIMENTOS B EBIDAS PARA PERSONAS</v>
      </c>
      <c r="K170" s="98" t="s">
        <v>1357</v>
      </c>
      <c r="L170" s="98" t="s">
        <v>391</v>
      </c>
    </row>
    <row r="172" spans="3:12" ht="15.75" thickBot="1" x14ac:dyDescent="0.3"/>
    <row r="173" spans="3:12" ht="15.75" thickBot="1" x14ac:dyDescent="0.3">
      <c r="C173" s="29" t="s">
        <v>42</v>
      </c>
      <c r="D173" s="30">
        <f>SUM(G180:G180)</f>
        <v>2700</v>
      </c>
      <c r="E173" s="93"/>
      <c r="F173" s="93"/>
      <c r="G173" s="93"/>
      <c r="H173" s="76"/>
      <c r="I173" s="76"/>
      <c r="J173" s="76"/>
      <c r="K173" s="111"/>
    </row>
    <row r="174" spans="3:12" x14ac:dyDescent="0.25">
      <c r="C174" s="70"/>
      <c r="D174" s="31"/>
      <c r="E174" s="93"/>
      <c r="F174" s="93"/>
      <c r="G174" s="93"/>
      <c r="H174" s="76"/>
      <c r="I174" s="76"/>
      <c r="J174" s="76"/>
      <c r="K174" s="111"/>
    </row>
    <row r="175" spans="3:12" x14ac:dyDescent="0.25">
      <c r="C175" s="70"/>
      <c r="D175" s="31"/>
      <c r="E175" s="93"/>
      <c r="F175" s="93"/>
      <c r="G175" s="93"/>
      <c r="H175" s="76"/>
      <c r="I175" s="76"/>
      <c r="J175" s="76"/>
      <c r="K175" s="111"/>
    </row>
    <row r="176" spans="3:12" ht="15.75" x14ac:dyDescent="0.25">
      <c r="C176" s="190" t="s">
        <v>387</v>
      </c>
      <c r="D176" s="324" t="s">
        <v>2066</v>
      </c>
      <c r="E176" s="723"/>
      <c r="F176" s="93"/>
      <c r="G176" s="93"/>
      <c r="H176" s="76"/>
      <c r="I176" s="76"/>
      <c r="J176" s="76"/>
      <c r="K176" s="111"/>
    </row>
    <row r="177" spans="3:12" ht="18.75" x14ac:dyDescent="0.25">
      <c r="C177" s="195" t="str">
        <f>IFERROR(VLOOKUP(D176,'1. Desarrollo e Innov. Curricu.'!$F:$G,2,FALSE),IFERROR(VLOOKUP(D176,'2. Investigación Científica'!$F:$G,2,FALSE),IFERROR(VLOOKUP(D176,'3. Vinculación Univ. Sociedad'!$F:$G,2,FALSE),IFERROR(VLOOKUP(D176,'4. Docencia y Profesorado Univ.'!$F:$G,2,FALSE),IFERROR(VLOOKUP(D176,'5. Estudiantes y Graduados'!$F:$G,2,FALSE),IFERROR(VLOOKUP(D176,'11. Gestion Administrativa'!$F:$G,2,FALSE),IFERROR(VLOOKUP(D176,'13. Gestión Académica'!$F:$G,2,FALSE),IFERROR(VLOOKUP(D176,'9. Asegura. de la Calid. y M'!$F:$G,2,FALSE),IFERROR(VLOOKUP(D176,'6. Gestión del Conocimiento'!$F:$G,2,FALSE),IFERROR(VLOOKUP(D176,'15. Gobernabilidad y Proceso...'!$F:$G,2,FALSE),IFERROR(VLOOKUP(D176,'12. Gestión del Talento Humano'!$F:$G,2,FALSE),IFERROR(VLOOKUP(D176,'14. Internacional... de la E.S.'!$F:$G,2,FALSE),IFERROR(VLOOKUP(D176,'10. Posgrado'!$F:$G,2,FALSE),IFERROR(VLOOKUP(D176,'17. Gestión TIC'!$F:$G,2,FALSE),IFERROR(VLOOKUP(D176,'16. Desa. del Sistema Educ.Sup.'!$F:$G,2,FALSE),IFERROR(VLOOKUP(D176,'8. Cultura de Inno. Insti...'!$F:$G,2,FALSE),VLOOKUP(D176,'7. Lo Esencial de la Reforma U.'!$F:$G,2,0)))))))))))))))))</f>
        <v>Desarrollar tres ( 3) conversatorios innovación tecnológica y social</v>
      </c>
      <c r="D177" s="31"/>
      <c r="E177" s="93"/>
      <c r="F177" s="93"/>
      <c r="G177" s="93"/>
      <c r="H177" s="76"/>
      <c r="I177" s="76"/>
      <c r="J177" s="76"/>
      <c r="K177" s="111"/>
    </row>
    <row r="178" spans="3:12" x14ac:dyDescent="0.25">
      <c r="C178" s="70"/>
      <c r="D178" s="31"/>
      <c r="E178" s="93"/>
      <c r="F178" s="93"/>
      <c r="G178" s="93"/>
      <c r="H178" s="76"/>
      <c r="I178" s="76"/>
      <c r="J178" s="76"/>
      <c r="K178" s="111"/>
    </row>
    <row r="179" spans="3:12" ht="30" x14ac:dyDescent="0.25">
      <c r="C179" s="699" t="s">
        <v>43</v>
      </c>
      <c r="D179" s="144" t="s">
        <v>44</v>
      </c>
      <c r="E179" s="699" t="s">
        <v>51</v>
      </c>
      <c r="F179" s="699" t="s">
        <v>53</v>
      </c>
      <c r="G179" s="700" t="s">
        <v>27</v>
      </c>
      <c r="H179" s="145" t="s">
        <v>126</v>
      </c>
      <c r="I179" s="699" t="s">
        <v>45</v>
      </c>
      <c r="J179" s="699" t="s">
        <v>127</v>
      </c>
      <c r="K179" s="699" t="s">
        <v>405</v>
      </c>
      <c r="L179" s="699" t="s">
        <v>406</v>
      </c>
    </row>
    <row r="180" spans="3:12" x14ac:dyDescent="0.25">
      <c r="C180" s="515" t="s">
        <v>46</v>
      </c>
      <c r="D180" s="573"/>
      <c r="E180" s="701">
        <v>60</v>
      </c>
      <c r="F180" s="516">
        <v>45</v>
      </c>
      <c r="G180" s="516">
        <f>E180*F180</f>
        <v>2700</v>
      </c>
      <c r="H180" s="157" t="s">
        <v>124</v>
      </c>
      <c r="I180" s="514" t="s">
        <v>786</v>
      </c>
      <c r="J180" s="514" t="str">
        <f>VLOOKUP(I180,Presupuesto!$B$11:$C$566,2,0)</f>
        <v>ALIMENTOS B EBIDAS PARA PERSONAS</v>
      </c>
      <c r="K180" s="514" t="s">
        <v>1357</v>
      </c>
      <c r="L180" s="514" t="s">
        <v>391</v>
      </c>
    </row>
    <row r="181" spans="3:12" s="149" customFormat="1" ht="15.75" thickBot="1" x14ac:dyDescent="0.3">
      <c r="C181" s="694"/>
      <c r="D181" s="695"/>
      <c r="E181" s="696"/>
      <c r="F181" s="697"/>
      <c r="G181" s="697"/>
      <c r="H181" s="698"/>
      <c r="I181" s="695"/>
      <c r="J181" s="695"/>
      <c r="K181" s="695"/>
      <c r="L181" s="695"/>
    </row>
    <row r="182" spans="3:12" ht="15.75" thickBot="1" x14ac:dyDescent="0.3">
      <c r="C182" s="29" t="s">
        <v>42</v>
      </c>
      <c r="D182" s="30">
        <f>SUM(G189:G190)</f>
        <v>20625</v>
      </c>
      <c r="E182" s="723"/>
      <c r="F182" s="93"/>
      <c r="G182" s="93"/>
      <c r="H182" s="76"/>
      <c r="I182" s="76"/>
      <c r="J182" s="76"/>
      <c r="K182" s="111"/>
    </row>
    <row r="183" spans="3:12" x14ac:dyDescent="0.25">
      <c r="C183" s="70"/>
      <c r="D183" s="31"/>
      <c r="E183" s="93"/>
      <c r="F183" s="93"/>
      <c r="G183" s="93"/>
      <c r="H183" s="76"/>
      <c r="I183" s="76"/>
      <c r="J183" s="76"/>
      <c r="K183" s="111"/>
    </row>
    <row r="184" spans="3:12" x14ac:dyDescent="0.25">
      <c r="C184" s="70"/>
      <c r="D184" s="31"/>
      <c r="E184" s="93"/>
      <c r="F184" s="93"/>
      <c r="G184" s="93"/>
      <c r="H184" s="76"/>
      <c r="I184" s="76"/>
      <c r="J184" s="76"/>
      <c r="K184" s="111"/>
    </row>
    <row r="185" spans="3:12" ht="15.75" x14ac:dyDescent="0.25">
      <c r="C185" s="190" t="s">
        <v>387</v>
      </c>
      <c r="D185" s="324" t="s">
        <v>2074</v>
      </c>
      <c r="E185" s="93"/>
      <c r="F185" s="93"/>
      <c r="G185" s="93"/>
      <c r="H185" s="76"/>
      <c r="I185" s="76"/>
      <c r="J185" s="76"/>
      <c r="K185" s="111"/>
    </row>
    <row r="186" spans="3:12" ht="18.75" x14ac:dyDescent="0.25">
      <c r="C186" s="195" t="str">
        <f>IFERROR(VLOOKUP(D185,'1. Desarrollo e Innov. Curricu.'!$F:$G,2,FALSE),IFERROR(VLOOKUP(D185,'2. Investigación Científica'!$F:$G,2,FALSE),IFERROR(VLOOKUP(D185,'3. Vinculación Univ. Sociedad'!$F:$G,2,FALSE),IFERROR(VLOOKUP(D185,'4. Docencia y Profesorado Univ.'!$F:$G,2,FALSE),IFERROR(VLOOKUP(D185,'5. Estudiantes y Graduados'!$F:$G,2,FALSE),IFERROR(VLOOKUP(D185,'11. Gestion Administrativa'!$F:$G,2,FALSE),IFERROR(VLOOKUP(D185,'13. Gestión Académica'!$F:$G,2,FALSE),IFERROR(VLOOKUP(D185,'9. Asegura. de la Calid. y M'!$F:$G,2,FALSE),IFERROR(VLOOKUP(D185,'6. Gestión del Conocimiento'!$F:$G,2,FALSE),IFERROR(VLOOKUP(D185,'15. Gobernabilidad y Proceso...'!$F:$G,2,FALSE),IFERROR(VLOOKUP(D185,'12. Gestión del Talento Humano'!$F:$G,2,FALSE),IFERROR(VLOOKUP(D185,'14. Internacional... de la E.S.'!$F:$G,2,FALSE),IFERROR(VLOOKUP(D185,'10. Posgrado'!$F:$G,2,FALSE),IFERROR(VLOOKUP(D185,'17. Gestión TIC'!$F:$G,2,FALSE),IFERROR(VLOOKUP(D185,'16. Desa. del Sistema Educ.Sup.'!$F:$G,2,FALSE),IFERROR(VLOOKUP(D185,'8. Cultura de Inno. Insti...'!$F:$G,2,FALSE),VLOOKUP(D185,'7. Lo Esencial de la Reforma U.'!$F:$G,2,0)))))))))))))))))</f>
        <v>Capacitar a los docentes de Centros Regionales en la producción de recursos educativos innovadores</v>
      </c>
      <c r="D186" s="31"/>
      <c r="E186" s="93"/>
      <c r="F186" s="93"/>
      <c r="G186" s="93"/>
      <c r="H186" s="76"/>
      <c r="I186" s="76"/>
      <c r="J186" s="76"/>
      <c r="K186" s="111"/>
    </row>
    <row r="187" spans="3:12" ht="15.75" thickBot="1" x14ac:dyDescent="0.3">
      <c r="C187" s="70"/>
      <c r="D187" s="31"/>
      <c r="E187" s="93"/>
      <c r="F187" s="93"/>
      <c r="G187" s="93"/>
      <c r="H187" s="76"/>
      <c r="I187" s="76"/>
      <c r="J187" s="76"/>
      <c r="K187" s="111"/>
    </row>
    <row r="188" spans="3:12" ht="30.75" thickBot="1" x14ac:dyDescent="0.3">
      <c r="C188" s="124" t="s">
        <v>43</v>
      </c>
      <c r="D188" s="127" t="s">
        <v>44</v>
      </c>
      <c r="E188" s="126" t="s">
        <v>51</v>
      </c>
      <c r="F188" s="126" t="s">
        <v>53</v>
      </c>
      <c r="G188" s="125" t="s">
        <v>27</v>
      </c>
      <c r="H188" s="130" t="s">
        <v>126</v>
      </c>
      <c r="I188" s="126" t="s">
        <v>45</v>
      </c>
      <c r="J188" s="126" t="s">
        <v>127</v>
      </c>
      <c r="K188" s="126" t="s">
        <v>405</v>
      </c>
      <c r="L188" s="126" t="s">
        <v>406</v>
      </c>
    </row>
    <row r="189" spans="3:12" x14ac:dyDescent="0.25">
      <c r="C189" s="109" t="s">
        <v>1820</v>
      </c>
      <c r="D189" s="489">
        <v>2</v>
      </c>
      <c r="E189" s="197">
        <v>2.5</v>
      </c>
      <c r="F189" s="117">
        <v>1250</v>
      </c>
      <c r="G189" s="97">
        <f>E189*F189</f>
        <v>3125</v>
      </c>
      <c r="H189" s="155" t="s">
        <v>124</v>
      </c>
      <c r="I189" s="98" t="s">
        <v>755</v>
      </c>
      <c r="J189" s="98" t="str">
        <f>VLOOKUP(I189,Presupuesto!$B$11:$C$566,2,0)</f>
        <v>VIATICOS NACIONALES</v>
      </c>
      <c r="K189" s="98" t="s">
        <v>1357</v>
      </c>
      <c r="L189" s="98" t="s">
        <v>407</v>
      </c>
    </row>
    <row r="190" spans="3:12" ht="15.75" thickBot="1" x14ac:dyDescent="0.3">
      <c r="C190" s="201" t="s">
        <v>424</v>
      </c>
      <c r="D190" s="202">
        <v>4</v>
      </c>
      <c r="E190" s="297">
        <v>2.5</v>
      </c>
      <c r="F190" s="104">
        <v>1750</v>
      </c>
      <c r="G190" s="105">
        <f>D190*E190*F190</f>
        <v>17500</v>
      </c>
      <c r="H190" s="155" t="s">
        <v>124</v>
      </c>
      <c r="I190" s="98" t="s">
        <v>755</v>
      </c>
      <c r="J190" s="106" t="str">
        <f>VLOOKUP(I190,Presupuesto!$B$11:$C$566,2,0)</f>
        <v>VIATICOS NACIONALES</v>
      </c>
      <c r="K190" s="98" t="s">
        <v>1357</v>
      </c>
      <c r="L190" s="300" t="s">
        <v>407</v>
      </c>
    </row>
    <row r="191" spans="3:12" s="149" customFormat="1" ht="15.75" thickBot="1" x14ac:dyDescent="0.3">
      <c r="C191" s="694"/>
      <c r="D191" s="695"/>
      <c r="E191" s="696"/>
      <c r="F191" s="697"/>
      <c r="G191" s="697"/>
      <c r="H191" s="698"/>
      <c r="I191" s="695"/>
      <c r="J191" s="695"/>
      <c r="K191" s="695"/>
      <c r="L191" s="695"/>
    </row>
    <row r="192" spans="3:12" s="415" customFormat="1" ht="15.75" thickBot="1" x14ac:dyDescent="0.3">
      <c r="C192" s="29" t="s">
        <v>42</v>
      </c>
      <c r="D192" s="30">
        <f>SUM(G199:G200)</f>
        <v>11875</v>
      </c>
      <c r="E192" s="723"/>
      <c r="F192" s="93"/>
      <c r="G192" s="93"/>
      <c r="H192" s="76"/>
      <c r="I192" s="76"/>
      <c r="J192" s="76"/>
      <c r="K192" s="111"/>
    </row>
    <row r="193" spans="3:12" s="415" customFormat="1" x14ac:dyDescent="0.25">
      <c r="C193" s="70"/>
      <c r="D193" s="31"/>
      <c r="E193" s="93"/>
      <c r="F193" s="93"/>
      <c r="G193" s="93"/>
      <c r="H193" s="76"/>
      <c r="I193" s="76"/>
      <c r="J193" s="76"/>
      <c r="K193" s="111"/>
    </row>
    <row r="194" spans="3:12" s="415" customFormat="1" x14ac:dyDescent="0.25">
      <c r="C194" s="70"/>
      <c r="D194" s="31"/>
      <c r="E194" s="93"/>
      <c r="F194" s="93"/>
      <c r="G194" s="93"/>
      <c r="H194" s="76"/>
      <c r="I194" s="76"/>
      <c r="J194" s="76"/>
      <c r="K194" s="111"/>
    </row>
    <row r="195" spans="3:12" s="415" customFormat="1" ht="15.75" x14ac:dyDescent="0.25">
      <c r="C195" s="190" t="s">
        <v>387</v>
      </c>
      <c r="D195" s="324" t="s">
        <v>2075</v>
      </c>
      <c r="E195" s="93"/>
      <c r="F195" s="93"/>
      <c r="G195" s="93"/>
      <c r="H195" s="76"/>
      <c r="I195" s="76"/>
      <c r="J195" s="76"/>
      <c r="K195" s="111"/>
    </row>
    <row r="196" spans="3:12" s="415" customFormat="1" ht="18.75" x14ac:dyDescent="0.25">
      <c r="C196" s="195" t="str">
        <f>IFERROR(VLOOKUP(D195,'1. Desarrollo e Innov. Curricu.'!$F:$G,2,FALSE),IFERROR(VLOOKUP(D195,'2. Investigación Científica'!$F:$G,2,FALSE),IFERROR(VLOOKUP(D195,'3. Vinculación Univ. Sociedad'!$F:$G,2,FALSE),IFERROR(VLOOKUP(D195,'4. Docencia y Profesorado Univ.'!$F:$G,2,FALSE),IFERROR(VLOOKUP(D195,'5. Estudiantes y Graduados'!$F:$G,2,FALSE),IFERROR(VLOOKUP(D195,'11. Gestion Administrativa'!$F:$G,2,FALSE),IFERROR(VLOOKUP(D195,'13. Gestión Académica'!$F:$G,2,FALSE),IFERROR(VLOOKUP(D195,'9. Asegura. de la Calid. y M'!$F:$G,2,FALSE),IFERROR(VLOOKUP(D195,'6. Gestión del Conocimiento'!$F:$G,2,FALSE),IFERROR(VLOOKUP(D195,'15. Gobernabilidad y Proceso...'!$F:$G,2,FALSE),IFERROR(VLOOKUP(D195,'12. Gestión del Talento Humano'!$F:$G,2,FALSE),IFERROR(VLOOKUP(D195,'14. Internacional... de la E.S.'!$F:$G,2,FALSE),IFERROR(VLOOKUP(D195,'10. Posgrado'!$F:$G,2,FALSE),IFERROR(VLOOKUP(D195,'17. Gestión TIC'!$F:$G,2,FALSE),IFERROR(VLOOKUP(D195,'16. Desa. del Sistema Educ.Sup.'!$F:$G,2,FALSE),IFERROR(VLOOKUP(D195,'8. Cultura de Inno. Insti...'!$F:$G,2,FALSE),VLOOKUP(D195,'7. Lo Esencial de la Reforma U.'!$F:$G,2,0)))))))))))))))))</f>
        <v xml:space="preserve">Acompañar la producción recursos educativos innovadores para apoyar el proceso de enseñanza aprendizaje. </v>
      </c>
      <c r="D196" s="31"/>
      <c r="E196" s="93"/>
      <c r="F196" s="93"/>
      <c r="G196" s="93"/>
      <c r="H196" s="76"/>
      <c r="I196" s="76"/>
      <c r="J196" s="76"/>
      <c r="K196" s="111"/>
    </row>
    <row r="197" spans="3:12" s="415" customFormat="1" ht="15.75" thickBot="1" x14ac:dyDescent="0.3">
      <c r="C197" s="70"/>
      <c r="D197" s="31"/>
      <c r="E197" s="93"/>
      <c r="F197" s="93"/>
      <c r="G197" s="93"/>
      <c r="H197" s="76"/>
      <c r="I197" s="76"/>
      <c r="J197" s="76"/>
      <c r="K197" s="111"/>
    </row>
    <row r="198" spans="3:12" s="415" customFormat="1" ht="30.75" thickBot="1" x14ac:dyDescent="0.3">
      <c r="C198" s="124" t="s">
        <v>43</v>
      </c>
      <c r="D198" s="127" t="s">
        <v>44</v>
      </c>
      <c r="E198" s="126" t="s">
        <v>51</v>
      </c>
      <c r="F198" s="126" t="s">
        <v>53</v>
      </c>
      <c r="G198" s="125" t="s">
        <v>27</v>
      </c>
      <c r="H198" s="130" t="s">
        <v>126</v>
      </c>
      <c r="I198" s="126" t="s">
        <v>45</v>
      </c>
      <c r="J198" s="126" t="s">
        <v>127</v>
      </c>
      <c r="K198" s="126" t="s">
        <v>405</v>
      </c>
      <c r="L198" s="126" t="s">
        <v>406</v>
      </c>
    </row>
    <row r="199" spans="3:12" s="415" customFormat="1" x14ac:dyDescent="0.25">
      <c r="C199" s="109" t="s">
        <v>1820</v>
      </c>
      <c r="D199" s="719">
        <v>1</v>
      </c>
      <c r="E199" s="197">
        <v>2.5</v>
      </c>
      <c r="F199" s="117">
        <v>1250</v>
      </c>
      <c r="G199" s="97">
        <f>E199*F199</f>
        <v>3125</v>
      </c>
      <c r="H199" s="155" t="s">
        <v>124</v>
      </c>
      <c r="I199" s="98" t="s">
        <v>755</v>
      </c>
      <c r="J199" s="98" t="str">
        <f>VLOOKUP(I199,Presupuesto!$B$11:$C$566,2,0)</f>
        <v>VIATICOS NACIONALES</v>
      </c>
      <c r="K199" s="98" t="s">
        <v>1357</v>
      </c>
      <c r="L199" s="98" t="s">
        <v>407</v>
      </c>
    </row>
    <row r="200" spans="3:12" s="415" customFormat="1" ht="15.75" thickBot="1" x14ac:dyDescent="0.3">
      <c r="C200" s="201" t="s">
        <v>424</v>
      </c>
      <c r="D200" s="202">
        <v>2</v>
      </c>
      <c r="E200" s="297">
        <v>2.5</v>
      </c>
      <c r="F200" s="104">
        <v>1750</v>
      </c>
      <c r="G200" s="105">
        <f>D200*E200*F200</f>
        <v>8750</v>
      </c>
      <c r="H200" s="155" t="s">
        <v>124</v>
      </c>
      <c r="I200" s="98" t="s">
        <v>755</v>
      </c>
      <c r="J200" s="106" t="str">
        <f>VLOOKUP(I200,Presupuesto!$B$11:$C$566,2,0)</f>
        <v>VIATICOS NACIONALES</v>
      </c>
      <c r="K200" s="98" t="s">
        <v>1357</v>
      </c>
      <c r="L200" s="300" t="s">
        <v>407</v>
      </c>
    </row>
    <row r="201" spans="3:12" s="415" customFormat="1" x14ac:dyDescent="0.25">
      <c r="H201" s="402"/>
    </row>
    <row r="202" spans="3:12" s="415" customFormat="1" x14ac:dyDescent="0.25">
      <c r="H202" s="402"/>
    </row>
    <row r="203" spans="3:12" s="415" customFormat="1" ht="15.75" thickBot="1" x14ac:dyDescent="0.3">
      <c r="H203" s="402"/>
    </row>
    <row r="204" spans="3:12" ht="15.75" thickBot="1" x14ac:dyDescent="0.3">
      <c r="C204" s="29" t="s">
        <v>42</v>
      </c>
      <c r="D204" s="30">
        <f>SUM(G211:G211)</f>
        <v>16000</v>
      </c>
      <c r="E204" s="723"/>
      <c r="F204" s="93"/>
      <c r="G204" s="93"/>
      <c r="H204" s="76"/>
      <c r="I204" s="76"/>
      <c r="J204" s="76"/>
      <c r="K204" s="111"/>
    </row>
    <row r="205" spans="3:12" x14ac:dyDescent="0.25">
      <c r="C205" s="70"/>
      <c r="D205" s="31"/>
      <c r="E205" s="93"/>
      <c r="F205" s="93"/>
      <c r="G205" s="93"/>
      <c r="H205" s="76"/>
      <c r="I205" s="76"/>
      <c r="J205" s="76"/>
      <c r="K205" s="111"/>
    </row>
    <row r="206" spans="3:12" x14ac:dyDescent="0.25">
      <c r="C206" s="70"/>
      <c r="D206" s="31"/>
      <c r="E206" s="93"/>
      <c r="F206" s="93"/>
      <c r="G206" s="93"/>
      <c r="H206" s="76"/>
      <c r="I206" s="76"/>
      <c r="J206" s="76"/>
      <c r="K206" s="111"/>
    </row>
    <row r="207" spans="3:12" ht="15.75" x14ac:dyDescent="0.25">
      <c r="C207" s="190" t="s">
        <v>387</v>
      </c>
      <c r="D207" s="324" t="s">
        <v>2083</v>
      </c>
      <c r="E207" s="93"/>
      <c r="F207" s="93"/>
      <c r="G207" s="93"/>
      <c r="H207" s="76"/>
      <c r="I207" s="76"/>
      <c r="J207" s="76"/>
      <c r="K207" s="111"/>
    </row>
    <row r="208" spans="3:12" ht="18.75" x14ac:dyDescent="0.25">
      <c r="C208" s="195" t="str">
        <f>IFERROR(VLOOKUP(D207,'1. Desarrollo e Innov. Curricu.'!$F:$G,2,FALSE),IFERROR(VLOOKUP(D207,'2. Investigación Científica'!$F:$G,2,FALSE),IFERROR(VLOOKUP(D207,'3. Vinculación Univ. Sociedad'!$F:$G,2,FALSE),IFERROR(VLOOKUP(D207,'4. Docencia y Profesorado Univ.'!$F:$G,2,FALSE),IFERROR(VLOOKUP(D207,'5. Estudiantes y Graduados'!$F:$G,2,FALSE),IFERROR(VLOOKUP(D207,'11. Gestion Administrativa'!$F:$G,2,FALSE),IFERROR(VLOOKUP(D207,'13. Gestión Académica'!$F:$G,2,FALSE),IFERROR(VLOOKUP(D207,'9. Asegura. de la Calid. y M'!$F:$G,2,FALSE),IFERROR(VLOOKUP(D207,'6. Gestión del Conocimiento'!$F:$G,2,FALSE),IFERROR(VLOOKUP(D207,'15. Gobernabilidad y Proceso...'!$F:$G,2,FALSE),IFERROR(VLOOKUP(D207,'12. Gestión del Talento Humano'!$F:$G,2,FALSE),IFERROR(VLOOKUP(D207,'14. Internacional... de la E.S.'!$F:$G,2,FALSE),IFERROR(VLOOKUP(D207,'10. Posgrado'!$F:$G,2,FALSE),IFERROR(VLOOKUP(D207,'17. Gestión TIC'!$F:$G,2,FALSE),IFERROR(VLOOKUP(D207,'16. Desa. del Sistema Educ.Sup.'!$F:$G,2,FALSE),IFERROR(VLOOKUP(D207,'8. Cultura de Inno. Insti...'!$F:$G,2,FALSE),VLOOKUP(D207,'7. Lo Esencial de la Reforma U.'!$F:$G,2,0)))))))))))))))))</f>
        <v>Aplicar el programa de incentivos a docentes innovadores.</v>
      </c>
      <c r="D208" s="31"/>
      <c r="E208" s="93"/>
      <c r="F208" s="93"/>
      <c r="G208" s="93"/>
      <c r="H208" s="76"/>
      <c r="I208" s="76"/>
      <c r="J208" s="76"/>
      <c r="K208" s="111"/>
    </row>
    <row r="209" spans="3:12" ht="15.75" thickBot="1" x14ac:dyDescent="0.3">
      <c r="C209" s="70"/>
      <c r="D209" s="31"/>
      <c r="E209" s="93"/>
      <c r="F209" s="93"/>
      <c r="G209" s="93"/>
      <c r="H209" s="76"/>
      <c r="I209" s="76"/>
      <c r="J209" s="76"/>
      <c r="K209" s="111"/>
    </row>
    <row r="210" spans="3:12" ht="30.75" thickBot="1" x14ac:dyDescent="0.3">
      <c r="C210" s="124" t="s">
        <v>43</v>
      </c>
      <c r="D210" s="134" t="s">
        <v>44</v>
      </c>
      <c r="E210" s="126" t="s">
        <v>51</v>
      </c>
      <c r="F210" s="126" t="s">
        <v>53</v>
      </c>
      <c r="G210" s="125" t="s">
        <v>27</v>
      </c>
      <c r="H210" s="130" t="s">
        <v>126</v>
      </c>
      <c r="I210" s="126" t="s">
        <v>45</v>
      </c>
      <c r="J210" s="126" t="s">
        <v>127</v>
      </c>
      <c r="K210" s="126" t="s">
        <v>405</v>
      </c>
      <c r="L210" s="126" t="s">
        <v>406</v>
      </c>
    </row>
    <row r="211" spans="3:12" x14ac:dyDescent="0.25">
      <c r="C211" s="572" t="s">
        <v>1818</v>
      </c>
      <c r="D211" s="573"/>
      <c r="E211" s="294">
        <v>10</v>
      </c>
      <c r="F211" s="114">
        <v>1600</v>
      </c>
      <c r="G211" s="295">
        <f>E211*F211</f>
        <v>16000</v>
      </c>
      <c r="H211" s="296" t="s">
        <v>124</v>
      </c>
      <c r="I211" s="115" t="s">
        <v>901</v>
      </c>
      <c r="J211" s="115" t="str">
        <f>VLOOKUP(I211,Presupuesto!$B$11:$C$566,2,0)</f>
        <v>OTROS PRODUCTOS METALICOS</v>
      </c>
      <c r="K211" s="98" t="s">
        <v>1357</v>
      </c>
      <c r="L211" s="115" t="s">
        <v>389</v>
      </c>
    </row>
    <row r="213" spans="3:12" ht="15.75" thickBot="1" x14ac:dyDescent="0.3"/>
    <row r="214" spans="3:12" s="415" customFormat="1" ht="15.75" thickBot="1" x14ac:dyDescent="0.3">
      <c r="C214" s="29" t="s">
        <v>42</v>
      </c>
      <c r="D214" s="30">
        <f>SUM(G221:G221)</f>
        <v>1800</v>
      </c>
      <c r="E214" s="723"/>
      <c r="F214" s="93"/>
      <c r="G214" s="93"/>
      <c r="H214" s="76"/>
      <c r="I214" s="76"/>
      <c r="J214" s="76"/>
      <c r="K214" s="111"/>
    </row>
    <row r="215" spans="3:12" s="415" customFormat="1" x14ac:dyDescent="0.25">
      <c r="C215" s="70"/>
      <c r="D215" s="31"/>
      <c r="E215" s="93"/>
      <c r="F215" s="93"/>
      <c r="G215" s="93"/>
      <c r="H215" s="76"/>
      <c r="I215" s="76"/>
      <c r="J215" s="76"/>
      <c r="K215" s="111"/>
    </row>
    <row r="216" spans="3:12" s="415" customFormat="1" x14ac:dyDescent="0.25">
      <c r="C216" s="70"/>
      <c r="D216" s="31"/>
      <c r="E216" s="93"/>
      <c r="F216" s="93"/>
      <c r="G216" s="93"/>
      <c r="H216" s="76"/>
      <c r="I216" s="76"/>
      <c r="J216" s="76"/>
      <c r="K216" s="111"/>
    </row>
    <row r="217" spans="3:12" s="415" customFormat="1" ht="15.75" x14ac:dyDescent="0.25">
      <c r="C217" s="190" t="s">
        <v>387</v>
      </c>
      <c r="D217" s="324" t="s">
        <v>2071</v>
      </c>
      <c r="E217" s="93"/>
      <c r="F217" s="93"/>
      <c r="G217" s="93"/>
      <c r="H217" s="76"/>
      <c r="I217" s="76"/>
      <c r="J217" s="76"/>
      <c r="K217" s="111"/>
    </row>
    <row r="218" spans="3:12" s="415" customFormat="1" ht="18.75" x14ac:dyDescent="0.25">
      <c r="C218" s="195" t="str">
        <f>IFERROR(VLOOKUP(D217,'1. Desarrollo e Innov. Curricu.'!$F:$G,2,FALSE),IFERROR(VLOOKUP(D217,'2. Investigación Científica'!$F:$G,2,FALSE),IFERROR(VLOOKUP(D217,'3. Vinculación Univ. Sociedad'!$F:$G,2,FALSE),IFERROR(VLOOKUP(D217,'4. Docencia y Profesorado Univ.'!$F:$G,2,FALSE),IFERROR(VLOOKUP(D217,'5. Estudiantes y Graduados'!$F:$G,2,FALSE),IFERROR(VLOOKUP(D217,'11. Gestion Administrativa'!$F:$G,2,FALSE),IFERROR(VLOOKUP(D217,'13. Gestión Académica'!$F:$G,2,FALSE),IFERROR(VLOOKUP(D217,'9. Asegura. de la Calid. y M'!$F:$G,2,FALSE),IFERROR(VLOOKUP(D217,'6. Gestión del Conocimiento'!$F:$G,2,FALSE),IFERROR(VLOOKUP(D217,'15. Gobernabilidad y Proceso...'!$F:$G,2,FALSE),IFERROR(VLOOKUP(D217,'12. Gestión del Talento Humano'!$F:$G,2,FALSE),IFERROR(VLOOKUP(D217,'14. Internacional... de la E.S.'!$F:$G,2,FALSE),IFERROR(VLOOKUP(D217,'10. Posgrado'!$F:$G,2,FALSE),IFERROR(VLOOKUP(D217,'17. Gestión TIC'!$F:$G,2,FALSE),IFERROR(VLOOKUP(D217,'16. Desa. del Sistema Educ.Sup.'!$F:$G,2,FALSE),IFERROR(VLOOKUP(D217,'8. Cultura de Inno. Insti...'!$F:$G,2,FALSE),VLOOKUP(D217,'7. Lo Esencial de la Reforma U.'!$F:$G,2,0)))))))))))))))))</f>
        <v>Desarrollo de la propuesta de proyecto aprendizaje por indagación, como resultado del curso financiado por la OEA-CSUCA</v>
      </c>
      <c r="D218" s="31"/>
      <c r="E218" s="93"/>
      <c r="F218" s="93"/>
      <c r="G218" s="93"/>
      <c r="H218" s="76"/>
      <c r="I218" s="76"/>
      <c r="J218" s="76"/>
      <c r="K218" s="111"/>
    </row>
    <row r="219" spans="3:12" s="415" customFormat="1" ht="15.75" thickBot="1" x14ac:dyDescent="0.3">
      <c r="C219" s="70"/>
      <c r="D219" s="31"/>
      <c r="E219" s="93"/>
      <c r="F219" s="93"/>
      <c r="G219" s="93"/>
      <c r="H219" s="76"/>
      <c r="I219" s="76"/>
      <c r="J219" s="76"/>
      <c r="K219" s="111"/>
    </row>
    <row r="220" spans="3:12" s="415" customFormat="1" ht="30.75" thickBot="1" x14ac:dyDescent="0.3">
      <c r="C220" s="124" t="s">
        <v>43</v>
      </c>
      <c r="D220" s="127" t="s">
        <v>44</v>
      </c>
      <c r="E220" s="126" t="s">
        <v>51</v>
      </c>
      <c r="F220" s="126" t="s">
        <v>53</v>
      </c>
      <c r="G220" s="125" t="s">
        <v>27</v>
      </c>
      <c r="H220" s="130" t="s">
        <v>126</v>
      </c>
      <c r="I220" s="126" t="s">
        <v>45</v>
      </c>
      <c r="J220" s="126" t="s">
        <v>127</v>
      </c>
      <c r="K220" s="126" t="s">
        <v>405</v>
      </c>
      <c r="L220" s="126" t="s">
        <v>406</v>
      </c>
    </row>
    <row r="221" spans="3:12" s="415" customFormat="1" x14ac:dyDescent="0.25">
      <c r="C221" s="293" t="s">
        <v>1846</v>
      </c>
      <c r="D221" s="507">
        <v>20</v>
      </c>
      <c r="E221" s="508">
        <v>2</v>
      </c>
      <c r="F221" s="96">
        <v>45</v>
      </c>
      <c r="G221" s="295">
        <f>E221*F221*D221</f>
        <v>1800</v>
      </c>
      <c r="H221" s="296" t="s">
        <v>124</v>
      </c>
      <c r="I221" s="115" t="s">
        <v>786</v>
      </c>
      <c r="J221" s="115" t="str">
        <f>VLOOKUP(I221,Presupuesto!$B$11:$C$566,2,0)</f>
        <v>ALIMENTOS B EBIDAS PARA PERSONAS</v>
      </c>
      <c r="K221" s="115" t="s">
        <v>1357</v>
      </c>
      <c r="L221" s="115" t="s">
        <v>391</v>
      </c>
    </row>
    <row r="223" spans="3:12" s="415" customFormat="1" x14ac:dyDescent="0.25">
      <c r="C223" s="70"/>
      <c r="D223" s="31"/>
      <c r="E223" s="93"/>
      <c r="F223" s="93"/>
      <c r="G223" s="93"/>
      <c r="H223" s="76"/>
      <c r="I223" s="76"/>
      <c r="J223" s="76"/>
      <c r="K223" s="111"/>
    </row>
    <row r="224" spans="3:12" s="415" customFormat="1" x14ac:dyDescent="0.25">
      <c r="C224" s="70"/>
      <c r="D224" s="31"/>
      <c r="E224" s="93"/>
      <c r="F224" s="93"/>
      <c r="G224" s="93"/>
      <c r="H224" s="76"/>
      <c r="I224" s="76"/>
      <c r="J224" s="76"/>
      <c r="K224" s="111"/>
    </row>
    <row r="226" spans="3:12" ht="15.75" thickBot="1" x14ac:dyDescent="0.3"/>
    <row r="227" spans="3:12" ht="15.75" thickBot="1" x14ac:dyDescent="0.3">
      <c r="C227" s="29" t="s">
        <v>42</v>
      </c>
      <c r="D227" s="30">
        <f>SUM(G234:G253)</f>
        <v>501700</v>
      </c>
      <c r="E227" s="723"/>
      <c r="F227" s="93"/>
      <c r="G227" s="93"/>
      <c r="H227" s="76"/>
      <c r="I227" s="76"/>
      <c r="J227" s="76"/>
      <c r="K227" s="111"/>
      <c r="L227" s="415"/>
    </row>
    <row r="228" spans="3:12" x14ac:dyDescent="0.25">
      <c r="C228" s="70"/>
      <c r="D228" s="31"/>
      <c r="E228" s="93"/>
      <c r="F228" s="93"/>
      <c r="G228" s="93"/>
      <c r="H228" s="76"/>
      <c r="I228" s="76"/>
      <c r="J228" s="76"/>
      <c r="K228" s="111"/>
      <c r="L228" s="415"/>
    </row>
    <row r="229" spans="3:12" x14ac:dyDescent="0.25">
      <c r="C229" s="70"/>
      <c r="D229" s="31"/>
      <c r="E229" s="93"/>
      <c r="F229" s="93"/>
      <c r="G229" s="93"/>
      <c r="H229" s="76"/>
      <c r="I229" s="76"/>
      <c r="J229" s="76"/>
      <c r="K229" s="111"/>
      <c r="L229" s="415"/>
    </row>
    <row r="230" spans="3:12" ht="15.75" x14ac:dyDescent="0.25">
      <c r="C230" s="190" t="s">
        <v>387</v>
      </c>
      <c r="D230" s="324" t="s">
        <v>2079</v>
      </c>
      <c r="E230" s="93"/>
      <c r="F230" s="93"/>
      <c r="G230" s="93"/>
      <c r="H230" s="76"/>
      <c r="I230" s="76"/>
      <c r="J230" s="76"/>
      <c r="K230" s="111"/>
      <c r="L230" s="415"/>
    </row>
    <row r="231" spans="3:12" ht="18.75" x14ac:dyDescent="0.25">
      <c r="C231" s="195" t="str">
        <f>IFERROR(VLOOKUP(D230,'1. Desarrollo e Innov. Curricu.'!$F:$G,2,FALSE),IFERROR(VLOOKUP(D230,'2. Investigación Científica'!$F:$G,2,FALSE),IFERROR(VLOOKUP(D230,'3. Vinculación Univ. Sociedad'!$F:$G,2,FALSE),IFERROR(VLOOKUP(D230,'4. Docencia y Profesorado Univ.'!$F:$G,2,FALSE),IFERROR(VLOOKUP(D230,'5. Estudiantes y Graduados'!$F:$G,2,FALSE),IFERROR(VLOOKUP(D230,'11. Gestion Administrativa'!$F:$G,2,FALSE),IFERROR(VLOOKUP(D230,'13. Gestión Académica'!$F:$G,2,FALSE),IFERROR(VLOOKUP(D230,'9. Asegura. de la Calid. y M'!$F:$G,2,FALSE),IFERROR(VLOOKUP(D230,'6. Gestión del Conocimiento'!$F:$G,2,FALSE),IFERROR(VLOOKUP(D230,'15. Gobernabilidad y Proceso...'!$F:$G,2,FALSE),IFERROR(VLOOKUP(D230,'12. Gestión del Talento Humano'!$F:$G,2,FALSE),IFERROR(VLOOKUP(D230,'14. Internacional... de la E.S.'!$F:$G,2,FALSE),IFERROR(VLOOKUP(D230,'10. Posgrado'!$F:$G,2,FALSE),IFERROR(VLOOKUP(D230,'17. Gestión TIC'!$F:$G,2,FALSE),IFERROR(VLOOKUP(D230,'16. Desa. del Sistema Educ.Sup.'!$F:$G,2,FALSE),IFERROR(VLOOKUP(D230,'8. Cultura de Inno. Insti...'!$F:$G,2,FALSE),VLOOKUP(D230,'7. Lo Esencial de la Reforma U.'!$F:$G,2,0)))))))))))))))))</f>
        <v xml:space="preserve">Organizar y desarrollar  la VIII Jornada de Innovación Educativa </v>
      </c>
      <c r="D231" s="31"/>
      <c r="E231" s="93"/>
      <c r="F231" s="93"/>
      <c r="G231" s="93"/>
      <c r="H231" s="76"/>
      <c r="I231" s="76"/>
      <c r="J231" s="76"/>
      <c r="K231" s="111"/>
      <c r="L231" s="415"/>
    </row>
    <row r="232" spans="3:12" ht="15.75" thickBot="1" x14ac:dyDescent="0.3">
      <c r="C232" s="70"/>
      <c r="D232" s="31"/>
      <c r="E232" s="93"/>
      <c r="F232" s="93"/>
      <c r="G232" s="93"/>
      <c r="H232" s="76"/>
      <c r="I232" s="76"/>
      <c r="J232" s="76"/>
      <c r="K232" s="111"/>
      <c r="L232" s="415"/>
    </row>
    <row r="233" spans="3:12" ht="30.75" thickBot="1" x14ac:dyDescent="0.3">
      <c r="C233" s="124" t="s">
        <v>43</v>
      </c>
      <c r="D233" s="127" t="s">
        <v>44</v>
      </c>
      <c r="E233" s="126" t="s">
        <v>51</v>
      </c>
      <c r="F233" s="126" t="s">
        <v>53</v>
      </c>
      <c r="G233" s="125" t="s">
        <v>27</v>
      </c>
      <c r="H233" s="130" t="s">
        <v>126</v>
      </c>
      <c r="I233" s="126" t="s">
        <v>45</v>
      </c>
      <c r="J233" s="126" t="s">
        <v>127</v>
      </c>
      <c r="K233" s="126" t="s">
        <v>405</v>
      </c>
      <c r="L233" s="126" t="s">
        <v>406</v>
      </c>
    </row>
    <row r="234" spans="3:12" ht="15.75" thickBot="1" x14ac:dyDescent="0.3">
      <c r="C234" s="99" t="s">
        <v>1832</v>
      </c>
      <c r="D234" s="506"/>
      <c r="E234" s="188">
        <v>50</v>
      </c>
      <c r="F234" s="100">
        <v>40</v>
      </c>
      <c r="G234" s="97">
        <f t="shared" ref="G234:G249" si="1">E234*F234</f>
        <v>2000</v>
      </c>
      <c r="H234" s="155" t="s">
        <v>124</v>
      </c>
      <c r="I234" s="98" t="s">
        <v>711</v>
      </c>
      <c r="J234" s="98" t="str">
        <f>VLOOKUP(I234,[1]Presupuesto!$B$11:$C$566,2,0)</f>
        <v>SERVICIOS DE IMPRENTA PUBLIC.Y REPRODUCCION</v>
      </c>
      <c r="K234" s="98" t="s">
        <v>1357</v>
      </c>
      <c r="L234" s="115" t="s">
        <v>389</v>
      </c>
    </row>
    <row r="235" spans="3:12" ht="15.75" thickBot="1" x14ac:dyDescent="0.3">
      <c r="C235" s="99" t="s">
        <v>1828</v>
      </c>
      <c r="D235" s="506"/>
      <c r="E235" s="188">
        <v>350</v>
      </c>
      <c r="F235" s="100">
        <v>95</v>
      </c>
      <c r="G235" s="97">
        <f t="shared" si="1"/>
        <v>33250</v>
      </c>
      <c r="H235" s="155" t="s">
        <v>124</v>
      </c>
      <c r="I235" s="98" t="s">
        <v>786</v>
      </c>
      <c r="J235" s="98" t="str">
        <f>VLOOKUP(I235,[1]Presupuesto!$B$11:$C$566,2,0)</f>
        <v>ALIMENTOS B EBIDAS PARA PERSONAS</v>
      </c>
      <c r="K235" s="98" t="s">
        <v>1357</v>
      </c>
      <c r="L235" s="115" t="s">
        <v>407</v>
      </c>
    </row>
    <row r="236" spans="3:12" s="415" customFormat="1" ht="15.75" thickBot="1" x14ac:dyDescent="0.3">
      <c r="C236" s="99" t="s">
        <v>1829</v>
      </c>
      <c r="D236" s="506"/>
      <c r="E236" s="188">
        <v>300</v>
      </c>
      <c r="F236" s="100">
        <v>75</v>
      </c>
      <c r="G236" s="97">
        <f t="shared" si="1"/>
        <v>22500</v>
      </c>
      <c r="H236" s="155" t="s">
        <v>124</v>
      </c>
      <c r="I236" s="98" t="s">
        <v>786</v>
      </c>
      <c r="J236" s="98" t="str">
        <f>VLOOKUP(I236,[1]Presupuesto!$B$11:$C$566,2,0)</f>
        <v>ALIMENTOS B EBIDAS PARA PERSONAS</v>
      </c>
      <c r="K236" s="98" t="s">
        <v>1357</v>
      </c>
      <c r="L236" s="115" t="s">
        <v>390</v>
      </c>
    </row>
    <row r="237" spans="3:12" s="415" customFormat="1" ht="15.75" thickBot="1" x14ac:dyDescent="0.3">
      <c r="C237" s="99" t="s">
        <v>1830</v>
      </c>
      <c r="D237" s="506"/>
      <c r="E237" s="188">
        <v>300</v>
      </c>
      <c r="F237" s="100">
        <v>75</v>
      </c>
      <c r="G237" s="97">
        <f t="shared" si="1"/>
        <v>22500</v>
      </c>
      <c r="H237" s="155" t="s">
        <v>124</v>
      </c>
      <c r="I237" s="98" t="s">
        <v>786</v>
      </c>
      <c r="J237" s="98" t="str">
        <f>VLOOKUP(I237,[1]Presupuesto!$B$11:$C$566,2,0)</f>
        <v>ALIMENTOS B EBIDAS PARA PERSONAS</v>
      </c>
      <c r="K237" s="98" t="s">
        <v>1357</v>
      </c>
      <c r="L237" s="115" t="s">
        <v>391</v>
      </c>
    </row>
    <row r="238" spans="3:12" s="415" customFormat="1" ht="15.75" thickBot="1" x14ac:dyDescent="0.3">
      <c r="C238" s="99" t="s">
        <v>1831</v>
      </c>
      <c r="D238" s="506"/>
      <c r="E238" s="188">
        <v>350</v>
      </c>
      <c r="F238" s="100">
        <v>100</v>
      </c>
      <c r="G238" s="97">
        <f t="shared" si="1"/>
        <v>35000</v>
      </c>
      <c r="H238" s="155" t="s">
        <v>124</v>
      </c>
      <c r="I238" s="98" t="s">
        <v>786</v>
      </c>
      <c r="J238" s="98" t="str">
        <f>VLOOKUP(I238,[1]Presupuesto!$B$11:$C$566,2,0)</f>
        <v>ALIMENTOS B EBIDAS PARA PERSONAS</v>
      </c>
      <c r="K238" s="98" t="s">
        <v>1357</v>
      </c>
      <c r="L238" s="115" t="s">
        <v>392</v>
      </c>
    </row>
    <row r="239" spans="3:12" s="415" customFormat="1" ht="15.75" thickBot="1" x14ac:dyDescent="0.3">
      <c r="C239" s="99" t="s">
        <v>1833</v>
      </c>
      <c r="D239" s="506"/>
      <c r="E239" s="188">
        <v>350</v>
      </c>
      <c r="F239" s="100">
        <v>60</v>
      </c>
      <c r="G239" s="97">
        <f t="shared" si="1"/>
        <v>21000</v>
      </c>
      <c r="H239" s="155" t="s">
        <v>124</v>
      </c>
      <c r="I239" s="98" t="s">
        <v>711</v>
      </c>
      <c r="J239" s="98" t="str">
        <f>VLOOKUP(I239,[1]Presupuesto!$B$11:$C$566,2,0)</f>
        <v>SERVICIOS DE IMPRENTA PUBLIC.Y REPRODUCCION</v>
      </c>
      <c r="K239" s="98" t="s">
        <v>1357</v>
      </c>
      <c r="L239" s="115" t="s">
        <v>393</v>
      </c>
    </row>
    <row r="240" spans="3:12" s="415" customFormat="1" ht="15.75" thickBot="1" x14ac:dyDescent="0.3">
      <c r="C240" s="99" t="s">
        <v>1834</v>
      </c>
      <c r="D240" s="506"/>
      <c r="E240" s="188">
        <v>350</v>
      </c>
      <c r="F240" s="100">
        <v>11</v>
      </c>
      <c r="G240" s="97">
        <f t="shared" si="1"/>
        <v>3850</v>
      </c>
      <c r="H240" s="155" t="s">
        <v>124</v>
      </c>
      <c r="I240" s="98" t="s">
        <v>711</v>
      </c>
      <c r="J240" s="98" t="str">
        <f>VLOOKUP(I240,[1]Presupuesto!$B$11:$C$566,2,0)</f>
        <v>SERVICIOS DE IMPRENTA PUBLIC.Y REPRODUCCION</v>
      </c>
      <c r="K240" s="98" t="s">
        <v>1357</v>
      </c>
      <c r="L240" s="115" t="s">
        <v>394</v>
      </c>
    </row>
    <row r="241" spans="3:12" s="415" customFormat="1" ht="15.75" thickBot="1" x14ac:dyDescent="0.3">
      <c r="C241" s="99" t="s">
        <v>1835</v>
      </c>
      <c r="D241" s="506"/>
      <c r="E241" s="188">
        <v>350</v>
      </c>
      <c r="F241" s="100">
        <v>40</v>
      </c>
      <c r="G241" s="97">
        <f t="shared" si="1"/>
        <v>14000</v>
      </c>
      <c r="H241" s="155" t="s">
        <v>124</v>
      </c>
      <c r="I241" s="98" t="s">
        <v>711</v>
      </c>
      <c r="J241" s="98" t="str">
        <f>VLOOKUP(I241,[1]Presupuesto!$B$11:$C$566,2,0)</f>
        <v>SERVICIOS DE IMPRENTA PUBLIC.Y REPRODUCCION</v>
      </c>
      <c r="K241" s="98" t="s">
        <v>1357</v>
      </c>
      <c r="L241" s="115" t="s">
        <v>395</v>
      </c>
    </row>
    <row r="242" spans="3:12" s="415" customFormat="1" ht="15.75" thickBot="1" x14ac:dyDescent="0.3">
      <c r="C242" s="99" t="s">
        <v>1836</v>
      </c>
      <c r="D242" s="506"/>
      <c r="E242" s="188">
        <v>80</v>
      </c>
      <c r="F242" s="100">
        <v>80</v>
      </c>
      <c r="G242" s="97">
        <f t="shared" si="1"/>
        <v>6400</v>
      </c>
      <c r="H242" s="155" t="s">
        <v>124</v>
      </c>
      <c r="I242" s="98" t="s">
        <v>786</v>
      </c>
      <c r="J242" s="98" t="str">
        <f>VLOOKUP(I242,[1]Presupuesto!$B$11:$C$566,2,0)</f>
        <v>ALIMENTOS B EBIDAS PARA PERSONAS</v>
      </c>
      <c r="K242" s="98" t="s">
        <v>1357</v>
      </c>
      <c r="L242" s="115" t="s">
        <v>396</v>
      </c>
    </row>
    <row r="243" spans="3:12" ht="15.75" thickBot="1" x14ac:dyDescent="0.3">
      <c r="C243" s="99" t="s">
        <v>47</v>
      </c>
      <c r="D243" s="506"/>
      <c r="E243" s="188">
        <v>50</v>
      </c>
      <c r="F243" s="100">
        <v>10</v>
      </c>
      <c r="G243" s="97">
        <v>2500</v>
      </c>
      <c r="H243" s="155" t="s">
        <v>124</v>
      </c>
      <c r="I243" s="98" t="s">
        <v>809</v>
      </c>
      <c r="J243" s="98" t="str">
        <f>VLOOKUP(I243,[1]Presupuesto!$B$11:$C$566,2,0)</f>
        <v>PAPEL DE ESCRITORIO</v>
      </c>
      <c r="K243" s="98" t="s">
        <v>1357</v>
      </c>
      <c r="L243" s="115" t="s">
        <v>397</v>
      </c>
    </row>
    <row r="244" spans="3:12" s="415" customFormat="1" ht="15.75" thickBot="1" x14ac:dyDescent="0.3">
      <c r="C244" s="99" t="s">
        <v>1843</v>
      </c>
      <c r="D244" s="506"/>
      <c r="E244" s="188">
        <v>450</v>
      </c>
      <c r="F244" s="100">
        <v>11</v>
      </c>
      <c r="G244" s="97">
        <f t="shared" si="1"/>
        <v>4950</v>
      </c>
      <c r="H244" s="155" t="s">
        <v>124</v>
      </c>
      <c r="I244" s="98" t="s">
        <v>936</v>
      </c>
      <c r="J244" s="98" t="str">
        <f>VLOOKUP(I244,[1]Presupuesto!$B$11:$C$566,2,0)</f>
        <v>UTILES DE ESCRITORIO, OFICINA Y ENSE¥ANZA</v>
      </c>
      <c r="K244" s="98" t="s">
        <v>1357</v>
      </c>
      <c r="L244" s="115" t="s">
        <v>398</v>
      </c>
    </row>
    <row r="245" spans="3:12" ht="15.75" thickBot="1" x14ac:dyDescent="0.3">
      <c r="C245" s="99" t="s">
        <v>1841</v>
      </c>
      <c r="D245" s="506"/>
      <c r="E245" s="188">
        <v>1</v>
      </c>
      <c r="F245" s="100">
        <v>3000</v>
      </c>
      <c r="G245" s="97">
        <f t="shared" si="1"/>
        <v>3000</v>
      </c>
      <c r="H245" s="155" t="s">
        <v>124</v>
      </c>
      <c r="I245" s="98" t="s">
        <v>936</v>
      </c>
      <c r="J245" s="98" t="str">
        <f>VLOOKUP(I245,[1]Presupuesto!$B$11:$C$566,2,0)</f>
        <v>UTILES DE ESCRITORIO, OFICINA Y ENSE¥ANZA</v>
      </c>
      <c r="K245" s="98" t="s">
        <v>1357</v>
      </c>
      <c r="L245" s="115" t="s">
        <v>399</v>
      </c>
    </row>
    <row r="246" spans="3:12" s="415" customFormat="1" ht="15.75" thickBot="1" x14ac:dyDescent="0.3">
      <c r="C246" s="99" t="s">
        <v>1842</v>
      </c>
      <c r="D246" s="506"/>
      <c r="E246" s="188">
        <v>10</v>
      </c>
      <c r="F246" s="100">
        <v>350</v>
      </c>
      <c r="G246" s="97">
        <f t="shared" si="1"/>
        <v>3500</v>
      </c>
      <c r="H246" s="155" t="s">
        <v>124</v>
      </c>
      <c r="I246" s="98" t="s">
        <v>949</v>
      </c>
      <c r="J246" s="98" t="str">
        <f>VLOOKUP(I246,[1]Presupuesto!$B$11:$C$566,2,0)</f>
        <v>OTROS RESPUESTOS Y ACCESORIOS MENORES</v>
      </c>
      <c r="K246" s="98" t="s">
        <v>1357</v>
      </c>
      <c r="L246" s="115" t="s">
        <v>1855</v>
      </c>
    </row>
    <row r="247" spans="3:12" s="415" customFormat="1" ht="15.75" thickBot="1" x14ac:dyDescent="0.3">
      <c r="C247" s="99" t="s">
        <v>2222</v>
      </c>
      <c r="D247" s="506"/>
      <c r="E247" s="188">
        <v>1</v>
      </c>
      <c r="F247" s="100">
        <v>4000</v>
      </c>
      <c r="G247" s="97">
        <f t="shared" si="1"/>
        <v>4000</v>
      </c>
      <c r="H247" s="155" t="s">
        <v>124</v>
      </c>
      <c r="I247" s="98" t="s">
        <v>949</v>
      </c>
      <c r="J247" s="98" t="str">
        <f>VLOOKUP(I247,[1]Presupuesto!$B$11:$C$566,2,0)</f>
        <v>OTROS RESPUESTOS Y ACCESORIOS MENORES</v>
      </c>
      <c r="K247" s="98" t="s">
        <v>1357</v>
      </c>
      <c r="L247" s="115" t="s">
        <v>407</v>
      </c>
    </row>
    <row r="248" spans="3:12" ht="15.75" thickBot="1" x14ac:dyDescent="0.3">
      <c r="C248" s="99" t="s">
        <v>1837</v>
      </c>
      <c r="D248" s="506"/>
      <c r="E248" s="188">
        <v>350</v>
      </c>
      <c r="F248" s="100">
        <v>11</v>
      </c>
      <c r="G248" s="97">
        <f t="shared" si="1"/>
        <v>3850</v>
      </c>
      <c r="H248" s="155" t="s">
        <v>124</v>
      </c>
      <c r="I248" s="98" t="s">
        <v>936</v>
      </c>
      <c r="J248" s="98" t="str">
        <f>VLOOKUP(I248,[1]Presupuesto!$B$11:$C$566,2,0)</f>
        <v>UTILES DE ESCRITORIO, OFICINA Y ENSE¥ANZA</v>
      </c>
      <c r="K248" s="98" t="s">
        <v>1357</v>
      </c>
      <c r="L248" s="115" t="s">
        <v>390</v>
      </c>
    </row>
    <row r="249" spans="3:12" s="415" customFormat="1" ht="15.75" thickBot="1" x14ac:dyDescent="0.3">
      <c r="C249" s="109" t="s">
        <v>1840</v>
      </c>
      <c r="D249" s="505">
        <v>2</v>
      </c>
      <c r="E249" s="197">
        <v>8</v>
      </c>
      <c r="F249" s="117">
        <v>300</v>
      </c>
      <c r="G249" s="97">
        <f t="shared" si="1"/>
        <v>2400</v>
      </c>
      <c r="H249" s="155" t="s">
        <v>124</v>
      </c>
      <c r="I249" s="98" t="s">
        <v>786</v>
      </c>
      <c r="J249" s="98" t="str">
        <f>VLOOKUP(I249,[1]Presupuesto!$B$11:$C$566,2,0)</f>
        <v>ALIMENTOS B EBIDAS PARA PERSONAS</v>
      </c>
      <c r="K249" s="98" t="s">
        <v>1357</v>
      </c>
      <c r="L249" s="115" t="s">
        <v>391</v>
      </c>
    </row>
    <row r="250" spans="3:12" ht="15.75" thickBot="1" x14ac:dyDescent="0.3">
      <c r="C250" s="109" t="s">
        <v>1838</v>
      </c>
      <c r="D250" s="505">
        <v>2</v>
      </c>
      <c r="E250" s="197">
        <v>3</v>
      </c>
      <c r="F250" s="117">
        <v>1500</v>
      </c>
      <c r="G250" s="97">
        <v>19000</v>
      </c>
      <c r="H250" s="155" t="s">
        <v>124</v>
      </c>
      <c r="I250" s="98" t="s">
        <v>293</v>
      </c>
      <c r="J250" s="98" t="str">
        <f>VLOOKUP(I250,[1]Presupuesto!$B$11:$C$566,2,0)</f>
        <v>OTROS SERVICIOS COMERCIALES Y FINANCIEROS N.C.</v>
      </c>
      <c r="K250" s="98" t="s">
        <v>1357</v>
      </c>
      <c r="L250" s="115" t="s">
        <v>392</v>
      </c>
    </row>
    <row r="251" spans="3:12" s="415" customFormat="1" ht="15.75" thickBot="1" x14ac:dyDescent="0.3">
      <c r="C251" s="109" t="s">
        <v>1839</v>
      </c>
      <c r="D251" s="505">
        <v>2</v>
      </c>
      <c r="E251" s="197">
        <v>2</v>
      </c>
      <c r="F251" s="117">
        <v>25000</v>
      </c>
      <c r="G251" s="118">
        <f>E251*F251</f>
        <v>50000</v>
      </c>
      <c r="H251" s="155" t="s">
        <v>124</v>
      </c>
      <c r="I251" s="503" t="s">
        <v>749</v>
      </c>
      <c r="J251" s="98" t="str">
        <f>VLOOKUP(I251,[1]Presupuesto!$B$11:$C$566,2,0)</f>
        <v>PASAJES AL EXTERIOR</v>
      </c>
      <c r="K251" s="98" t="s">
        <v>1357</v>
      </c>
      <c r="L251" s="115" t="s">
        <v>393</v>
      </c>
    </row>
    <row r="252" spans="3:12" ht="15.75" thickBot="1" x14ac:dyDescent="0.3">
      <c r="C252" s="109" t="s">
        <v>1823</v>
      </c>
      <c r="D252" s="505">
        <v>40</v>
      </c>
      <c r="E252" s="197">
        <v>40</v>
      </c>
      <c r="F252" s="117">
        <v>1200</v>
      </c>
      <c r="G252" s="118">
        <f>E252*F252</f>
        <v>48000</v>
      </c>
      <c r="H252" s="155" t="s">
        <v>124</v>
      </c>
      <c r="I252" s="503" t="s">
        <v>743</v>
      </c>
      <c r="J252" s="98" t="str">
        <f>VLOOKUP(I252,[1]Presupuesto!$B$11:$C$566,2,0)</f>
        <v>PASAJES NACIONALES</v>
      </c>
      <c r="K252" s="98" t="s">
        <v>1357</v>
      </c>
      <c r="L252" s="115" t="s">
        <v>394</v>
      </c>
    </row>
    <row r="253" spans="3:12" ht="15.75" thickBot="1" x14ac:dyDescent="0.3">
      <c r="C253" s="201" t="s">
        <v>424</v>
      </c>
      <c r="D253" s="202">
        <v>40</v>
      </c>
      <c r="E253" s="297">
        <v>2.5</v>
      </c>
      <c r="F253" s="104">
        <v>2000</v>
      </c>
      <c r="G253" s="105">
        <f>D253*E253*F253</f>
        <v>200000</v>
      </c>
      <c r="H253" s="155" t="s">
        <v>124</v>
      </c>
      <c r="I253" s="299" t="s">
        <v>755</v>
      </c>
      <c r="J253" s="106" t="str">
        <f>VLOOKUP(I253,[1]Presupuesto!$B$11:$C$566,2,0)</f>
        <v>VIATICOS NACIONALES</v>
      </c>
      <c r="K253" s="98" t="s">
        <v>1357</v>
      </c>
      <c r="L253" s="115" t="s">
        <v>395</v>
      </c>
    </row>
    <row r="255" spans="3:12" ht="15.75" thickBot="1" x14ac:dyDescent="0.3"/>
    <row r="256" spans="3:12" ht="15.75" thickBot="1" x14ac:dyDescent="0.3">
      <c r="C256" s="29" t="s">
        <v>42</v>
      </c>
      <c r="D256" s="30">
        <f>SUM(G263:G263)</f>
        <v>10000</v>
      </c>
      <c r="E256" s="723"/>
      <c r="F256" s="93"/>
      <c r="G256" s="93"/>
      <c r="H256" s="76"/>
      <c r="I256" s="76"/>
      <c r="J256" s="76"/>
      <c r="K256" s="111"/>
    </row>
    <row r="257" spans="3:12" x14ac:dyDescent="0.25">
      <c r="C257" s="70"/>
      <c r="D257" s="31"/>
      <c r="E257" s="93"/>
      <c r="F257" s="93"/>
      <c r="G257" s="93"/>
      <c r="H257" s="76"/>
      <c r="I257" s="76"/>
      <c r="J257" s="76"/>
      <c r="K257" s="111"/>
    </row>
    <row r="258" spans="3:12" x14ac:dyDescent="0.25">
      <c r="C258" s="70"/>
      <c r="D258" s="31"/>
      <c r="E258" s="93"/>
      <c r="F258" s="93"/>
      <c r="G258" s="93"/>
      <c r="H258" s="76"/>
      <c r="I258" s="76"/>
      <c r="J258" s="76"/>
      <c r="K258" s="111"/>
    </row>
    <row r="259" spans="3:12" ht="15.75" x14ac:dyDescent="0.25">
      <c r="C259" s="190" t="s">
        <v>387</v>
      </c>
      <c r="D259" s="324" t="s">
        <v>2084</v>
      </c>
      <c r="E259" s="93"/>
      <c r="F259" s="93"/>
      <c r="G259" s="93"/>
      <c r="H259" s="76"/>
      <c r="I259" s="76"/>
      <c r="J259" s="76"/>
      <c r="K259" s="111"/>
    </row>
    <row r="260" spans="3:12" ht="18.75" x14ac:dyDescent="0.25">
      <c r="C260" s="195" t="str">
        <f>IFERROR(VLOOKUP(D259,'1. Desarrollo e Innov. Curricu.'!$F:$G,2,FALSE),IFERROR(VLOOKUP(D259,'2. Investigación Científica'!$F:$G,2,FALSE),IFERROR(VLOOKUP(D259,'3. Vinculación Univ. Sociedad'!$F:$G,2,FALSE),IFERROR(VLOOKUP(D259,'4. Docencia y Profesorado Univ.'!$F:$G,2,FALSE),IFERROR(VLOOKUP(D259,'5. Estudiantes y Graduados'!$F:$G,2,FALSE),IFERROR(VLOOKUP(D259,'11. Gestion Administrativa'!$F:$G,2,FALSE),IFERROR(VLOOKUP(D259,'13. Gestión Académica'!$F:$G,2,FALSE),IFERROR(VLOOKUP(D259,'9. Asegura. de la Calid. y M'!$F:$G,2,FALSE),IFERROR(VLOOKUP(D259,'6. Gestión del Conocimiento'!$F:$G,2,FALSE),IFERROR(VLOOKUP(D259,'15. Gobernabilidad y Proceso...'!$F:$G,2,FALSE),IFERROR(VLOOKUP(D259,'12. Gestión del Talento Humano'!$F:$G,2,FALSE),IFERROR(VLOOKUP(D259,'14. Internacional... de la E.S.'!$F:$G,2,FALSE),IFERROR(VLOOKUP(D259,'10. Posgrado'!$F:$G,2,FALSE),IFERROR(VLOOKUP(D259,'17. Gestión TIC'!$F:$G,2,FALSE),IFERROR(VLOOKUP(D259,'16. Desa. del Sistema Educ.Sup.'!$F:$G,2,FALSE),IFERROR(VLOOKUP(D259,'8. Cultura de Inno. Insti...'!$F:$G,2,FALSE),VLOOKUP(D259,'7. Lo Esencial de la Reforma U.'!$F:$G,2,0)))))))))))))))))</f>
        <v xml:space="preserve">Monitoria y seguimiento a docentes para sistematización y registro de experiencias de innovación educativa en observatorio de innovación de la UNAH. </v>
      </c>
      <c r="D260" s="31"/>
      <c r="E260" s="93"/>
      <c r="F260" s="93"/>
      <c r="G260" s="93"/>
      <c r="H260" s="76"/>
      <c r="I260" s="76"/>
      <c r="J260" s="76"/>
      <c r="K260" s="111"/>
    </row>
    <row r="261" spans="3:12" ht="15.75" thickBot="1" x14ac:dyDescent="0.3">
      <c r="C261" s="70"/>
      <c r="D261" s="31"/>
      <c r="E261" s="93"/>
      <c r="F261" s="93"/>
      <c r="G261" s="93"/>
      <c r="H261" s="76"/>
      <c r="I261" s="76"/>
      <c r="J261" s="76"/>
      <c r="K261" s="111"/>
    </row>
    <row r="262" spans="3:12" ht="30.75" thickBot="1" x14ac:dyDescent="0.3">
      <c r="C262" s="124" t="s">
        <v>43</v>
      </c>
      <c r="D262" s="127" t="s">
        <v>44</v>
      </c>
      <c r="E262" s="126" t="s">
        <v>51</v>
      </c>
      <c r="F262" s="126" t="s">
        <v>53</v>
      </c>
      <c r="G262" s="125" t="s">
        <v>27</v>
      </c>
      <c r="H262" s="130" t="s">
        <v>126</v>
      </c>
      <c r="I262" s="126" t="s">
        <v>45</v>
      </c>
      <c r="J262" s="126" t="s">
        <v>127</v>
      </c>
      <c r="K262" s="126" t="s">
        <v>405</v>
      </c>
      <c r="L262" s="126" t="s">
        <v>406</v>
      </c>
    </row>
    <row r="263" spans="3:12" ht="15.75" thickBot="1" x14ac:dyDescent="0.3">
      <c r="C263" s="201" t="s">
        <v>424</v>
      </c>
      <c r="D263" s="202">
        <v>2</v>
      </c>
      <c r="E263" s="297">
        <v>2.5</v>
      </c>
      <c r="F263" s="104">
        <v>2000</v>
      </c>
      <c r="G263" s="105">
        <f>D263*E263*F263</f>
        <v>10000</v>
      </c>
      <c r="H263" s="298" t="s">
        <v>124</v>
      </c>
      <c r="I263" s="299" t="s">
        <v>755</v>
      </c>
      <c r="J263" s="106" t="str">
        <f>VLOOKUP(I263,Presupuesto!$B$11:$C$566,2,0)</f>
        <v>VIATICOS NACIONALES</v>
      </c>
      <c r="K263" s="98" t="s">
        <v>1357</v>
      </c>
      <c r="L263" s="300" t="s">
        <v>407</v>
      </c>
    </row>
    <row r="264" spans="3:12" x14ac:dyDescent="0.25">
      <c r="C264" s="93"/>
      <c r="E264" s="111"/>
      <c r="F264" s="111"/>
      <c r="G264" s="111"/>
      <c r="H264" s="162"/>
      <c r="I264" s="111"/>
      <c r="J264" s="111"/>
      <c r="K264" s="111"/>
    </row>
    <row r="269" spans="3:12" ht="15.75" thickBot="1" x14ac:dyDescent="0.3"/>
    <row r="270" spans="3:12" ht="15.75" thickBot="1" x14ac:dyDescent="0.3">
      <c r="C270" s="29" t="s">
        <v>42</v>
      </c>
      <c r="D270" s="30">
        <f>SUM(G277:G282)</f>
        <v>157249.60000000001</v>
      </c>
      <c r="E270" s="723"/>
      <c r="F270" s="93"/>
      <c r="G270" s="93"/>
      <c r="H270" s="76"/>
      <c r="I270" s="76"/>
      <c r="J270" s="76"/>
      <c r="K270" s="111"/>
      <c r="L270" s="415"/>
    </row>
    <row r="271" spans="3:12" x14ac:dyDescent="0.25">
      <c r="C271" s="70"/>
      <c r="D271" s="31"/>
      <c r="E271" s="93"/>
      <c r="F271" s="93"/>
      <c r="G271" s="93"/>
      <c r="H271" s="76"/>
      <c r="I271" s="76"/>
      <c r="J271" s="76"/>
      <c r="K271" s="111"/>
      <c r="L271" s="415"/>
    </row>
    <row r="272" spans="3:12" x14ac:dyDescent="0.25">
      <c r="C272" s="70"/>
      <c r="D272" s="31"/>
      <c r="E272" s="93"/>
      <c r="F272" s="93"/>
      <c r="G272" s="93"/>
      <c r="H272" s="76"/>
      <c r="I272" s="76"/>
      <c r="J272" s="76"/>
      <c r="K272" s="111"/>
      <c r="L272" s="415"/>
    </row>
    <row r="273" spans="3:12" ht="15.75" x14ac:dyDescent="0.25">
      <c r="C273" s="190" t="s">
        <v>387</v>
      </c>
      <c r="D273" s="324" t="s">
        <v>2271</v>
      </c>
      <c r="E273" s="93"/>
      <c r="F273" s="93"/>
      <c r="G273" s="93"/>
      <c r="H273" s="76"/>
      <c r="I273" s="76"/>
      <c r="J273" s="76"/>
      <c r="K273" s="111"/>
      <c r="L273" s="415"/>
    </row>
    <row r="274" spans="3:12" ht="18.75" x14ac:dyDescent="0.25">
      <c r="C274" s="195" t="str">
        <f>IFERROR(VLOOKUP(D273,'1. Desarrollo e Innov. Curricu.'!$F:$G,2,FALSE),IFERROR(VLOOKUP(D273,'2. Investigación Científica'!$F:$G,2,FALSE),IFERROR(VLOOKUP(D273,'3. Vinculación Univ. Sociedad'!$F:$G,2,FALSE),IFERROR(VLOOKUP(D273,'4. Docencia y Profesorado Univ.'!$F:$G,2,FALSE),IFERROR(VLOOKUP(D273,'5. Estudiantes y Graduados'!$F:$G,2,FALSE),IFERROR(VLOOKUP(D273,'11. Gestion Administrativa'!$F:$G,2,FALSE),IFERROR(VLOOKUP(D273,'13. Gestión Académica'!$F:$G,2,FALSE),IFERROR(VLOOKUP(D273,'9. Asegura. de la Calid. y M'!$F:$G,2,FALSE),IFERROR(VLOOKUP(D273,'6. Gestión del Conocimiento'!$F:$G,2,FALSE),IFERROR(VLOOKUP(D273,'15. Gobernabilidad y Proceso...'!$F:$G,2,FALSE),IFERROR(VLOOKUP(D273,'12. Gestión del Talento Humano'!$F:$G,2,FALSE),IFERROR(VLOOKUP(D273,'14. Internacional... de la E.S.'!$F:$G,2,FALSE),IFERROR(VLOOKUP(D273,'10. Posgrado'!$F:$G,2,FALSE),IFERROR(VLOOKUP(D273,'17. Gestión TIC'!$F:$G,2,FALSE),IFERROR(VLOOKUP(D273,'16. Desa. del Sistema Educ.Sup.'!$F:$G,2,FALSE),IFERROR(VLOOKUP(D273,'8. Cultura de Inno. Insti...'!$F:$G,2,FALSE),VLOOKUP(D273,'7. Lo Esencial de la Reforma U.'!$F:$G,2,0)))))))))))))))))</f>
        <v>Realizar una jornada de reflexión para asegurar  la calidad  para la mejora continua del modelo de Educación virtual</v>
      </c>
      <c r="D274" s="31"/>
      <c r="E274" s="93"/>
      <c r="F274" s="93"/>
      <c r="G274" s="93"/>
      <c r="H274" s="76"/>
      <c r="I274" s="76"/>
      <c r="J274" s="76"/>
      <c r="K274" s="111"/>
      <c r="L274" s="415"/>
    </row>
    <row r="275" spans="3:12" ht="15.75" thickBot="1" x14ac:dyDescent="0.3">
      <c r="C275" s="70"/>
      <c r="D275" s="31"/>
      <c r="E275" s="93"/>
      <c r="F275" s="93"/>
      <c r="G275" s="93"/>
      <c r="H275" s="76"/>
      <c r="I275" s="76"/>
      <c r="J275" s="76"/>
      <c r="K275" s="111"/>
      <c r="L275" s="415"/>
    </row>
    <row r="276" spans="3:12" ht="30.75" thickBot="1" x14ac:dyDescent="0.3">
      <c r="C276" s="124" t="s">
        <v>43</v>
      </c>
      <c r="D276" s="127" t="s">
        <v>44</v>
      </c>
      <c r="E276" s="126" t="s">
        <v>51</v>
      </c>
      <c r="F276" s="126" t="s">
        <v>53</v>
      </c>
      <c r="G276" s="125" t="s">
        <v>27</v>
      </c>
      <c r="H276" s="130" t="s">
        <v>126</v>
      </c>
      <c r="I276" s="126" t="s">
        <v>45</v>
      </c>
      <c r="J276" s="126" t="s">
        <v>127</v>
      </c>
      <c r="K276" s="126" t="s">
        <v>405</v>
      </c>
      <c r="L276" s="126" t="s">
        <v>406</v>
      </c>
    </row>
    <row r="277" spans="3:12" x14ac:dyDescent="0.25">
      <c r="C277" s="99" t="s">
        <v>1822</v>
      </c>
      <c r="D277" s="874"/>
      <c r="E277" s="188">
        <v>150</v>
      </c>
      <c r="F277" s="100">
        <v>90</v>
      </c>
      <c r="G277" s="97">
        <f t="shared" ref="G277:G281" si="2">E277*F277</f>
        <v>13500</v>
      </c>
      <c r="H277" s="155" t="s">
        <v>124</v>
      </c>
      <c r="I277" s="98" t="s">
        <v>786</v>
      </c>
      <c r="J277" s="98" t="str">
        <f>VLOOKUP(I277,[1]Presupuesto!$B$11:$C$566,2,0)</f>
        <v>ALIMENTOS B EBIDAS PARA PERSONAS</v>
      </c>
      <c r="K277" s="98" t="s">
        <v>1351</v>
      </c>
      <c r="L277" s="98" t="s">
        <v>407</v>
      </c>
    </row>
    <row r="278" spans="3:12" x14ac:dyDescent="0.25">
      <c r="C278" s="99" t="s">
        <v>47</v>
      </c>
      <c r="D278" s="874"/>
      <c r="E278" s="188">
        <v>70</v>
      </c>
      <c r="F278" s="100">
        <v>25</v>
      </c>
      <c r="G278" s="97">
        <f t="shared" si="2"/>
        <v>1750</v>
      </c>
      <c r="H278" s="155" t="s">
        <v>124</v>
      </c>
      <c r="I278" s="98" t="s">
        <v>809</v>
      </c>
      <c r="J278" s="98" t="str">
        <f>VLOOKUP(I278,[1]Presupuesto!$B$11:$C$566,2,0)</f>
        <v>PAPEL DE ESCRITORIO</v>
      </c>
      <c r="K278" s="98" t="s">
        <v>1351</v>
      </c>
      <c r="L278" s="98" t="s">
        <v>390</v>
      </c>
    </row>
    <row r="279" spans="3:12" x14ac:dyDescent="0.25">
      <c r="C279" s="99" t="s">
        <v>118</v>
      </c>
      <c r="D279" s="874"/>
      <c r="E279" s="188">
        <v>70</v>
      </c>
      <c r="F279" s="100">
        <v>25</v>
      </c>
      <c r="G279" s="97">
        <f t="shared" si="2"/>
        <v>1750</v>
      </c>
      <c r="H279" s="155" t="s">
        <v>124</v>
      </c>
      <c r="I279" s="98" t="s">
        <v>936</v>
      </c>
      <c r="J279" s="98" t="str">
        <f>VLOOKUP(I279,[1]Presupuesto!$B$11:$C$566,2,0)</f>
        <v>UTILES DE ESCRITORIO, OFICINA Y ENSE¥ANZA</v>
      </c>
      <c r="K279" s="98" t="s">
        <v>1351</v>
      </c>
      <c r="L279" s="98" t="s">
        <v>391</v>
      </c>
    </row>
    <row r="280" spans="3:12" s="415" customFormat="1" x14ac:dyDescent="0.25">
      <c r="C280" s="109" t="s">
        <v>48</v>
      </c>
      <c r="D280" s="720"/>
      <c r="E280" s="197">
        <v>70</v>
      </c>
      <c r="F280" s="117">
        <v>39.28</v>
      </c>
      <c r="G280" s="97">
        <f t="shared" si="2"/>
        <v>2749.6</v>
      </c>
      <c r="H280" s="155" t="s">
        <v>124</v>
      </c>
      <c r="I280" s="98" t="s">
        <v>936</v>
      </c>
      <c r="J280" s="98" t="str">
        <f>VLOOKUP(I280,[1]Presupuesto!$B$11:$C$566,2,0)</f>
        <v>UTILES DE ESCRITORIO, OFICINA Y ENSE¥ANZA</v>
      </c>
      <c r="K280" s="98" t="s">
        <v>1351</v>
      </c>
      <c r="L280" s="98" t="s">
        <v>392</v>
      </c>
    </row>
    <row r="281" spans="3:12" x14ac:dyDescent="0.25">
      <c r="C281" s="109" t="s">
        <v>1823</v>
      </c>
      <c r="D281" s="489">
        <v>40</v>
      </c>
      <c r="E281" s="197">
        <v>25</v>
      </c>
      <c r="F281" s="117">
        <v>900</v>
      </c>
      <c r="G281" s="118">
        <f t="shared" si="2"/>
        <v>22500</v>
      </c>
      <c r="H281" s="155" t="s">
        <v>124</v>
      </c>
      <c r="I281" s="503" t="s">
        <v>743</v>
      </c>
      <c r="J281" s="98" t="str">
        <f>VLOOKUP(I281,[1]Presupuesto!$B$11:$C$566,2,0)</f>
        <v>PASAJES NACIONALES</v>
      </c>
      <c r="K281" s="98" t="s">
        <v>1351</v>
      </c>
      <c r="L281" s="98" t="s">
        <v>393</v>
      </c>
    </row>
    <row r="282" spans="3:12" ht="15.75" thickBot="1" x14ac:dyDescent="0.3">
      <c r="C282" s="201" t="s">
        <v>424</v>
      </c>
      <c r="D282" s="202">
        <v>40</v>
      </c>
      <c r="E282" s="297">
        <v>2.5</v>
      </c>
      <c r="F282" s="104">
        <f>HLOOKUP(C282,$AH$2:$BU$3,2,0)</f>
        <v>1150</v>
      </c>
      <c r="G282" s="105">
        <f>D282*E282*F282</f>
        <v>115000</v>
      </c>
      <c r="H282" s="155" t="s">
        <v>124</v>
      </c>
      <c r="I282" s="299" t="s">
        <v>755</v>
      </c>
      <c r="J282" s="106" t="str">
        <f>VLOOKUP(I282,[1]Presupuesto!$B$11:$C$566,2,0)</f>
        <v>VIATICOS NACIONALES</v>
      </c>
      <c r="K282" s="98" t="s">
        <v>1351</v>
      </c>
      <c r="L282" s="98" t="s">
        <v>394</v>
      </c>
    </row>
    <row r="286" spans="3:12" ht="15.75" thickBot="1" x14ac:dyDescent="0.3"/>
    <row r="287" spans="3:12" s="415" customFormat="1" ht="15.75" thickBot="1" x14ac:dyDescent="0.3">
      <c r="C287" s="29" t="s">
        <v>42</v>
      </c>
      <c r="D287" s="30">
        <f>SUM(G294)</f>
        <v>6000</v>
      </c>
      <c r="E287" s="723"/>
      <c r="F287" s="93"/>
      <c r="G287" s="93"/>
      <c r="H287" s="76"/>
      <c r="I287" s="76"/>
      <c r="J287" s="76"/>
      <c r="K287" s="111"/>
    </row>
    <row r="288" spans="3:12" s="415" customFormat="1" x14ac:dyDescent="0.25">
      <c r="C288" s="70"/>
      <c r="D288" s="31"/>
      <c r="E288" s="93"/>
      <c r="F288" s="93"/>
      <c r="G288" s="93"/>
      <c r="H288" s="76"/>
      <c r="I288" s="76"/>
      <c r="J288" s="76"/>
      <c r="K288" s="111"/>
    </row>
    <row r="289" spans="3:12" s="415" customFormat="1" x14ac:dyDescent="0.25">
      <c r="C289" s="70"/>
      <c r="D289" s="31"/>
      <c r="E289" s="93"/>
      <c r="F289" s="93"/>
      <c r="G289" s="93"/>
      <c r="H289" s="76"/>
      <c r="I289" s="76"/>
      <c r="J289" s="76"/>
      <c r="K289" s="111"/>
    </row>
    <row r="290" spans="3:12" s="415" customFormat="1" ht="15.75" x14ac:dyDescent="0.25">
      <c r="C290" s="190" t="s">
        <v>387</v>
      </c>
      <c r="D290" s="324" t="s">
        <v>1816</v>
      </c>
      <c r="E290" s="93"/>
      <c r="F290" s="93"/>
      <c r="G290" s="93"/>
      <c r="H290" s="76"/>
      <c r="I290" s="76"/>
      <c r="J290" s="76"/>
      <c r="K290" s="111"/>
    </row>
    <row r="291" spans="3:12" s="415" customFormat="1" ht="18.75" x14ac:dyDescent="0.25">
      <c r="C291" s="195" t="str">
        <f>IFERROR(VLOOKUP(D290,'1. Desarrollo e Innov. Curricu.'!$F:$G,2,FALSE),IFERROR(VLOOKUP(D290,'2. Investigación Científica'!$F:$G,2,FALSE),IFERROR(VLOOKUP(D290,'3. Vinculación Univ. Sociedad'!$F:$G,2,FALSE),IFERROR(VLOOKUP(D290,'4. Docencia y Profesorado Univ.'!$F:$G,2,FALSE),IFERROR(VLOOKUP(D290,'5. Estudiantes y Graduados'!$F:$G,2,FALSE),IFERROR(VLOOKUP(D290,'11. Gestion Administrativa'!$F:$G,2,FALSE),IFERROR(VLOOKUP(D290,'13. Gestión Académica'!$F:$G,2,FALSE),IFERROR(VLOOKUP(D290,'9. Asegura. de la Calid. y M'!$F:$G,2,FALSE),IFERROR(VLOOKUP(D290,'6. Gestión del Conocimiento'!$F:$G,2,FALSE),IFERROR(VLOOKUP(D290,'15. Gobernabilidad y Proceso...'!$F:$G,2,FALSE),IFERROR(VLOOKUP(D290,'12. Gestión del Talento Humano'!$F:$G,2,FALSE),IFERROR(VLOOKUP(D290,'14. Internacional... de la E.S.'!$F:$G,2,FALSE),IFERROR(VLOOKUP(D290,'10. Posgrado'!$F:$G,2,FALSE),IFERROR(VLOOKUP(D290,'17. Gestión TIC'!$F:$G,2,FALSE),IFERROR(VLOOKUP(D290,'16. Desa. del Sistema Educ.Sup.'!$F:$G,2,FALSE),IFERROR(VLOOKUP(D290,'8. Cultura de Inno. Insti...'!$F:$G,2,FALSE),VLOOKUP(D290,'7. Lo Esencial de la Reforma U.'!$F:$G,2,0)))))))))))))))))</f>
        <v>Planificar y ejecutar jornadas de planificación, trabajo en equipo, motivación y evaluación para asegurar el cumplimiento de las funciones de la DIE.</v>
      </c>
      <c r="D291" s="31"/>
      <c r="E291" s="93"/>
      <c r="F291" s="93"/>
      <c r="G291" s="93"/>
      <c r="H291" s="76"/>
      <c r="I291" s="76"/>
      <c r="J291" s="76"/>
      <c r="K291" s="111"/>
    </row>
    <row r="292" spans="3:12" s="415" customFormat="1" ht="15.75" thickBot="1" x14ac:dyDescent="0.3">
      <c r="C292" s="70"/>
      <c r="D292" s="31"/>
      <c r="E292" s="93"/>
      <c r="F292" s="93"/>
      <c r="G292" s="93"/>
      <c r="H292" s="76"/>
      <c r="I292" s="76"/>
      <c r="J292" s="76"/>
      <c r="K292" s="111"/>
    </row>
    <row r="293" spans="3:12" s="415" customFormat="1" ht="30.75" thickBot="1" x14ac:dyDescent="0.3">
      <c r="C293" s="124" t="s">
        <v>43</v>
      </c>
      <c r="D293" s="127" t="s">
        <v>44</v>
      </c>
      <c r="E293" s="126" t="s">
        <v>51</v>
      </c>
      <c r="F293" s="126" t="s">
        <v>53</v>
      </c>
      <c r="G293" s="125" t="s">
        <v>27</v>
      </c>
      <c r="H293" s="130" t="s">
        <v>126</v>
      </c>
      <c r="I293" s="126" t="s">
        <v>45</v>
      </c>
      <c r="J293" s="126" t="s">
        <v>127</v>
      </c>
      <c r="K293" s="126" t="s">
        <v>405</v>
      </c>
      <c r="L293" s="126" t="s">
        <v>406</v>
      </c>
    </row>
    <row r="294" spans="3:12" s="415" customFormat="1" x14ac:dyDescent="0.25">
      <c r="C294" s="293" t="s">
        <v>1849</v>
      </c>
      <c r="D294" s="507">
        <v>20</v>
      </c>
      <c r="E294" s="508">
        <v>3</v>
      </c>
      <c r="F294" s="96">
        <v>100</v>
      </c>
      <c r="G294" s="295">
        <f>E294*F294*D294</f>
        <v>6000</v>
      </c>
      <c r="H294" s="296" t="s">
        <v>124</v>
      </c>
      <c r="I294" s="115" t="s">
        <v>786</v>
      </c>
      <c r="J294" s="115" t="str">
        <f>VLOOKUP(I294,Presupuesto!$B$11:$C$566,2,0)</f>
        <v>ALIMENTOS B EBIDAS PARA PERSONAS</v>
      </c>
      <c r="K294" s="115" t="s">
        <v>1360</v>
      </c>
      <c r="L294" s="115" t="s">
        <v>391</v>
      </c>
    </row>
    <row r="296" spans="3:12" ht="15.75" thickBot="1" x14ac:dyDescent="0.3"/>
    <row r="297" spans="3:12" s="415" customFormat="1" ht="15.75" thickBot="1" x14ac:dyDescent="0.3">
      <c r="C297" s="29" t="s">
        <v>42</v>
      </c>
      <c r="D297" s="30">
        <f>SUM(G304:G310)</f>
        <v>133642.4</v>
      </c>
      <c r="E297" s="723"/>
      <c r="F297" s="93"/>
      <c r="G297" s="93"/>
      <c r="H297" s="76"/>
      <c r="I297" s="76"/>
      <c r="J297" s="76"/>
      <c r="K297" s="111"/>
    </row>
    <row r="298" spans="3:12" s="415" customFormat="1" x14ac:dyDescent="0.25">
      <c r="C298" s="70"/>
      <c r="D298" s="31"/>
      <c r="E298" s="93"/>
      <c r="F298" s="93"/>
      <c r="G298" s="93"/>
      <c r="H298" s="76"/>
      <c r="I298" s="76"/>
      <c r="J298" s="76"/>
      <c r="K298" s="111"/>
    </row>
    <row r="299" spans="3:12" s="415" customFormat="1" x14ac:dyDescent="0.25">
      <c r="C299" s="70"/>
      <c r="D299" s="31"/>
      <c r="E299" s="93"/>
      <c r="F299" s="93"/>
      <c r="G299" s="93"/>
      <c r="H299" s="76"/>
      <c r="I299" s="76"/>
      <c r="J299" s="76"/>
      <c r="K299" s="111"/>
    </row>
    <row r="300" spans="3:12" s="415" customFormat="1" ht="15.75" x14ac:dyDescent="0.25">
      <c r="C300" s="190" t="s">
        <v>387</v>
      </c>
      <c r="D300" s="324" t="s">
        <v>2272</v>
      </c>
      <c r="E300" s="93"/>
      <c r="F300" s="93"/>
      <c r="G300" s="93"/>
      <c r="H300" s="76"/>
      <c r="I300" s="76"/>
      <c r="J300" s="76"/>
      <c r="K300" s="111"/>
    </row>
    <row r="301" spans="3:12" s="415" customFormat="1" ht="18.75" x14ac:dyDescent="0.25">
      <c r="C301" s="195" t="str">
        <f>IFERROR(VLOOKUP(D300,'1. Desarrollo e Innov. Curricu.'!$F:$G,2,FALSE),IFERROR(VLOOKUP(D300,'2. Investigación Científica'!$F:$G,2,FALSE),IFERROR(VLOOKUP(D300,'3. Vinculación Univ. Sociedad'!$F:$G,2,FALSE),IFERROR(VLOOKUP(D300,'4. Docencia y Profesorado Univ.'!$F:$G,2,FALSE),IFERROR(VLOOKUP(D300,'5. Estudiantes y Graduados'!$F:$G,2,FALSE),IFERROR(VLOOKUP(D300,'11. Gestion Administrativa'!$F:$G,2,FALSE),IFERROR(VLOOKUP(D300,'13. Gestión Académica'!$F:$G,2,FALSE),IFERROR(VLOOKUP(D300,'9. Asegura. de la Calid. y M'!$F:$G,2,FALSE),IFERROR(VLOOKUP(D300,'6. Gestión del Conocimiento'!$F:$G,2,FALSE),IFERROR(VLOOKUP(D300,'15. Gobernabilidad y Proceso...'!$F:$G,2,FALSE),IFERROR(VLOOKUP(D300,'12. Gestión del Talento Humano'!$F:$G,2,FALSE),IFERROR(VLOOKUP(D300,'14. Internacional... de la E.S.'!$F:$G,2,FALSE),IFERROR(VLOOKUP(D300,'10. Posgrado'!$F:$G,2,FALSE),IFERROR(VLOOKUP(D300,'17. Gestión TIC'!$F:$G,2,FALSE),IFERROR(VLOOKUP(D300,'16. Desa. del Sistema Educ.Sup.'!$F:$G,2,FALSE),IFERROR(VLOOKUP(D300,'8. Cultura de Inno. Insti...'!$F:$G,2,FALSE),VLOOKUP(D300,'7. Lo Esencial de la Reforma U.'!$F:$G,2,0)))))))))))))))))</f>
        <v>Presentación de propuesta de proyecto especial: I Encuentro de docentes de la modalidad virtual de la UNAH</v>
      </c>
      <c r="D301" s="31"/>
      <c r="E301" s="93"/>
      <c r="F301" s="93"/>
      <c r="G301" s="93"/>
      <c r="H301" s="76"/>
      <c r="I301" s="76"/>
      <c r="J301" s="76"/>
      <c r="K301" s="111"/>
    </row>
    <row r="302" spans="3:12" s="415" customFormat="1" ht="15.75" thickBot="1" x14ac:dyDescent="0.3">
      <c r="C302" s="70"/>
      <c r="D302" s="31"/>
      <c r="E302" s="93"/>
      <c r="F302" s="93"/>
      <c r="G302" s="93"/>
      <c r="H302" s="76"/>
      <c r="I302" s="76"/>
      <c r="J302" s="76"/>
      <c r="K302" s="111"/>
    </row>
    <row r="303" spans="3:12" s="415" customFormat="1" ht="30.75" thickBot="1" x14ac:dyDescent="0.3">
      <c r="C303" s="124" t="s">
        <v>43</v>
      </c>
      <c r="D303" s="127" t="s">
        <v>44</v>
      </c>
      <c r="E303" s="126" t="s">
        <v>51</v>
      </c>
      <c r="F303" s="126" t="s">
        <v>53</v>
      </c>
      <c r="G303" s="125" t="s">
        <v>27</v>
      </c>
      <c r="H303" s="130" t="s">
        <v>126</v>
      </c>
      <c r="I303" s="126" t="s">
        <v>45</v>
      </c>
      <c r="J303" s="126" t="s">
        <v>127</v>
      </c>
      <c r="K303" s="126" t="s">
        <v>405</v>
      </c>
      <c r="L303" s="126" t="s">
        <v>406</v>
      </c>
    </row>
    <row r="304" spans="3:12" s="415" customFormat="1" x14ac:dyDescent="0.25">
      <c r="C304" s="99" t="s">
        <v>2274</v>
      </c>
      <c r="D304" s="874"/>
      <c r="E304" s="188">
        <v>160</v>
      </c>
      <c r="F304" s="100">
        <v>90</v>
      </c>
      <c r="G304" s="97">
        <f t="shared" ref="G304:G309" si="3">E304*F304</f>
        <v>14400</v>
      </c>
      <c r="H304" s="155" t="s">
        <v>1689</v>
      </c>
      <c r="I304" s="98" t="s">
        <v>786</v>
      </c>
      <c r="J304" s="98" t="str">
        <f>VLOOKUP(I304,[1]Presupuesto!$B$11:$C$566,2,0)</f>
        <v>ALIMENTOS B EBIDAS PARA PERSONAS</v>
      </c>
      <c r="K304" s="98" t="s">
        <v>1351</v>
      </c>
      <c r="L304" s="98" t="s">
        <v>407</v>
      </c>
    </row>
    <row r="305" spans="3:12" s="415" customFormat="1" x14ac:dyDescent="0.25">
      <c r="C305" s="99" t="s">
        <v>2275</v>
      </c>
      <c r="D305" s="874"/>
      <c r="E305" s="188">
        <v>80</v>
      </c>
      <c r="F305" s="100">
        <v>120</v>
      </c>
      <c r="G305" s="97">
        <f t="shared" si="3"/>
        <v>9600</v>
      </c>
      <c r="H305" s="155" t="s">
        <v>2110</v>
      </c>
      <c r="I305" s="98" t="s">
        <v>786</v>
      </c>
      <c r="J305" s="98" t="str">
        <f>VLOOKUP(I305,[1]Presupuesto!$B$11:$C$566,2,0)</f>
        <v>ALIMENTOS B EBIDAS PARA PERSONAS</v>
      </c>
      <c r="K305" s="98" t="s">
        <v>1351</v>
      </c>
      <c r="L305" s="98" t="s">
        <v>390</v>
      </c>
    </row>
    <row r="306" spans="3:12" s="415" customFormat="1" x14ac:dyDescent="0.25">
      <c r="C306" s="99" t="s">
        <v>47</v>
      </c>
      <c r="D306" s="874"/>
      <c r="E306" s="188">
        <v>80</v>
      </c>
      <c r="F306" s="100">
        <v>25</v>
      </c>
      <c r="G306" s="97">
        <f t="shared" si="3"/>
        <v>2000</v>
      </c>
      <c r="H306" s="155" t="s">
        <v>2111</v>
      </c>
      <c r="I306" s="98" t="s">
        <v>809</v>
      </c>
      <c r="J306" s="98" t="str">
        <f>VLOOKUP(I306,[1]Presupuesto!$B$11:$C$566,2,0)</f>
        <v>PAPEL DE ESCRITORIO</v>
      </c>
      <c r="K306" s="98" t="s">
        <v>1351</v>
      </c>
      <c r="L306" s="98" t="s">
        <v>391</v>
      </c>
    </row>
    <row r="307" spans="3:12" s="415" customFormat="1" x14ac:dyDescent="0.25">
      <c r="C307" s="99" t="s">
        <v>118</v>
      </c>
      <c r="D307" s="874"/>
      <c r="E307" s="188">
        <v>80</v>
      </c>
      <c r="F307" s="100">
        <v>25</v>
      </c>
      <c r="G307" s="97">
        <f t="shared" si="3"/>
        <v>2000</v>
      </c>
      <c r="H307" s="155" t="s">
        <v>2178</v>
      </c>
      <c r="I307" s="98" t="s">
        <v>936</v>
      </c>
      <c r="J307" s="98" t="str">
        <f>VLOOKUP(I307,[1]Presupuesto!$B$11:$C$566,2,0)</f>
        <v>UTILES DE ESCRITORIO, OFICINA Y ENSE¥ANZA</v>
      </c>
      <c r="K307" s="98" t="s">
        <v>1351</v>
      </c>
      <c r="L307" s="98" t="s">
        <v>392</v>
      </c>
    </row>
    <row r="308" spans="3:12" s="415" customFormat="1" x14ac:dyDescent="0.25">
      <c r="C308" s="109" t="s">
        <v>48</v>
      </c>
      <c r="D308" s="757"/>
      <c r="E308" s="197">
        <v>80</v>
      </c>
      <c r="F308" s="117">
        <v>39.28</v>
      </c>
      <c r="G308" s="97">
        <f t="shared" si="3"/>
        <v>3142.4</v>
      </c>
      <c r="H308" s="155" t="s">
        <v>2179</v>
      </c>
      <c r="I308" s="98" t="s">
        <v>936</v>
      </c>
      <c r="J308" s="98" t="str">
        <f>VLOOKUP(I308,[1]Presupuesto!$B$11:$C$566,2,0)</f>
        <v>UTILES DE ESCRITORIO, OFICINA Y ENSE¥ANZA</v>
      </c>
      <c r="K308" s="98" t="s">
        <v>1351</v>
      </c>
      <c r="L308" s="98" t="s">
        <v>393</v>
      </c>
    </row>
    <row r="309" spans="3:12" s="415" customFormat="1" x14ac:dyDescent="0.25">
      <c r="C309" s="109" t="s">
        <v>1823</v>
      </c>
      <c r="D309" s="757">
        <v>20</v>
      </c>
      <c r="E309" s="197">
        <v>50</v>
      </c>
      <c r="F309" s="117">
        <v>900</v>
      </c>
      <c r="G309" s="118">
        <f t="shared" si="3"/>
        <v>45000</v>
      </c>
      <c r="H309" s="155" t="s">
        <v>2258</v>
      </c>
      <c r="I309" s="503" t="s">
        <v>743</v>
      </c>
      <c r="J309" s="98" t="str">
        <f>VLOOKUP(I309,[1]Presupuesto!$B$11:$C$566,2,0)</f>
        <v>PASAJES NACIONALES</v>
      </c>
      <c r="K309" s="98" t="s">
        <v>1351</v>
      </c>
      <c r="L309" s="98" t="s">
        <v>394</v>
      </c>
    </row>
    <row r="310" spans="3:12" s="415" customFormat="1" ht="15.75" thickBot="1" x14ac:dyDescent="0.3">
      <c r="C310" s="201" t="s">
        <v>424</v>
      </c>
      <c r="D310" s="202">
        <v>20</v>
      </c>
      <c r="E310" s="297">
        <v>2.5</v>
      </c>
      <c r="F310" s="104">
        <f>HLOOKUP(C310,$AH$2:$BU$3,2,0)</f>
        <v>1150</v>
      </c>
      <c r="G310" s="105">
        <f>D310*E310*F310</f>
        <v>57500</v>
      </c>
      <c r="H310" s="155" t="s">
        <v>2276</v>
      </c>
      <c r="I310" s="299" t="s">
        <v>755</v>
      </c>
      <c r="J310" s="106" t="str">
        <f>VLOOKUP(I310,[1]Presupuesto!$B$11:$C$566,2,0)</f>
        <v>VIATICOS NACIONALES</v>
      </c>
      <c r="K310" s="98" t="s">
        <v>1351</v>
      </c>
      <c r="L310" s="98" t="s">
        <v>395</v>
      </c>
    </row>
  </sheetData>
  <protectedRanges>
    <protectedRange password="DE9D" sqref="K50 K211 K151 K79 K141 K59" name="bloqueo"/>
    <protectedRange password="DE9D" sqref="K276:L276 H276:I276 D276:F276 K233:L233 H233:I233 D233:F233 K303:L303 H303:I303 D303:F303" name="bloqueo_1"/>
  </protectedRanges>
  <autoFilter ref="C233:L253"/>
  <mergeCells count="2">
    <mergeCell ref="D277:D279"/>
    <mergeCell ref="D304:D307"/>
  </mergeCells>
  <dataValidations count="5">
    <dataValidation type="list" allowBlank="1" showInputMessage="1" showErrorMessage="1" sqref="C50 C190 C263 C282 C253 C59 C131 C41 C200 C32 C310">
      <formula1>$AH$2:$BU$2</formula1>
    </dataValidation>
    <dataValidation type="list" allowBlank="1" showInputMessage="1" showErrorMessage="1" errorTitle="¡Ingreso Inválido!" error="Seleccione una opción de la lista" promptTitle="Mes Requerido" prompt="Seleccione el mes en el que requiere el recurso." sqref="L211 L50 L141 L79 L151 L170 L31:L32 L263 L131:L132 L18:L19 L89 L68 L221 L294 L180:L181 L160 L102 L41 L189:L191 L199:L200 L59 L234:L253 L277:L282 L304:L310">
      <formula1>$U$2:$AF$2</formula1>
    </dataValidation>
    <dataValidation type="list" allowBlank="1" showInputMessage="1" showErrorMessage="1" errorTitle="¡Ingreso no valido!" error="Favor ingrese un elemento de la lista." promptTitle="Tipo de Presupuesto" prompt="Seleccione una opción de la lista." sqref="H211 H50 H141 H79 H151 H170 H31:H32 H263 H234:H253 H18:H19 H89 H68 H221 H294 H131:H132 H180:H181 H160 H102 H41 H189:H191 H199:H200 H59 H112:H119 H277:H282 H304:H310">
      <formula1>$S$2:$T$2</formula1>
    </dataValidation>
    <dataValidation type="list" allowBlank="1" showInputMessage="1" showErrorMessage="1" errorTitle="¡Ingreso Inválido!" error="Verifique el valor ingresado._x000a_" sqref="I211 I31:I32 I50 I141 I79 I151 I170 I263 I277:I282 I18:I19 I89 I68 I221 I294 I160 I180:I181 I102 I41 I189:I191 I199:I200 I59 I131:I132 I112:I119 I234:I253 I304:I310">
      <formula1>$A$1:$UI$1</formula1>
    </dataValidation>
    <dataValidation type="list" allowBlank="1" showInputMessage="1" showErrorMessage="1" sqref="K211 K170 K50 K141 K79 K160 K31:K32 K263 K304:K310 K18:K19 K89 K68 K221 K294 K151 K180:K181 K131:K132 K102 K41 K189:K191 K199:K200 K59 K112:K119 K234:K253 K277:K282">
      <formula1>$A$2:$P$2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UI56"/>
  <sheetViews>
    <sheetView showGridLines="0" topLeftCell="A28" zoomScale="84" zoomScaleNormal="84" workbookViewId="0">
      <selection activeCell="J35" sqref="J35"/>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43.28515625" style="86"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75" t="s">
        <v>246</v>
      </c>
      <c r="B1" s="178" t="s">
        <v>247</v>
      </c>
      <c r="C1" s="169" t="s">
        <v>248</v>
      </c>
      <c r="D1" s="169" t="s">
        <v>490</v>
      </c>
      <c r="E1" s="169" t="s">
        <v>492</v>
      </c>
      <c r="F1" s="169" t="s">
        <v>494</v>
      </c>
      <c r="G1" s="169" t="s">
        <v>496</v>
      </c>
      <c r="H1" s="169" t="s">
        <v>498</v>
      </c>
      <c r="I1" s="169" t="s">
        <v>500</v>
      </c>
      <c r="J1" s="169" t="s">
        <v>249</v>
      </c>
      <c r="K1" s="169" t="s">
        <v>503</v>
      </c>
      <c r="L1" s="169" t="s">
        <v>250</v>
      </c>
      <c r="M1" s="169" t="s">
        <v>505</v>
      </c>
      <c r="N1" s="169" t="s">
        <v>507</v>
      </c>
      <c r="O1" s="169" t="s">
        <v>509</v>
      </c>
      <c r="P1" s="169" t="s">
        <v>251</v>
      </c>
      <c r="Q1" s="169" t="s">
        <v>510</v>
      </c>
      <c r="R1" s="169" t="s">
        <v>513</v>
      </c>
      <c r="S1" s="169" t="s">
        <v>252</v>
      </c>
      <c r="T1" s="169" t="s">
        <v>515</v>
      </c>
      <c r="U1" s="169" t="s">
        <v>253</v>
      </c>
      <c r="V1" s="169" t="s">
        <v>516</v>
      </c>
      <c r="W1" s="169" t="s">
        <v>517</v>
      </c>
      <c r="X1" s="169" t="s">
        <v>521</v>
      </c>
      <c r="Y1" s="169" t="s">
        <v>269</v>
      </c>
      <c r="Z1" s="169" t="s">
        <v>522</v>
      </c>
      <c r="AA1" s="169" t="s">
        <v>524</v>
      </c>
      <c r="AB1" s="169" t="s">
        <v>526</v>
      </c>
      <c r="AC1" s="169" t="s">
        <v>270</v>
      </c>
      <c r="AD1" s="169" t="s">
        <v>528</v>
      </c>
      <c r="AE1" s="169" t="s">
        <v>530</v>
      </c>
      <c r="AF1" s="169" t="s">
        <v>532</v>
      </c>
      <c r="AG1" s="169" t="s">
        <v>534</v>
      </c>
      <c r="AH1" s="169" t="s">
        <v>245</v>
      </c>
      <c r="AI1" s="169" t="s">
        <v>536</v>
      </c>
      <c r="AJ1" s="178" t="s">
        <v>254</v>
      </c>
      <c r="AK1" s="169" t="s">
        <v>538</v>
      </c>
      <c r="AL1" s="169" t="s">
        <v>255</v>
      </c>
      <c r="AM1" s="169" t="s">
        <v>540</v>
      </c>
      <c r="AN1" s="169" t="s">
        <v>542</v>
      </c>
      <c r="AO1" s="169" t="s">
        <v>256</v>
      </c>
      <c r="AP1" s="169" t="s">
        <v>544</v>
      </c>
      <c r="AQ1" s="169" t="s">
        <v>546</v>
      </c>
      <c r="AR1" s="169" t="s">
        <v>257</v>
      </c>
      <c r="AS1" s="169" t="s">
        <v>547</v>
      </c>
      <c r="AT1" s="169" t="s">
        <v>549</v>
      </c>
      <c r="AU1" s="169" t="s">
        <v>550</v>
      </c>
      <c r="AV1" s="169" t="s">
        <v>551</v>
      </c>
      <c r="AW1" s="169" t="s">
        <v>553</v>
      </c>
      <c r="AX1" s="169" t="s">
        <v>555</v>
      </c>
      <c r="AY1" s="169" t="s">
        <v>556</v>
      </c>
      <c r="AZ1" s="169" t="s">
        <v>258</v>
      </c>
      <c r="BA1" s="169" t="s">
        <v>558</v>
      </c>
      <c r="BB1" s="169" t="s">
        <v>560</v>
      </c>
      <c r="BC1" s="169" t="s">
        <v>562</v>
      </c>
      <c r="BD1" s="169" t="s">
        <v>564</v>
      </c>
      <c r="BE1" s="169" t="s">
        <v>566</v>
      </c>
      <c r="BF1" s="169" t="s">
        <v>568</v>
      </c>
      <c r="BG1" s="169" t="s">
        <v>570</v>
      </c>
      <c r="BH1" s="169" t="s">
        <v>572</v>
      </c>
      <c r="BI1" s="169" t="s">
        <v>271</v>
      </c>
      <c r="BJ1" s="169" t="s">
        <v>574</v>
      </c>
      <c r="BK1" s="169" t="s">
        <v>576</v>
      </c>
      <c r="BL1" s="169" t="s">
        <v>578</v>
      </c>
      <c r="BM1" s="169" t="s">
        <v>580</v>
      </c>
      <c r="BN1" s="169" t="s">
        <v>582</v>
      </c>
      <c r="BO1" s="169" t="s">
        <v>584</v>
      </c>
      <c r="BP1" s="169" t="s">
        <v>586</v>
      </c>
      <c r="BQ1" s="169" t="s">
        <v>588</v>
      </c>
      <c r="BR1" s="169" t="s">
        <v>590</v>
      </c>
      <c r="BS1" s="169" t="s">
        <v>592</v>
      </c>
      <c r="BT1" s="178" t="s">
        <v>259</v>
      </c>
      <c r="BU1" s="169" t="s">
        <v>260</v>
      </c>
      <c r="BV1" s="169" t="s">
        <v>594</v>
      </c>
      <c r="BW1" s="169" t="s">
        <v>261</v>
      </c>
      <c r="BX1" s="169" t="s">
        <v>596</v>
      </c>
      <c r="BY1" s="169" t="s">
        <v>598</v>
      </c>
      <c r="BZ1" s="178" t="s">
        <v>262</v>
      </c>
      <c r="CA1" s="169" t="s">
        <v>263</v>
      </c>
      <c r="CB1" s="169" t="s">
        <v>600</v>
      </c>
      <c r="CC1" s="169" t="s">
        <v>264</v>
      </c>
      <c r="CD1" s="169" t="s">
        <v>602</v>
      </c>
      <c r="CE1" s="169" t="s">
        <v>604</v>
      </c>
      <c r="CF1" s="169" t="s">
        <v>606</v>
      </c>
      <c r="CG1" s="178" t="s">
        <v>265</v>
      </c>
      <c r="CH1" s="169" t="s">
        <v>612</v>
      </c>
      <c r="CI1" s="169" t="s">
        <v>614</v>
      </c>
      <c r="CJ1" s="169" t="s">
        <v>266</v>
      </c>
      <c r="CK1" s="169" t="s">
        <v>608</v>
      </c>
      <c r="CL1" s="169" t="s">
        <v>610</v>
      </c>
      <c r="CM1" s="169" t="s">
        <v>267</v>
      </c>
      <c r="CN1" s="169" t="s">
        <v>616</v>
      </c>
      <c r="CO1" s="169" t="s">
        <v>268</v>
      </c>
      <c r="CP1" s="169" t="s">
        <v>617</v>
      </c>
      <c r="CQ1" s="166" t="s">
        <v>272</v>
      </c>
      <c r="CR1" s="178" t="s">
        <v>273</v>
      </c>
      <c r="CS1" s="169" t="s">
        <v>618</v>
      </c>
      <c r="CT1" s="169" t="s">
        <v>619</v>
      </c>
      <c r="CU1" s="169" t="s">
        <v>621</v>
      </c>
      <c r="CV1" s="169" t="s">
        <v>274</v>
      </c>
      <c r="CW1" s="169" t="s">
        <v>623</v>
      </c>
      <c r="CX1" s="169" t="s">
        <v>625</v>
      </c>
      <c r="CY1" s="169" t="s">
        <v>627</v>
      </c>
      <c r="CZ1" s="169" t="s">
        <v>629</v>
      </c>
      <c r="DA1" s="169" t="s">
        <v>631</v>
      </c>
      <c r="DB1" s="169" t="s">
        <v>633</v>
      </c>
      <c r="DC1" s="178" t="s">
        <v>275</v>
      </c>
      <c r="DD1" s="169" t="s">
        <v>276</v>
      </c>
      <c r="DE1" s="169" t="s">
        <v>635</v>
      </c>
      <c r="DF1" s="169" t="s">
        <v>277</v>
      </c>
      <c r="DG1" s="169" t="s">
        <v>637</v>
      </c>
      <c r="DH1" s="169" t="s">
        <v>639</v>
      </c>
      <c r="DI1" s="169" t="s">
        <v>641</v>
      </c>
      <c r="DJ1" s="169" t="s">
        <v>643</v>
      </c>
      <c r="DK1" s="169" t="s">
        <v>645</v>
      </c>
      <c r="DL1" s="169" t="s">
        <v>647</v>
      </c>
      <c r="DM1" s="169" t="s">
        <v>649</v>
      </c>
      <c r="DN1" s="169" t="s">
        <v>278</v>
      </c>
      <c r="DO1" s="169" t="s">
        <v>651</v>
      </c>
      <c r="DP1" s="169" t="s">
        <v>653</v>
      </c>
      <c r="DQ1" s="169" t="s">
        <v>655</v>
      </c>
      <c r="DR1" s="178" t="s">
        <v>279</v>
      </c>
      <c r="DS1" s="169" t="s">
        <v>657</v>
      </c>
      <c r="DT1" s="169" t="s">
        <v>280</v>
      </c>
      <c r="DU1" s="169" t="s">
        <v>659</v>
      </c>
      <c r="DV1" s="169" t="s">
        <v>281</v>
      </c>
      <c r="DW1" s="169" t="s">
        <v>661</v>
      </c>
      <c r="DX1" s="169" t="s">
        <v>663</v>
      </c>
      <c r="DY1" s="169" t="s">
        <v>665</v>
      </c>
      <c r="DZ1" s="169" t="s">
        <v>667</v>
      </c>
      <c r="EA1" s="169" t="s">
        <v>669</v>
      </c>
      <c r="EB1" s="169" t="s">
        <v>671</v>
      </c>
      <c r="EC1" s="169" t="s">
        <v>673</v>
      </c>
      <c r="ED1" s="169" t="s">
        <v>675</v>
      </c>
      <c r="EE1" s="169" t="s">
        <v>677</v>
      </c>
      <c r="EF1" s="169" t="s">
        <v>679</v>
      </c>
      <c r="EG1" s="169" t="s">
        <v>681</v>
      </c>
      <c r="EH1" s="178" t="s">
        <v>282</v>
      </c>
      <c r="EI1" s="169" t="s">
        <v>683</v>
      </c>
      <c r="EJ1" s="169" t="s">
        <v>283</v>
      </c>
      <c r="EK1" s="169" t="s">
        <v>685</v>
      </c>
      <c r="EL1" s="169" t="s">
        <v>687</v>
      </c>
      <c r="EM1" s="169" t="s">
        <v>284</v>
      </c>
      <c r="EN1" s="169" t="s">
        <v>689</v>
      </c>
      <c r="EO1" s="169" t="s">
        <v>691</v>
      </c>
      <c r="EP1" s="169" t="s">
        <v>285</v>
      </c>
      <c r="EQ1" s="169" t="s">
        <v>693</v>
      </c>
      <c r="ER1" s="169" t="s">
        <v>695</v>
      </c>
      <c r="ES1" s="169" t="s">
        <v>697</v>
      </c>
      <c r="ET1" s="169" t="s">
        <v>286</v>
      </c>
      <c r="EU1" s="169" t="s">
        <v>699</v>
      </c>
      <c r="EV1" s="169" t="s">
        <v>701</v>
      </c>
      <c r="EW1" s="178" t="s">
        <v>287</v>
      </c>
      <c r="EX1" s="169" t="s">
        <v>288</v>
      </c>
      <c r="EY1" s="169" t="s">
        <v>703</v>
      </c>
      <c r="EZ1" s="169" t="s">
        <v>705</v>
      </c>
      <c r="FA1" s="169" t="s">
        <v>707</v>
      </c>
      <c r="FB1" s="169" t="s">
        <v>709</v>
      </c>
      <c r="FC1" s="169" t="s">
        <v>289</v>
      </c>
      <c r="FD1" s="169" t="s">
        <v>711</v>
      </c>
      <c r="FE1" s="169" t="s">
        <v>713</v>
      </c>
      <c r="FF1" s="169" t="s">
        <v>715</v>
      </c>
      <c r="FG1" s="169" t="s">
        <v>717</v>
      </c>
      <c r="FH1" s="169" t="s">
        <v>719</v>
      </c>
      <c r="FI1" s="169" t="s">
        <v>290</v>
      </c>
      <c r="FJ1" s="169" t="s">
        <v>722</v>
      </c>
      <c r="FK1" s="169" t="s">
        <v>291</v>
      </c>
      <c r="FL1" s="169" t="s">
        <v>725</v>
      </c>
      <c r="FM1" s="169" t="s">
        <v>726</v>
      </c>
      <c r="FN1" s="169" t="s">
        <v>728</v>
      </c>
      <c r="FO1" s="169" t="s">
        <v>292</v>
      </c>
      <c r="FP1" s="169" t="s">
        <v>731</v>
      </c>
      <c r="FQ1" s="169" t="s">
        <v>732</v>
      </c>
      <c r="FR1" s="169" t="s">
        <v>734</v>
      </c>
      <c r="FS1" s="169" t="s">
        <v>293</v>
      </c>
      <c r="FT1" s="169" t="s">
        <v>737</v>
      </c>
      <c r="FU1" s="169" t="s">
        <v>739</v>
      </c>
      <c r="FV1" s="169" t="s">
        <v>741</v>
      </c>
      <c r="FW1" s="178" t="s">
        <v>294</v>
      </c>
      <c r="FX1" s="178" t="s">
        <v>295</v>
      </c>
      <c r="FY1" s="169" t="s">
        <v>301</v>
      </c>
      <c r="FZ1" s="169" t="s">
        <v>743</v>
      </c>
      <c r="GA1" s="169" t="s">
        <v>745</v>
      </c>
      <c r="GB1" s="169" t="s">
        <v>747</v>
      </c>
      <c r="GC1" s="169" t="s">
        <v>749</v>
      </c>
      <c r="GD1" s="169" t="s">
        <v>751</v>
      </c>
      <c r="GE1" s="169" t="s">
        <v>753</v>
      </c>
      <c r="GF1" s="178" t="s">
        <v>296</v>
      </c>
      <c r="GG1" s="169" t="s">
        <v>302</v>
      </c>
      <c r="GH1" s="169" t="s">
        <v>755</v>
      </c>
      <c r="GI1" s="169" t="s">
        <v>757</v>
      </c>
      <c r="GJ1" s="169" t="s">
        <v>758</v>
      </c>
      <c r="GK1" s="169" t="s">
        <v>303</v>
      </c>
      <c r="GL1" s="169" t="s">
        <v>761</v>
      </c>
      <c r="GM1" s="169" t="s">
        <v>762</v>
      </c>
      <c r="GN1" s="178" t="s">
        <v>297</v>
      </c>
      <c r="GO1" s="169" t="s">
        <v>298</v>
      </c>
      <c r="GP1" s="169" t="s">
        <v>764</v>
      </c>
      <c r="GQ1" s="169" t="s">
        <v>766</v>
      </c>
      <c r="GR1" s="169" t="s">
        <v>768</v>
      </c>
      <c r="GS1" s="169" t="s">
        <v>770</v>
      </c>
      <c r="GT1" s="169" t="s">
        <v>772</v>
      </c>
      <c r="GU1" s="178" t="s">
        <v>299</v>
      </c>
      <c r="GV1" s="169" t="s">
        <v>300</v>
      </c>
      <c r="GW1" s="169" t="s">
        <v>774</v>
      </c>
      <c r="GX1" s="169" t="s">
        <v>776</v>
      </c>
      <c r="GY1" s="169" t="s">
        <v>778</v>
      </c>
      <c r="GZ1" s="169" t="s">
        <v>780</v>
      </c>
      <c r="HA1" s="169" t="s">
        <v>782</v>
      </c>
      <c r="HB1" s="169" t="s">
        <v>784</v>
      </c>
      <c r="HC1" s="166" t="s">
        <v>304</v>
      </c>
      <c r="HD1" s="178" t="s">
        <v>305</v>
      </c>
      <c r="HE1" s="169" t="s">
        <v>306</v>
      </c>
      <c r="HF1" s="169" t="s">
        <v>786</v>
      </c>
      <c r="HG1" s="169" t="s">
        <v>788</v>
      </c>
      <c r="HH1" s="169" t="s">
        <v>790</v>
      </c>
      <c r="HI1" s="169" t="s">
        <v>792</v>
      </c>
      <c r="HJ1" s="169" t="s">
        <v>307</v>
      </c>
      <c r="HK1" s="169" t="s">
        <v>795</v>
      </c>
      <c r="HL1" s="169" t="s">
        <v>324</v>
      </c>
      <c r="HM1" s="169" t="s">
        <v>833</v>
      </c>
      <c r="HN1" s="169" t="s">
        <v>835</v>
      </c>
      <c r="HO1" s="169" t="s">
        <v>837</v>
      </c>
      <c r="HP1" s="178" t="s">
        <v>308</v>
      </c>
      <c r="HQ1" s="169" t="s">
        <v>797</v>
      </c>
      <c r="HR1" s="169" t="s">
        <v>799</v>
      </c>
      <c r="HS1" s="169" t="s">
        <v>309</v>
      </c>
      <c r="HT1" s="169" t="s">
        <v>802</v>
      </c>
      <c r="HU1" s="169" t="s">
        <v>804</v>
      </c>
      <c r="HV1" s="169" t="s">
        <v>805</v>
      </c>
      <c r="HW1" s="169" t="s">
        <v>807</v>
      </c>
      <c r="HX1" s="178" t="s">
        <v>310</v>
      </c>
      <c r="HY1" s="169" t="s">
        <v>809</v>
      </c>
      <c r="HZ1" s="169" t="s">
        <v>811</v>
      </c>
      <c r="IA1" s="169" t="s">
        <v>813</v>
      </c>
      <c r="IB1" s="169" t="s">
        <v>311</v>
      </c>
      <c r="IC1" s="169" t="s">
        <v>815</v>
      </c>
      <c r="ID1" s="169" t="s">
        <v>817</v>
      </c>
      <c r="IE1" s="169" t="s">
        <v>312</v>
      </c>
      <c r="IF1" s="169" t="s">
        <v>819</v>
      </c>
      <c r="IG1" s="169" t="s">
        <v>821</v>
      </c>
      <c r="IH1" s="169" t="s">
        <v>313</v>
      </c>
      <c r="II1" s="169" t="s">
        <v>823</v>
      </c>
      <c r="IJ1" s="169" t="s">
        <v>825</v>
      </c>
      <c r="IK1" s="169" t="s">
        <v>827</v>
      </c>
      <c r="IL1" s="169" t="s">
        <v>829</v>
      </c>
      <c r="IM1" s="169" t="s">
        <v>314</v>
      </c>
      <c r="IN1" s="169" t="s">
        <v>831</v>
      </c>
      <c r="IO1" s="178" t="s">
        <v>315</v>
      </c>
      <c r="IP1" s="169" t="s">
        <v>839</v>
      </c>
      <c r="IQ1" s="169" t="s">
        <v>841</v>
      </c>
      <c r="IR1" s="169" t="s">
        <v>316</v>
      </c>
      <c r="IS1" s="169" t="s">
        <v>843</v>
      </c>
      <c r="IT1" s="169" t="s">
        <v>845</v>
      </c>
      <c r="IU1" s="169" t="s">
        <v>847</v>
      </c>
      <c r="IV1" s="178" t="s">
        <v>317</v>
      </c>
      <c r="IW1" s="169" t="s">
        <v>849</v>
      </c>
      <c r="IX1" s="169" t="s">
        <v>318</v>
      </c>
      <c r="IY1" s="169" t="s">
        <v>852</v>
      </c>
      <c r="IZ1" s="169" t="s">
        <v>854</v>
      </c>
      <c r="JA1" s="169" t="s">
        <v>856</v>
      </c>
      <c r="JB1" s="169" t="s">
        <v>858</v>
      </c>
      <c r="JC1" s="169" t="s">
        <v>860</v>
      </c>
      <c r="JD1" s="169" t="s">
        <v>862</v>
      </c>
      <c r="JE1" s="169" t="s">
        <v>319</v>
      </c>
      <c r="JF1" s="169" t="s">
        <v>865</v>
      </c>
      <c r="JG1" s="169" t="s">
        <v>867</v>
      </c>
      <c r="JH1" s="169" t="s">
        <v>869</v>
      </c>
      <c r="JI1" s="169" t="s">
        <v>871</v>
      </c>
      <c r="JJ1" s="169" t="s">
        <v>873</v>
      </c>
      <c r="JK1" s="169" t="s">
        <v>875</v>
      </c>
      <c r="JL1" s="169" t="s">
        <v>877</v>
      </c>
      <c r="JM1" s="169" t="s">
        <v>879</v>
      </c>
      <c r="JN1" s="169" t="s">
        <v>320</v>
      </c>
      <c r="JO1" s="169" t="s">
        <v>882</v>
      </c>
      <c r="JP1" s="169" t="s">
        <v>884</v>
      </c>
      <c r="JQ1" s="169" t="s">
        <v>886</v>
      </c>
      <c r="JR1" s="169" t="s">
        <v>888</v>
      </c>
      <c r="JS1" s="169" t="s">
        <v>889</v>
      </c>
      <c r="JT1" s="169" t="s">
        <v>891</v>
      </c>
      <c r="JU1" s="169" t="s">
        <v>893</v>
      </c>
      <c r="JV1" s="169" t="s">
        <v>895</v>
      </c>
      <c r="JW1" s="169" t="s">
        <v>897</v>
      </c>
      <c r="JX1" s="169" t="s">
        <v>899</v>
      </c>
      <c r="JY1" s="169" t="s">
        <v>901</v>
      </c>
      <c r="JZ1" s="169" t="s">
        <v>903</v>
      </c>
      <c r="KA1" s="169" t="s">
        <v>905</v>
      </c>
      <c r="KB1" s="169" t="s">
        <v>907</v>
      </c>
      <c r="KC1" s="169" t="s">
        <v>909</v>
      </c>
      <c r="KD1" s="169" t="s">
        <v>911</v>
      </c>
      <c r="KE1" s="169" t="s">
        <v>913</v>
      </c>
      <c r="KF1" s="169" t="s">
        <v>915</v>
      </c>
      <c r="KG1" s="169" t="s">
        <v>917</v>
      </c>
      <c r="KH1" s="169" t="s">
        <v>919</v>
      </c>
      <c r="KI1" s="169" t="s">
        <v>921</v>
      </c>
      <c r="KJ1" s="169" t="s">
        <v>923</v>
      </c>
      <c r="KK1" s="169" t="s">
        <v>925</v>
      </c>
      <c r="KL1" s="169" t="s">
        <v>927</v>
      </c>
      <c r="KM1" s="169" t="s">
        <v>929</v>
      </c>
      <c r="KN1" s="169" t="s">
        <v>931</v>
      </c>
      <c r="KO1" s="178" t="s">
        <v>321</v>
      </c>
      <c r="KP1" s="169" t="s">
        <v>933</v>
      </c>
      <c r="KQ1" s="169" t="s">
        <v>322</v>
      </c>
      <c r="KR1" s="169" t="s">
        <v>936</v>
      </c>
      <c r="KS1" s="169" t="s">
        <v>938</v>
      </c>
      <c r="KT1" s="169" t="s">
        <v>940</v>
      </c>
      <c r="KU1" s="169" t="s">
        <v>942</v>
      </c>
      <c r="KV1" s="169" t="s">
        <v>323</v>
      </c>
      <c r="KW1" s="169" t="s">
        <v>945</v>
      </c>
      <c r="KX1" s="169" t="s">
        <v>947</v>
      </c>
      <c r="KY1" s="169" t="s">
        <v>949</v>
      </c>
      <c r="KZ1" s="169" t="s">
        <v>951</v>
      </c>
      <c r="LA1" s="169" t="s">
        <v>953</v>
      </c>
      <c r="LB1" s="169" t="s">
        <v>955</v>
      </c>
      <c r="LC1" s="169" t="s">
        <v>957</v>
      </c>
      <c r="LD1" s="166" t="s">
        <v>325</v>
      </c>
      <c r="LE1" s="178" t="s">
        <v>326</v>
      </c>
      <c r="LF1" s="169" t="s">
        <v>327</v>
      </c>
      <c r="LG1" s="169" t="s">
        <v>341</v>
      </c>
      <c r="LH1" s="169" t="s">
        <v>959</v>
      </c>
      <c r="LI1" s="169" t="s">
        <v>961</v>
      </c>
      <c r="LJ1" s="169" t="s">
        <v>963</v>
      </c>
      <c r="LK1" s="169" t="s">
        <v>965</v>
      </c>
      <c r="LL1" s="169" t="s">
        <v>342</v>
      </c>
      <c r="LM1" s="169" t="s">
        <v>967</v>
      </c>
      <c r="LN1" s="169" t="s">
        <v>343</v>
      </c>
      <c r="LO1" s="169" t="s">
        <v>969</v>
      </c>
      <c r="LP1" s="169" t="s">
        <v>328</v>
      </c>
      <c r="LQ1" s="169" t="s">
        <v>971</v>
      </c>
      <c r="LR1" s="169" t="s">
        <v>344</v>
      </c>
      <c r="LS1" s="169" t="s">
        <v>973</v>
      </c>
      <c r="LT1" s="169" t="s">
        <v>975</v>
      </c>
      <c r="LU1" s="169" t="s">
        <v>345</v>
      </c>
      <c r="LV1" s="178" t="s">
        <v>329</v>
      </c>
      <c r="LW1" s="169" t="s">
        <v>330</v>
      </c>
      <c r="LX1" s="169" t="s">
        <v>977</v>
      </c>
      <c r="LY1" s="169" t="s">
        <v>979</v>
      </c>
      <c r="LZ1" s="169" t="s">
        <v>980</v>
      </c>
      <c r="MA1" s="169" t="s">
        <v>982</v>
      </c>
      <c r="MB1" s="169" t="s">
        <v>983</v>
      </c>
      <c r="MC1" s="169" t="s">
        <v>985</v>
      </c>
      <c r="MD1" s="169" t="s">
        <v>987</v>
      </c>
      <c r="ME1" s="169" t="s">
        <v>989</v>
      </c>
      <c r="MF1" s="169" t="s">
        <v>991</v>
      </c>
      <c r="MG1" s="169" t="s">
        <v>331</v>
      </c>
      <c r="MH1" s="169" t="s">
        <v>994</v>
      </c>
      <c r="MI1" s="169" t="s">
        <v>995</v>
      </c>
      <c r="MJ1" s="169" t="s">
        <v>997</v>
      </c>
      <c r="MK1" s="169" t="s">
        <v>332</v>
      </c>
      <c r="ML1" s="169" t="s">
        <v>1000</v>
      </c>
      <c r="MM1" s="169" t="s">
        <v>1001</v>
      </c>
      <c r="MN1" s="169" t="s">
        <v>1003</v>
      </c>
      <c r="MO1" s="169" t="s">
        <v>1005</v>
      </c>
      <c r="MP1" s="169" t="s">
        <v>333</v>
      </c>
      <c r="MQ1" s="169" t="s">
        <v>1008</v>
      </c>
      <c r="MR1" s="169" t="s">
        <v>1010</v>
      </c>
      <c r="MS1" s="169" t="s">
        <v>1012</v>
      </c>
      <c r="MT1" s="169" t="s">
        <v>1014</v>
      </c>
      <c r="MU1" s="169" t="s">
        <v>334</v>
      </c>
      <c r="MV1" s="169" t="s">
        <v>1017</v>
      </c>
      <c r="MW1" s="169" t="s">
        <v>1019</v>
      </c>
      <c r="MX1" s="169" t="s">
        <v>1021</v>
      </c>
      <c r="MY1" s="169" t="s">
        <v>1023</v>
      </c>
      <c r="MZ1" s="169" t="s">
        <v>1025</v>
      </c>
      <c r="NA1" s="169" t="s">
        <v>1027</v>
      </c>
      <c r="NB1" s="169" t="s">
        <v>1029</v>
      </c>
      <c r="NC1" s="169" t="s">
        <v>1031</v>
      </c>
      <c r="ND1" s="169" t="s">
        <v>1033</v>
      </c>
      <c r="NE1" s="169" t="s">
        <v>1035</v>
      </c>
      <c r="NF1" s="169" t="s">
        <v>1037</v>
      </c>
      <c r="NG1" s="169" t="s">
        <v>1038</v>
      </c>
      <c r="NH1" s="178" t="s">
        <v>335</v>
      </c>
      <c r="NI1" s="169" t="s">
        <v>336</v>
      </c>
      <c r="NJ1" s="169" t="s">
        <v>1040</v>
      </c>
      <c r="NK1" s="169" t="s">
        <v>1042</v>
      </c>
      <c r="NL1" s="169" t="s">
        <v>1044</v>
      </c>
      <c r="NM1" s="169" t="s">
        <v>1046</v>
      </c>
      <c r="NN1" s="178" t="s">
        <v>337</v>
      </c>
      <c r="NO1" s="169" t="s">
        <v>338</v>
      </c>
      <c r="NP1" s="169" t="s">
        <v>1047</v>
      </c>
      <c r="NQ1" s="169" t="s">
        <v>339</v>
      </c>
      <c r="NR1" s="169" t="s">
        <v>1049</v>
      </c>
      <c r="NS1" s="169" t="s">
        <v>1051</v>
      </c>
      <c r="NT1" s="169" t="s">
        <v>340</v>
      </c>
      <c r="NU1" s="169" t="s">
        <v>1053</v>
      </c>
      <c r="NV1" s="166" t="s">
        <v>346</v>
      </c>
      <c r="NW1" s="178" t="s">
        <v>347</v>
      </c>
      <c r="NX1" s="169" t="s">
        <v>348</v>
      </c>
      <c r="NY1" s="169" t="s">
        <v>1056</v>
      </c>
      <c r="NZ1" s="169" t="s">
        <v>1058</v>
      </c>
      <c r="OA1" s="169" t="s">
        <v>349</v>
      </c>
      <c r="OB1" s="169" t="s">
        <v>359</v>
      </c>
      <c r="OC1" s="169" t="s">
        <v>1060</v>
      </c>
      <c r="OD1" s="169" t="s">
        <v>1062</v>
      </c>
      <c r="OE1" s="169" t="s">
        <v>1064</v>
      </c>
      <c r="OF1" s="169" t="s">
        <v>1066</v>
      </c>
      <c r="OG1" s="169" t="s">
        <v>1068</v>
      </c>
      <c r="OH1" s="169" t="s">
        <v>1070</v>
      </c>
      <c r="OI1" s="169" t="s">
        <v>1072</v>
      </c>
      <c r="OJ1" s="169" t="s">
        <v>1074</v>
      </c>
      <c r="OK1" s="169" t="s">
        <v>1076</v>
      </c>
      <c r="OL1" s="169" t="s">
        <v>1078</v>
      </c>
      <c r="OM1" s="169" t="s">
        <v>1080</v>
      </c>
      <c r="ON1" s="169" t="s">
        <v>1082</v>
      </c>
      <c r="OO1" s="169" t="s">
        <v>1084</v>
      </c>
      <c r="OP1" s="169" t="s">
        <v>1086</v>
      </c>
      <c r="OQ1" s="169" t="s">
        <v>1088</v>
      </c>
      <c r="OR1" s="169" t="s">
        <v>1090</v>
      </c>
      <c r="OS1" s="169" t="s">
        <v>1092</v>
      </c>
      <c r="OT1" s="169" t="s">
        <v>1094</v>
      </c>
      <c r="OU1" s="169" t="s">
        <v>1096</v>
      </c>
      <c r="OV1" s="169" t="s">
        <v>1098</v>
      </c>
      <c r="OW1" s="169" t="s">
        <v>1100</v>
      </c>
      <c r="OX1" s="169" t="s">
        <v>1102</v>
      </c>
      <c r="OY1" s="169" t="s">
        <v>360</v>
      </c>
      <c r="OZ1" s="169" t="s">
        <v>1105</v>
      </c>
      <c r="PA1" s="169" t="s">
        <v>1107</v>
      </c>
      <c r="PB1" s="169" t="s">
        <v>1108</v>
      </c>
      <c r="PC1" s="169" t="s">
        <v>1110</v>
      </c>
      <c r="PD1" s="169" t="s">
        <v>1112</v>
      </c>
      <c r="PE1" s="169" t="s">
        <v>1114</v>
      </c>
      <c r="PF1" s="169" t="s">
        <v>1116</v>
      </c>
      <c r="PG1" s="169" t="s">
        <v>1118</v>
      </c>
      <c r="PH1" s="169" t="s">
        <v>1120</v>
      </c>
      <c r="PI1" s="169" t="s">
        <v>1122</v>
      </c>
      <c r="PJ1" s="169" t="s">
        <v>1124</v>
      </c>
      <c r="PK1" s="169" t="s">
        <v>1126</v>
      </c>
      <c r="PL1" s="169" t="s">
        <v>1128</v>
      </c>
      <c r="PM1" s="169" t="s">
        <v>1130</v>
      </c>
      <c r="PN1" s="169" t="s">
        <v>1132</v>
      </c>
      <c r="PO1" s="169" t="s">
        <v>1134</v>
      </c>
      <c r="PP1" s="169" t="s">
        <v>1136</v>
      </c>
      <c r="PQ1" s="169" t="s">
        <v>1138</v>
      </c>
      <c r="PR1" s="169" t="s">
        <v>1140</v>
      </c>
      <c r="PS1" s="169" t="s">
        <v>1142</v>
      </c>
      <c r="PT1" s="169" t="s">
        <v>1144</v>
      </c>
      <c r="PU1" s="169" t="s">
        <v>1146</v>
      </c>
      <c r="PV1" s="169" t="s">
        <v>1148</v>
      </c>
      <c r="PW1" s="169" t="s">
        <v>1150</v>
      </c>
      <c r="PX1" s="169" t="s">
        <v>1152</v>
      </c>
      <c r="PY1" s="169" t="s">
        <v>1154</v>
      </c>
      <c r="PZ1" s="169" t="s">
        <v>350</v>
      </c>
      <c r="QA1" s="169" t="s">
        <v>1156</v>
      </c>
      <c r="QB1" s="169" t="s">
        <v>1158</v>
      </c>
      <c r="QC1" s="169" t="s">
        <v>1160</v>
      </c>
      <c r="QD1" s="169" t="s">
        <v>1162</v>
      </c>
      <c r="QE1" s="169" t="s">
        <v>1164</v>
      </c>
      <c r="QF1" s="178" t="s">
        <v>351</v>
      </c>
      <c r="QG1" s="169" t="s">
        <v>352</v>
      </c>
      <c r="QH1" s="169" t="s">
        <v>1166</v>
      </c>
      <c r="QI1" s="169" t="s">
        <v>1168</v>
      </c>
      <c r="QJ1" s="169" t="s">
        <v>1170</v>
      </c>
      <c r="QK1" s="169" t="s">
        <v>1172</v>
      </c>
      <c r="QL1" s="169" t="s">
        <v>1174</v>
      </c>
      <c r="QM1" s="169" t="s">
        <v>1176</v>
      </c>
      <c r="QN1" s="178" t="s">
        <v>353</v>
      </c>
      <c r="QO1" s="169" t="s">
        <v>1178</v>
      </c>
      <c r="QP1" s="169" t="s">
        <v>354</v>
      </c>
      <c r="QQ1" s="169" t="s">
        <v>361</v>
      </c>
      <c r="QR1" s="169" t="s">
        <v>1180</v>
      </c>
      <c r="QS1" s="169" t="s">
        <v>1182</v>
      </c>
      <c r="QT1" s="169" t="s">
        <v>1184</v>
      </c>
      <c r="QU1" s="169" t="s">
        <v>1186</v>
      </c>
      <c r="QV1" s="169" t="s">
        <v>1188</v>
      </c>
      <c r="QW1" s="169" t="s">
        <v>1190</v>
      </c>
      <c r="QX1" s="169" t="s">
        <v>1192</v>
      </c>
      <c r="QY1" s="169" t="s">
        <v>1194</v>
      </c>
      <c r="QZ1" s="169" t="s">
        <v>1196</v>
      </c>
      <c r="RA1" s="169" t="s">
        <v>1198</v>
      </c>
      <c r="RB1" s="169" t="s">
        <v>1200</v>
      </c>
      <c r="RC1" s="169" t="s">
        <v>1202</v>
      </c>
      <c r="RD1" s="169" t="s">
        <v>1204</v>
      </c>
      <c r="RE1" s="169" t="s">
        <v>1206</v>
      </c>
      <c r="RF1" s="178" t="s">
        <v>355</v>
      </c>
      <c r="RG1" s="169" t="s">
        <v>356</v>
      </c>
      <c r="RH1" s="169" t="s">
        <v>1208</v>
      </c>
      <c r="RI1" s="169" t="s">
        <v>1210</v>
      </c>
      <c r="RJ1" s="178" t="s">
        <v>357</v>
      </c>
      <c r="RK1" s="169" t="s">
        <v>358</v>
      </c>
      <c r="RL1" s="169" t="s">
        <v>1212</v>
      </c>
      <c r="RM1" s="169" t="s">
        <v>1213</v>
      </c>
      <c r="RN1" s="169" t="s">
        <v>1214</v>
      </c>
      <c r="RO1" s="169" t="s">
        <v>1215</v>
      </c>
      <c r="RP1" s="169" t="s">
        <v>1217</v>
      </c>
      <c r="RQ1" s="169" t="s">
        <v>1218</v>
      </c>
      <c r="RR1" s="169" t="s">
        <v>1220</v>
      </c>
      <c r="RS1" s="169" t="s">
        <v>1221</v>
      </c>
      <c r="RT1" s="166" t="s">
        <v>362</v>
      </c>
      <c r="RU1" s="178" t="s">
        <v>363</v>
      </c>
      <c r="RV1" s="169" t="s">
        <v>364</v>
      </c>
      <c r="RW1" s="169" t="s">
        <v>1223</v>
      </c>
      <c r="RX1" s="169" t="s">
        <v>1225</v>
      </c>
      <c r="RY1" s="169" t="s">
        <v>365</v>
      </c>
      <c r="RZ1" s="169" t="s">
        <v>1227</v>
      </c>
      <c r="SA1" s="169" t="s">
        <v>1229</v>
      </c>
      <c r="SB1" s="169" t="s">
        <v>1231</v>
      </c>
      <c r="SC1" s="169" t="s">
        <v>1233</v>
      </c>
      <c r="SD1" s="178" t="s">
        <v>366</v>
      </c>
      <c r="SE1" s="169" t="s">
        <v>367</v>
      </c>
      <c r="SF1" s="169" t="s">
        <v>1235</v>
      </c>
      <c r="SG1" s="169" t="s">
        <v>1237</v>
      </c>
      <c r="SH1" s="169" t="s">
        <v>1239</v>
      </c>
      <c r="SI1" s="169" t="s">
        <v>1241</v>
      </c>
      <c r="SJ1" s="169" t="s">
        <v>1243</v>
      </c>
      <c r="SK1" s="169" t="s">
        <v>1245</v>
      </c>
      <c r="SL1" s="169" t="s">
        <v>1247</v>
      </c>
      <c r="SM1" s="169" t="s">
        <v>1249</v>
      </c>
      <c r="SN1" s="169" t="s">
        <v>1251</v>
      </c>
      <c r="SO1" s="169" t="s">
        <v>1253</v>
      </c>
      <c r="SP1" s="169" t="s">
        <v>1255</v>
      </c>
      <c r="SQ1" s="169" t="s">
        <v>1257</v>
      </c>
      <c r="SR1" s="169" t="s">
        <v>1259</v>
      </c>
      <c r="SS1" s="169" t="s">
        <v>1261</v>
      </c>
      <c r="ST1" s="169" t="s">
        <v>1263</v>
      </c>
      <c r="SU1" s="166" t="s">
        <v>368</v>
      </c>
      <c r="SV1" s="178" t="s">
        <v>369</v>
      </c>
      <c r="SW1" s="169" t="s">
        <v>370</v>
      </c>
      <c r="SX1" s="169" t="s">
        <v>1265</v>
      </c>
      <c r="SY1" s="169" t="s">
        <v>1267</v>
      </c>
      <c r="SZ1" s="169" t="s">
        <v>1269</v>
      </c>
      <c r="TA1" s="169" t="s">
        <v>1271</v>
      </c>
      <c r="TB1" s="169" t="s">
        <v>1273</v>
      </c>
      <c r="TC1" s="169" t="s">
        <v>371</v>
      </c>
      <c r="TD1" s="169" t="s">
        <v>1275</v>
      </c>
      <c r="TE1" s="169" t="s">
        <v>1277</v>
      </c>
      <c r="TF1" s="169" t="s">
        <v>1279</v>
      </c>
      <c r="TG1" s="169" t="s">
        <v>1281</v>
      </c>
      <c r="TH1" s="169" t="s">
        <v>1283</v>
      </c>
      <c r="TI1" s="169" t="s">
        <v>1285</v>
      </c>
      <c r="TJ1" s="178" t="s">
        <v>372</v>
      </c>
      <c r="TK1" s="169" t="s">
        <v>373</v>
      </c>
      <c r="TL1" s="169" t="s">
        <v>374</v>
      </c>
      <c r="TM1" s="169" t="s">
        <v>1287</v>
      </c>
      <c r="TN1" s="169" t="s">
        <v>1289</v>
      </c>
      <c r="TO1" s="169" t="s">
        <v>1290</v>
      </c>
      <c r="TP1" s="169" t="s">
        <v>1292</v>
      </c>
      <c r="TQ1" s="169" t="s">
        <v>1294</v>
      </c>
      <c r="TR1" s="169" t="s">
        <v>1296</v>
      </c>
      <c r="TS1" s="169" t="s">
        <v>1298</v>
      </c>
      <c r="TT1" s="169" t="s">
        <v>1300</v>
      </c>
      <c r="TU1" s="169" t="s">
        <v>1302</v>
      </c>
      <c r="TV1" s="169" t="s">
        <v>1304</v>
      </c>
      <c r="TW1" s="169" t="s">
        <v>1306</v>
      </c>
      <c r="TX1" s="169" t="s">
        <v>1308</v>
      </c>
      <c r="TY1" s="169" t="s">
        <v>1310</v>
      </c>
      <c r="TZ1" s="169" t="s">
        <v>1312</v>
      </c>
      <c r="UA1" s="169" t="s">
        <v>1314</v>
      </c>
      <c r="UB1" s="169" t="s">
        <v>1316</v>
      </c>
      <c r="UC1" s="166" t="s">
        <v>1318</v>
      </c>
      <c r="UD1" s="169" t="s">
        <v>1320</v>
      </c>
      <c r="UE1" s="169" t="s">
        <v>1322</v>
      </c>
      <c r="UF1" s="169" t="s">
        <v>1324</v>
      </c>
      <c r="UG1" s="169" t="s">
        <v>1326</v>
      </c>
      <c r="UH1" s="169" t="s">
        <v>1328</v>
      </c>
      <c r="UI1" s="172"/>
    </row>
    <row r="2" spans="1:555" s="120" customFormat="1" hidden="1" x14ac:dyDescent="0.25">
      <c r="A2" s="120" t="s">
        <v>1351</v>
      </c>
      <c r="B2" s="120" t="s">
        <v>1353</v>
      </c>
      <c r="C2" s="120" t="s">
        <v>465</v>
      </c>
      <c r="D2" s="154" t="s">
        <v>1352</v>
      </c>
      <c r="E2" s="120" t="s">
        <v>1354</v>
      </c>
      <c r="F2" s="120" t="s">
        <v>466</v>
      </c>
      <c r="G2" s="120" t="s">
        <v>1355</v>
      </c>
      <c r="H2" s="154" t="s">
        <v>1356</v>
      </c>
      <c r="I2" s="120" t="s">
        <v>1357</v>
      </c>
      <c r="J2" s="120" t="s">
        <v>1446</v>
      </c>
      <c r="K2" s="120" t="s">
        <v>1358</v>
      </c>
      <c r="L2" s="120" t="s">
        <v>1359</v>
      </c>
      <c r="M2" s="120" t="s">
        <v>1360</v>
      </c>
      <c r="N2" s="120" t="s">
        <v>1361</v>
      </c>
      <c r="O2" s="120" t="s">
        <v>1362</v>
      </c>
      <c r="P2" s="120" t="s">
        <v>1471</v>
      </c>
      <c r="Q2" s="120" t="s">
        <v>1506</v>
      </c>
      <c r="R2" s="411" t="str">
        <f>+Presupuesto!D11</f>
        <v>Recurrente</v>
      </c>
      <c r="S2" s="411" t="str">
        <f>+Presupuesto!E11</f>
        <v>Programa / Proyecto 2017</v>
      </c>
      <c r="U2" s="120" t="s">
        <v>389</v>
      </c>
      <c r="V2" s="120" t="s">
        <v>407</v>
      </c>
      <c r="W2" s="120" t="s">
        <v>390</v>
      </c>
      <c r="X2" s="120" t="s">
        <v>391</v>
      </c>
      <c r="Y2" s="120" t="s">
        <v>392</v>
      </c>
      <c r="Z2" s="120" t="s">
        <v>393</v>
      </c>
      <c r="AA2" s="120" t="s">
        <v>394</v>
      </c>
      <c r="AB2" s="120" t="s">
        <v>395</v>
      </c>
      <c r="AC2" s="120" t="s">
        <v>396</v>
      </c>
      <c r="AD2" s="120" t="s">
        <v>397</v>
      </c>
      <c r="AE2" s="120" t="s">
        <v>398</v>
      </c>
      <c r="AF2" s="120" t="s">
        <v>399</v>
      </c>
      <c r="AH2" s="198" t="s">
        <v>414</v>
      </c>
      <c r="AI2" s="198" t="s">
        <v>415</v>
      </c>
      <c r="AJ2" s="198" t="s">
        <v>416</v>
      </c>
      <c r="AK2" s="198" t="s">
        <v>417</v>
      </c>
      <c r="AL2" s="198" t="s">
        <v>418</v>
      </c>
      <c r="AM2" s="198" t="s">
        <v>421</v>
      </c>
      <c r="AN2" s="198" t="s">
        <v>419</v>
      </c>
      <c r="AO2" s="198" t="s">
        <v>420</v>
      </c>
      <c r="AP2" s="198" t="s">
        <v>422</v>
      </c>
      <c r="AQ2" s="198" t="s">
        <v>423</v>
      </c>
      <c r="AR2" s="198" t="s">
        <v>424</v>
      </c>
      <c r="AS2" s="198" t="s">
        <v>425</v>
      </c>
      <c r="AT2" s="198" t="s">
        <v>426</v>
      </c>
      <c r="AU2" s="198" t="s">
        <v>427</v>
      </c>
      <c r="AV2" s="198" t="s">
        <v>428</v>
      </c>
      <c r="AW2" s="198" t="s">
        <v>429</v>
      </c>
      <c r="AX2" s="198" t="s">
        <v>430</v>
      </c>
      <c r="AY2" s="198" t="s">
        <v>431</v>
      </c>
      <c r="AZ2" s="198" t="s">
        <v>432</v>
      </c>
      <c r="BA2" s="198" t="s">
        <v>433</v>
      </c>
      <c r="BB2" s="198" t="s">
        <v>434</v>
      </c>
      <c r="BC2" s="198" t="s">
        <v>435</v>
      </c>
      <c r="BD2" s="198" t="s">
        <v>436</v>
      </c>
      <c r="BE2" s="198" t="s">
        <v>437</v>
      </c>
      <c r="BF2" s="198" t="s">
        <v>438</v>
      </c>
      <c r="BG2" s="198" t="s">
        <v>439</v>
      </c>
      <c r="BH2" s="198" t="s">
        <v>440</v>
      </c>
      <c r="BI2" s="198" t="s">
        <v>441</v>
      </c>
      <c r="BJ2" s="198" t="s">
        <v>442</v>
      </c>
      <c r="BK2" s="198" t="s">
        <v>443</v>
      </c>
      <c r="BL2" s="198" t="s">
        <v>444</v>
      </c>
      <c r="BM2" s="198" t="s">
        <v>445</v>
      </c>
      <c r="BN2" s="198" t="s">
        <v>446</v>
      </c>
      <c r="BO2" s="198" t="s">
        <v>447</v>
      </c>
      <c r="BP2" s="198" t="s">
        <v>448</v>
      </c>
      <c r="BQ2" s="198" t="s">
        <v>449</v>
      </c>
      <c r="BR2" s="198" t="s">
        <v>450</v>
      </c>
      <c r="BS2" s="198" t="s">
        <v>451</v>
      </c>
      <c r="BT2" s="198" t="s">
        <v>452</v>
      </c>
      <c r="BU2" s="198" t="s">
        <v>453</v>
      </c>
      <c r="BZ2" s="86" t="s">
        <v>476</v>
      </c>
      <c r="CA2" s="86" t="s">
        <v>477</v>
      </c>
      <c r="CB2" s="86" t="s">
        <v>478</v>
      </c>
      <c r="CC2" s="86" t="s">
        <v>479</v>
      </c>
      <c r="CD2" s="86" t="s">
        <v>480</v>
      </c>
      <c r="CE2" s="86" t="s">
        <v>481</v>
      </c>
      <c r="CF2" s="86" t="s">
        <v>482</v>
      </c>
      <c r="CG2" s="86" t="s">
        <v>483</v>
      </c>
      <c r="CH2" s="86" t="s">
        <v>484</v>
      </c>
      <c r="CI2" s="86" t="s">
        <v>485</v>
      </c>
      <c r="CJ2" s="86" t="s">
        <v>486</v>
      </c>
      <c r="CK2" s="86" t="s">
        <v>487</v>
      </c>
      <c r="CL2" s="86" t="s">
        <v>488</v>
      </c>
      <c r="CM2" s="86" t="s">
        <v>489</v>
      </c>
    </row>
    <row r="3" spans="1:555" hidden="1" x14ac:dyDescent="0.25">
      <c r="AH3" s="199">
        <v>2500</v>
      </c>
      <c r="AI3" s="199">
        <v>1900</v>
      </c>
      <c r="AJ3" s="199">
        <v>1650</v>
      </c>
      <c r="AK3" s="199">
        <v>1580</v>
      </c>
      <c r="AL3" s="199">
        <v>2250</v>
      </c>
      <c r="AM3" s="199">
        <v>1650</v>
      </c>
      <c r="AN3" s="199">
        <v>1400</v>
      </c>
      <c r="AO3" s="200">
        <v>1340</v>
      </c>
      <c r="AP3" s="200">
        <v>2000</v>
      </c>
      <c r="AQ3" s="200">
        <v>1400</v>
      </c>
      <c r="AR3" s="200">
        <v>1150</v>
      </c>
      <c r="AS3" s="200">
        <v>1100</v>
      </c>
      <c r="AT3" s="200">
        <v>1750</v>
      </c>
      <c r="AU3" s="200">
        <v>1150</v>
      </c>
      <c r="AV3" s="200">
        <v>900</v>
      </c>
      <c r="AW3" s="200">
        <v>860</v>
      </c>
      <c r="AX3" s="200">
        <v>1200</v>
      </c>
      <c r="AY3" s="120">
        <v>900</v>
      </c>
      <c r="AZ3" s="120">
        <v>650</v>
      </c>
      <c r="BA3" s="120">
        <v>620</v>
      </c>
      <c r="BB3" s="199">
        <f>+'Cuadro Resumen'!C213</f>
        <v>5759.1495000000004</v>
      </c>
      <c r="BC3" s="199">
        <f>+'Cuadro Resumen'!D213</f>
        <v>5307.4515000000001</v>
      </c>
      <c r="BD3" s="199">
        <f>+'Cuadro Resumen'!E213</f>
        <v>6775.47</v>
      </c>
      <c r="BE3" s="199">
        <f>+'Cuadro Resumen'!F213</f>
        <v>6323.7719999999999</v>
      </c>
      <c r="BF3" s="199">
        <f>+'Cuadro Resumen'!C214</f>
        <v>5081.6025</v>
      </c>
      <c r="BG3" s="199">
        <f>+'Cuadro Resumen'!D214</f>
        <v>4629.9045000000006</v>
      </c>
      <c r="BH3" s="199">
        <f>+'Cuadro Resumen'!E214</f>
        <v>6097.9230000000007</v>
      </c>
      <c r="BI3" s="199">
        <f>+'Cuadro Resumen'!F214</f>
        <v>5646.2250000000004</v>
      </c>
      <c r="BJ3" s="200">
        <f>+'Cuadro Resumen'!C215</f>
        <v>4404.0555000000004</v>
      </c>
      <c r="BK3" s="200">
        <f>+'Cuadro Resumen'!D215</f>
        <v>4065.2820000000002</v>
      </c>
      <c r="BL3" s="200">
        <f>+'Cuadro Resumen'!E215</f>
        <v>5420.3760000000002</v>
      </c>
      <c r="BM3" s="200">
        <f>+'Cuadro Resumen'!F215</f>
        <v>4968.6779999999999</v>
      </c>
      <c r="BN3" s="200">
        <f>+'Cuadro Resumen'!C216</f>
        <v>3726.5085000000004</v>
      </c>
      <c r="BO3" s="200">
        <f>+'Cuadro Resumen'!D216</f>
        <v>3387.7350000000001</v>
      </c>
      <c r="BP3" s="200">
        <f>+'Cuadro Resumen'!E216</f>
        <v>4742.8290000000006</v>
      </c>
      <c r="BQ3" s="200">
        <f>+'Cuadro Resumen'!F216</f>
        <v>4404.0555000000004</v>
      </c>
      <c r="BR3" s="200">
        <f>+'Cuadro Resumen'!C217</f>
        <v>3274.8105</v>
      </c>
      <c r="BS3" s="200">
        <f>+'Cuadro Resumen'!D217</f>
        <v>3048.9615000000003</v>
      </c>
      <c r="BT3" s="200">
        <f>+'Cuadro Resumen'!E217</f>
        <v>4178.2065000000002</v>
      </c>
      <c r="BU3" s="200">
        <f>+'Cuadro Resumen'!F217</f>
        <v>3839.433</v>
      </c>
      <c r="BZ3" s="280">
        <v>43674.39</v>
      </c>
      <c r="CA3" s="280">
        <v>39703.99</v>
      </c>
      <c r="CB3" s="280">
        <v>35733.589999999997</v>
      </c>
      <c r="CC3" s="280">
        <v>31763.19</v>
      </c>
      <c r="CD3" s="280">
        <v>29777.99</v>
      </c>
      <c r="CE3" s="280">
        <v>27792.79</v>
      </c>
      <c r="CF3" s="280">
        <v>18859.39</v>
      </c>
      <c r="CG3" s="280">
        <v>17866.8</v>
      </c>
      <c r="CH3" s="280">
        <v>13896.4</v>
      </c>
      <c r="CI3" s="280">
        <v>15004.09</v>
      </c>
      <c r="CJ3" s="280">
        <v>13238.9</v>
      </c>
      <c r="CK3" s="280">
        <v>12356.31</v>
      </c>
      <c r="CL3" s="280">
        <v>463.22</v>
      </c>
      <c r="CM3" s="280">
        <v>2007.3</v>
      </c>
    </row>
    <row r="5" spans="1:555" ht="52.5" x14ac:dyDescent="0.25">
      <c r="C5" s="183" t="s">
        <v>123</v>
      </c>
      <c r="D5" s="412">
        <f>SUMIF(C:C,$C$32,D:D)</f>
        <v>983406.45</v>
      </c>
      <c r="CA5" s="280"/>
    </row>
    <row r="6" spans="1:555" x14ac:dyDescent="0.25">
      <c r="CA6" s="280"/>
    </row>
    <row r="7" spans="1:555" x14ac:dyDescent="0.25">
      <c r="CA7" s="280"/>
    </row>
    <row r="8" spans="1:555" x14ac:dyDescent="0.25">
      <c r="C8" s="70" t="s">
        <v>50</v>
      </c>
      <c r="D8" s="79"/>
      <c r="E8" s="70"/>
      <c r="F8" s="70"/>
      <c r="G8" s="70"/>
      <c r="H8" s="79"/>
      <c r="I8" s="70"/>
      <c r="J8" s="70"/>
      <c r="CA8" s="280"/>
    </row>
    <row r="9" spans="1:555" ht="15.75" thickBot="1" x14ac:dyDescent="0.3">
      <c r="C9" s="94"/>
      <c r="D9" s="79"/>
      <c r="E9" s="94"/>
      <c r="F9" s="94"/>
      <c r="G9" s="94"/>
      <c r="H9" s="79"/>
      <c r="I9" s="94"/>
      <c r="J9" s="119"/>
      <c r="CA9" s="280"/>
    </row>
    <row r="10" spans="1:555" ht="15.75" thickBot="1" x14ac:dyDescent="0.3">
      <c r="C10" s="69" t="s">
        <v>42</v>
      </c>
      <c r="D10" s="30">
        <f>SUM(G17:G17)</f>
        <v>96000</v>
      </c>
      <c r="E10" s="752"/>
      <c r="F10" s="93"/>
      <c r="G10" s="93"/>
      <c r="H10" s="76"/>
      <c r="I10" s="76"/>
      <c r="J10" s="76"/>
      <c r="K10" s="148"/>
    </row>
    <row r="11" spans="1:555" x14ac:dyDescent="0.25">
      <c r="D11" s="31"/>
      <c r="E11" s="93"/>
      <c r="F11" s="93"/>
      <c r="G11" s="93"/>
      <c r="H11" s="76"/>
      <c r="I11" s="76"/>
      <c r="J11" s="76"/>
      <c r="K11" s="148"/>
    </row>
    <row r="12" spans="1:555" x14ac:dyDescent="0.25">
      <c r="D12" s="31"/>
      <c r="E12" s="93"/>
      <c r="F12" s="93"/>
      <c r="G12" s="93"/>
      <c r="H12" s="76"/>
      <c r="I12" s="76"/>
      <c r="J12" s="76"/>
      <c r="K12" s="148"/>
    </row>
    <row r="13" spans="1:555" ht="15.75" x14ac:dyDescent="0.25">
      <c r="C13" s="190" t="s">
        <v>387</v>
      </c>
      <c r="D13" s="324" t="s">
        <v>1789</v>
      </c>
      <c r="E13" s="93"/>
      <c r="F13" s="93"/>
      <c r="G13" s="93"/>
      <c r="H13" s="76"/>
      <c r="I13" s="76"/>
      <c r="J13" s="76"/>
      <c r="K13" s="148"/>
    </row>
    <row r="14" spans="1:555" ht="18.75" x14ac:dyDescent="0.25">
      <c r="C14" s="195"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Acompañamiento pedagógico a carreras y asignaturas en proceso de virtualización y a nuevas  carreras y asignaturas,  Diplomados, Talleres y Cursos que la UNAH priorice como proyectos de innovación educativa través de sus distintas unidades.</v>
      </c>
      <c r="D14" s="31"/>
      <c r="E14" s="93"/>
      <c r="F14" s="93"/>
      <c r="G14" s="93"/>
      <c r="H14" s="76"/>
      <c r="I14" s="76"/>
      <c r="J14" s="76"/>
      <c r="K14" s="148"/>
    </row>
    <row r="15" spans="1:555" ht="15.75" thickBot="1" x14ac:dyDescent="0.3">
      <c r="C15" s="165"/>
      <c r="D15" s="31"/>
      <c r="E15" s="93"/>
      <c r="F15" s="93"/>
      <c r="G15" s="93"/>
      <c r="H15" s="76"/>
      <c r="I15" s="76"/>
      <c r="J15" s="76"/>
      <c r="K15" s="148"/>
    </row>
    <row r="16" spans="1:555" ht="30.75" thickBot="1" x14ac:dyDescent="0.3">
      <c r="C16" s="131" t="s">
        <v>43</v>
      </c>
      <c r="D16" s="134" t="s">
        <v>51</v>
      </c>
      <c r="E16" s="161" t="s">
        <v>52</v>
      </c>
      <c r="F16" s="134" t="s">
        <v>53</v>
      </c>
      <c r="G16" s="132" t="s">
        <v>27</v>
      </c>
      <c r="H16" s="130" t="s">
        <v>126</v>
      </c>
      <c r="I16" s="133" t="s">
        <v>45</v>
      </c>
      <c r="J16" s="133" t="s">
        <v>127</v>
      </c>
      <c r="K16" s="133" t="s">
        <v>405</v>
      </c>
      <c r="L16" s="133" t="s">
        <v>406</v>
      </c>
    </row>
    <row r="17" spans="3:79" ht="15.75" thickBot="1" x14ac:dyDescent="0.3">
      <c r="C17" s="135" t="s">
        <v>1856</v>
      </c>
      <c r="D17" s="187">
        <v>1</v>
      </c>
      <c r="E17" s="147">
        <v>24</v>
      </c>
      <c r="F17" s="116">
        <v>4000</v>
      </c>
      <c r="G17" s="112">
        <f>D17*E17*F17</f>
        <v>96000</v>
      </c>
      <c r="H17" s="158" t="s">
        <v>124</v>
      </c>
      <c r="I17" s="113" t="s">
        <v>286</v>
      </c>
      <c r="J17" s="113" t="str">
        <f>VLOOKUP(I17,Presupuesto!$B$11:$C$565,2,0)</f>
        <v>OTROS SERVICIOS TECNICOS Y PROFESIONALES N.C. (24900-00)</v>
      </c>
      <c r="K17" s="98" t="s">
        <v>1351</v>
      </c>
      <c r="L17" s="98" t="s">
        <v>389</v>
      </c>
    </row>
    <row r="18" spans="3:79" s="415" customFormat="1" x14ac:dyDescent="0.25">
      <c r="C18" s="165"/>
      <c r="D18" s="79"/>
      <c r="E18" s="165"/>
      <c r="F18" s="165"/>
      <c r="G18" s="165"/>
      <c r="H18" s="79"/>
      <c r="I18" s="165"/>
      <c r="J18" s="165"/>
      <c r="CA18" s="280"/>
    </row>
    <row r="19" spans="3:79" s="415" customFormat="1" ht="15.75" thickBot="1" x14ac:dyDescent="0.3">
      <c r="C19" s="165"/>
      <c r="D19" s="79"/>
      <c r="E19" s="165"/>
      <c r="F19" s="165"/>
      <c r="G19" s="165"/>
      <c r="H19" s="79"/>
      <c r="I19" s="165"/>
      <c r="J19" s="165"/>
      <c r="CA19" s="280"/>
    </row>
    <row r="20" spans="3:79" s="415" customFormat="1" ht="15.75" thickBot="1" x14ac:dyDescent="0.3">
      <c r="C20" s="29" t="s">
        <v>42</v>
      </c>
      <c r="D20" s="30">
        <f>SUM(G27:G27)</f>
        <v>68571.450000000012</v>
      </c>
      <c r="E20" s="752"/>
      <c r="F20" s="93"/>
      <c r="G20" s="93"/>
      <c r="H20" s="76"/>
      <c r="I20" s="76"/>
      <c r="J20" s="76"/>
      <c r="K20" s="111"/>
    </row>
    <row r="21" spans="3:79" s="415" customFormat="1" x14ac:dyDescent="0.25">
      <c r="C21" s="70"/>
      <c r="D21" s="31"/>
      <c r="E21" s="93"/>
      <c r="F21" s="93"/>
      <c r="G21" s="93"/>
      <c r="H21" s="76"/>
      <c r="I21" s="76"/>
      <c r="J21" s="76"/>
      <c r="K21" s="111"/>
    </row>
    <row r="22" spans="3:79" s="415" customFormat="1" x14ac:dyDescent="0.25">
      <c r="C22" s="70"/>
      <c r="D22" s="31"/>
      <c r="E22" s="93"/>
      <c r="F22" s="93"/>
      <c r="G22" s="93"/>
      <c r="H22" s="76"/>
      <c r="I22" s="76"/>
      <c r="J22" s="76"/>
      <c r="K22" s="111"/>
    </row>
    <row r="23" spans="3:79" s="415" customFormat="1" ht="15.75" x14ac:dyDescent="0.25">
      <c r="C23" s="190" t="s">
        <v>387</v>
      </c>
      <c r="D23" s="324" t="s">
        <v>1794</v>
      </c>
      <c r="E23" s="93"/>
      <c r="F23" s="93"/>
      <c r="G23" s="93"/>
      <c r="H23" s="76"/>
      <c r="I23" s="76"/>
      <c r="J23" s="76"/>
      <c r="K23" s="111"/>
    </row>
    <row r="24" spans="3:79" s="415" customFormat="1" ht="18.75" x14ac:dyDescent="0.25">
      <c r="C24" s="195" t="str">
        <f>IFERROR(VLOOKUP(D23,'1. Desarrollo e Innov. Curricu.'!$F:$G,2,FALSE),IFERROR(VLOOKUP(D23,'2. Investigación Científica'!$F:$G,2,FALSE),IFERROR(VLOOKUP(D23,'3. Vinculación Univ. Sociedad'!$F:$G,2,FALSE),IFERROR(VLOOKUP(D23,'4. Docencia y Profesorado Univ.'!$F:$G,2,FALSE),IFERROR(VLOOKUP(D23,'5. Estudiantes y Graduados'!$F:$G,2,FALSE),IFERROR(VLOOKUP(D23,'11. Gestion Administrativa'!$F:$G,2,FALSE),IFERROR(VLOOKUP(D23,'13. Gestión Académica'!$F:$G,2,FALSE),IFERROR(VLOOKUP(D23,'9. Asegura. de la Calid. y M'!$F:$G,2,FALSE),IFERROR(VLOOKUP(D23,'6. Gestión del Conocimiento'!$F:$G,2,FALSE),IFERROR(VLOOKUP(D23,'15. Gobernabilidad y Proceso...'!$F:$G,2,FALSE),IFERROR(VLOOKUP(D23,'12. Gestión del Talento Humano'!$F:$G,2,FALSE),IFERROR(VLOOKUP(D23,'14. Internacional... de la E.S.'!$F:$G,2,FALSE),IFERROR(VLOOKUP(D23,'10. Posgrado'!$F:$G,2,FALSE),IFERROR(VLOOKUP(D23,'17. Gestión TIC'!$F:$G,2,FALSE),IFERROR(VLOOKUP(D23,'16. Desa. del Sistema Educ.Sup.'!$F:$G,2,FALSE),IFERROR(VLOOKUP(D23,'8. Cultura de Inno. Insti...'!$F:$G,2,FALSE),VLOOKUP(D23,'7. Lo Esencial de la Reforma U.'!$F:$G,2,0)))))))))))))))))</f>
        <v xml:space="preserve">Diseñar y automatizar asignaturas de formación general  versión sin tutor. </v>
      </c>
      <c r="D24" s="31"/>
      <c r="E24" s="93"/>
      <c r="F24" s="93"/>
      <c r="G24" s="93"/>
      <c r="H24" s="76"/>
      <c r="I24" s="76"/>
      <c r="J24" s="76"/>
      <c r="K24" s="111"/>
    </row>
    <row r="25" spans="3:79" s="415" customFormat="1" ht="15.75" thickBot="1" x14ac:dyDescent="0.3">
      <c r="C25" s="70"/>
      <c r="D25" s="31"/>
      <c r="E25" s="93"/>
      <c r="F25" s="93"/>
      <c r="G25" s="93"/>
      <c r="H25" s="76"/>
      <c r="I25" s="76"/>
      <c r="J25" s="76"/>
      <c r="K25" s="111"/>
    </row>
    <row r="26" spans="3:79" s="415" customFormat="1" ht="30.75" thickBot="1" x14ac:dyDescent="0.3">
      <c r="C26" s="124" t="s">
        <v>43</v>
      </c>
      <c r="D26" s="127" t="s">
        <v>44</v>
      </c>
      <c r="E26" s="126" t="s">
        <v>51</v>
      </c>
      <c r="F26" s="126" t="s">
        <v>53</v>
      </c>
      <c r="G26" s="125" t="s">
        <v>27</v>
      </c>
      <c r="H26" s="130" t="s">
        <v>126</v>
      </c>
      <c r="I26" s="126" t="s">
        <v>45</v>
      </c>
      <c r="J26" s="126" t="s">
        <v>127</v>
      </c>
      <c r="K26" s="126" t="s">
        <v>405</v>
      </c>
      <c r="L26" s="126" t="s">
        <v>406</v>
      </c>
    </row>
    <row r="27" spans="3:79" s="415" customFormat="1" x14ac:dyDescent="0.25">
      <c r="C27" s="293" t="s">
        <v>2211</v>
      </c>
      <c r="D27" s="507">
        <v>1</v>
      </c>
      <c r="E27" s="508">
        <v>3</v>
      </c>
      <c r="F27" s="96">
        <v>22857.15</v>
      </c>
      <c r="G27" s="295">
        <f>E27*F27*D27</f>
        <v>68571.450000000012</v>
      </c>
      <c r="H27" s="296" t="s">
        <v>124</v>
      </c>
      <c r="I27" s="115" t="s">
        <v>699</v>
      </c>
      <c r="J27" s="115" t="str">
        <f>VLOOKUP(I27,Presupuesto!$B$11:$C$566,2,0)</f>
        <v>OTROS SERVICIOS TECNICOS Y PROFESIONALES</v>
      </c>
      <c r="K27" s="115" t="s">
        <v>1351</v>
      </c>
      <c r="L27" s="115" t="s">
        <v>391</v>
      </c>
    </row>
    <row r="28" spans="3:79" s="415" customFormat="1" x14ac:dyDescent="0.25">
      <c r="C28" s="165"/>
      <c r="D28" s="79"/>
      <c r="E28" s="165"/>
      <c r="F28" s="165"/>
      <c r="G28" s="165"/>
      <c r="H28" s="79"/>
      <c r="I28" s="165"/>
      <c r="J28" s="165"/>
      <c r="CA28" s="280"/>
    </row>
    <row r="29" spans="3:79" s="415" customFormat="1" x14ac:dyDescent="0.25">
      <c r="C29" s="165"/>
      <c r="D29" s="79"/>
      <c r="E29" s="165"/>
      <c r="F29" s="165"/>
      <c r="G29" s="165"/>
      <c r="H29" s="79"/>
      <c r="I29" s="165"/>
      <c r="J29" s="165"/>
      <c r="CA29" s="280"/>
    </row>
    <row r="30" spans="3:79" s="415" customFormat="1" x14ac:dyDescent="0.25">
      <c r="C30" s="165"/>
      <c r="D30" s="79"/>
      <c r="E30" s="165"/>
      <c r="F30" s="165"/>
      <c r="G30" s="165"/>
      <c r="H30" s="79"/>
      <c r="I30" s="165"/>
      <c r="J30" s="165"/>
      <c r="CA30" s="280"/>
    </row>
    <row r="31" spans="3:79" s="415" customFormat="1" ht="15.75" thickBot="1" x14ac:dyDescent="0.3">
      <c r="C31" s="165"/>
      <c r="D31" s="79"/>
      <c r="E31" s="165"/>
      <c r="F31" s="165"/>
      <c r="G31" s="165"/>
      <c r="H31" s="79"/>
      <c r="I31" s="165"/>
      <c r="J31" s="165"/>
      <c r="CA31" s="280"/>
    </row>
    <row r="32" spans="3:79" s="415" customFormat="1" ht="15.75" thickBot="1" x14ac:dyDescent="0.3">
      <c r="C32" s="69" t="s">
        <v>42</v>
      </c>
      <c r="D32" s="30">
        <f>SUM(G39:G50)</f>
        <v>818835</v>
      </c>
      <c r="E32" s="723"/>
      <c r="F32" s="93"/>
      <c r="G32" s="754"/>
      <c r="H32" s="76"/>
      <c r="I32" s="76"/>
      <c r="J32" s="76"/>
      <c r="K32" s="148"/>
    </row>
    <row r="33" spans="3:12" s="415" customFormat="1" x14ac:dyDescent="0.25">
      <c r="D33" s="31"/>
      <c r="E33" s="93"/>
      <c r="F33" s="754"/>
      <c r="G33" s="93"/>
      <c r="H33" s="76"/>
      <c r="I33" s="76"/>
      <c r="J33" s="76"/>
      <c r="K33" s="148"/>
    </row>
    <row r="34" spans="3:12" s="415" customFormat="1" x14ac:dyDescent="0.25">
      <c r="D34" s="31"/>
      <c r="E34" s="93"/>
      <c r="F34" s="93"/>
      <c r="G34" s="93"/>
      <c r="H34" s="76"/>
      <c r="I34" s="76"/>
      <c r="J34" s="76"/>
      <c r="K34" s="148"/>
    </row>
    <row r="35" spans="3:12" s="415" customFormat="1" ht="15.75" x14ac:dyDescent="0.25">
      <c r="C35" s="190" t="s">
        <v>387</v>
      </c>
      <c r="D35" s="324" t="s">
        <v>1851</v>
      </c>
      <c r="E35" s="93"/>
      <c r="F35" s="93"/>
      <c r="G35" s="93"/>
      <c r="H35" s="76"/>
      <c r="I35" s="76"/>
      <c r="J35" s="76"/>
      <c r="K35" s="148"/>
    </row>
    <row r="36" spans="3:12" s="415" customFormat="1" ht="18.75" x14ac:dyDescent="0.25">
      <c r="C36" s="195" t="str">
        <f>IFERROR(VLOOKUP(D35,'1. Desarrollo e Innov. Curricu.'!$F:$G,2,FALSE),IFERROR(VLOOKUP(D35,'2. Investigación Científica'!$F:$G,2,FALSE),IFERROR(VLOOKUP(D35,'3. Vinculación Univ. Sociedad'!$F:$G,2,FALSE),IFERROR(VLOOKUP(D35,'4. Docencia y Profesorado Univ.'!$F:$G,2,FALSE),IFERROR(VLOOKUP(D35,'5. Estudiantes y Graduados'!$F:$G,2,FALSE),IFERROR(VLOOKUP(D35,'11. Gestion Administrativa'!$F:$G,2,FALSE),IFERROR(VLOOKUP(D35,'13. Gestión Académica'!$F:$G,2,FALSE),IFERROR(VLOOKUP(D35,'9. Asegura. de la Calid. y M'!$F:$G,2,FALSE),IFERROR(VLOOKUP(D35,'6. Gestión del Conocimiento'!$F:$G,2,FALSE),IFERROR(VLOOKUP(D35,'15. Gobernabilidad y Proceso...'!$F:$G,2,FALSE),IFERROR(VLOOKUP(D35,'12. Gestión del Talento Humano'!$F:$G,2,FALSE),IFERROR(VLOOKUP(D35,'14. Internacional... de la E.S.'!$F:$G,2,FALSE),IFERROR(VLOOKUP(D35,'10. Posgrado'!$F:$G,2,FALSE),IFERROR(VLOOKUP(D35,'17. Gestión TIC'!$F:$G,2,FALSE),IFERROR(VLOOKUP(D35,'16. Desa. del Sistema Educ.Sup.'!$F:$G,2,FALSE),IFERROR(VLOOKUP(D35,'8. Cultura de Inno. Insti...'!$F:$G,2,FALSE),VLOOKUP(D35,'7. Lo Esencial de la Reforma U.'!$F:$G,2,0)))))))))))))))))</f>
        <v xml:space="preserve">Gestionar eficientemente  los recursos financieros de la DIE. </v>
      </c>
      <c r="D36" s="31"/>
      <c r="E36" s="93"/>
      <c r="F36" s="93"/>
      <c r="G36" s="93"/>
      <c r="H36" s="76"/>
      <c r="I36" s="76"/>
      <c r="J36" s="76"/>
      <c r="K36" s="148"/>
    </row>
    <row r="37" spans="3:12" s="415" customFormat="1" ht="19.5" thickBot="1" x14ac:dyDescent="0.3">
      <c r="C37" s="195"/>
      <c r="D37" s="31"/>
      <c r="E37" s="93"/>
      <c r="F37" s="93"/>
      <c r="G37" s="93"/>
      <c r="H37" s="76"/>
      <c r="I37" s="76"/>
      <c r="J37" s="76"/>
      <c r="K37" s="148"/>
    </row>
    <row r="38" spans="3:12" s="415" customFormat="1" ht="30.75" thickBot="1" x14ac:dyDescent="0.3">
      <c r="C38" s="131" t="s">
        <v>43</v>
      </c>
      <c r="D38" s="134" t="s">
        <v>51</v>
      </c>
      <c r="E38" s="509" t="s">
        <v>52</v>
      </c>
      <c r="F38" s="134" t="s">
        <v>53</v>
      </c>
      <c r="G38" s="132" t="s">
        <v>27</v>
      </c>
      <c r="H38" s="130" t="s">
        <v>126</v>
      </c>
      <c r="I38" s="133" t="s">
        <v>45</v>
      </c>
      <c r="J38" s="133" t="s">
        <v>127</v>
      </c>
      <c r="K38" s="133" t="s">
        <v>405</v>
      </c>
      <c r="L38" s="133" t="s">
        <v>406</v>
      </c>
    </row>
    <row r="39" spans="3:12" s="415" customFormat="1" x14ac:dyDescent="0.25">
      <c r="C39" s="740" t="s">
        <v>2219</v>
      </c>
      <c r="D39" s="510">
        <v>1</v>
      </c>
      <c r="E39" s="511">
        <v>12</v>
      </c>
      <c r="F39" s="512">
        <v>18000</v>
      </c>
      <c r="G39" s="745">
        <f>D39*E39*F39</f>
        <v>216000</v>
      </c>
      <c r="H39" s="734" t="s">
        <v>124</v>
      </c>
      <c r="I39" s="513" t="s">
        <v>492</v>
      </c>
      <c r="J39" s="513" t="str">
        <f>VLOOKUP(I39,[2]Presupuesto!$B$11:$C$565,2,0)</f>
        <v>PAGOS A PERSONAL NO CLASIFICADO</v>
      </c>
      <c r="K39" s="735" t="s">
        <v>1358</v>
      </c>
      <c r="L39" s="503" t="s">
        <v>1855</v>
      </c>
    </row>
    <row r="40" spans="3:12" s="415" customFormat="1" x14ac:dyDescent="0.25">
      <c r="C40" s="515" t="s">
        <v>54</v>
      </c>
      <c r="D40" s="157"/>
      <c r="E40" s="516">
        <v>1</v>
      </c>
      <c r="F40" s="516">
        <v>18000</v>
      </c>
      <c r="G40" s="744">
        <f>F40*E40</f>
        <v>18000</v>
      </c>
      <c r="H40" s="157" t="s">
        <v>124</v>
      </c>
      <c r="I40" s="514" t="s">
        <v>510</v>
      </c>
      <c r="J40" s="514" t="str">
        <f>VLOOKUP(I40,[2]Presupuesto!$B$11:$C$565,2,0)</f>
        <v>AGUINALDO Y DECIMO CUARTO MES</v>
      </c>
      <c r="K40" s="514" t="s">
        <v>1358</v>
      </c>
      <c r="L40" s="503" t="s">
        <v>407</v>
      </c>
    </row>
    <row r="41" spans="3:12" s="415" customFormat="1" x14ac:dyDescent="0.25">
      <c r="C41" s="515" t="s">
        <v>55</v>
      </c>
      <c r="D41" s="157"/>
      <c r="E41" s="516">
        <v>1</v>
      </c>
      <c r="F41" s="516">
        <v>18000</v>
      </c>
      <c r="G41" s="744">
        <f>F41*E41</f>
        <v>18000</v>
      </c>
      <c r="H41" s="157" t="s">
        <v>124</v>
      </c>
      <c r="I41" s="514" t="s">
        <v>510</v>
      </c>
      <c r="J41" s="514" t="str">
        <f>VLOOKUP(I41,[2]Presupuesto!$B$11:$C$565,2,0)</f>
        <v>AGUINALDO Y DECIMO CUARTO MES</v>
      </c>
      <c r="K41" s="514" t="s">
        <v>1358</v>
      </c>
      <c r="L41" s="503" t="s">
        <v>390</v>
      </c>
    </row>
    <row r="42" spans="3:12" s="415" customFormat="1" ht="15.75" thickBot="1" x14ac:dyDescent="0.3">
      <c r="C42" s="515" t="s">
        <v>2212</v>
      </c>
      <c r="D42" s="157"/>
      <c r="E42" s="516">
        <v>1</v>
      </c>
      <c r="F42" s="516">
        <v>18000</v>
      </c>
      <c r="G42" s="744">
        <f>F42*E42</f>
        <v>18000</v>
      </c>
      <c r="H42" s="157" t="s">
        <v>124</v>
      </c>
      <c r="I42" s="514" t="s">
        <v>515</v>
      </c>
      <c r="J42" s="514" t="str">
        <f>VLOOKUP(I42,[2]Presupuesto!$B$11:$C$565,2,0)</f>
        <v>COMPLEMENTO DE VACACIONES</v>
      </c>
      <c r="K42" s="514" t="s">
        <v>1358</v>
      </c>
      <c r="L42" s="503" t="s">
        <v>391</v>
      </c>
    </row>
    <row r="43" spans="3:12" s="415" customFormat="1" x14ac:dyDescent="0.25">
      <c r="C43" s="740" t="s">
        <v>1854</v>
      </c>
      <c r="D43" s="510">
        <v>1</v>
      </c>
      <c r="E43" s="511">
        <v>12</v>
      </c>
      <c r="F43" s="512">
        <v>18589</v>
      </c>
      <c r="G43" s="745">
        <f>D43*E43*F43</f>
        <v>223068</v>
      </c>
      <c r="H43" s="734" t="s">
        <v>124</v>
      </c>
      <c r="I43" s="513" t="s">
        <v>492</v>
      </c>
      <c r="J43" s="513" t="str">
        <f>VLOOKUP(I43,[2]Presupuesto!$B$11:$C$565,2,0)</f>
        <v>PAGOS A PERSONAL NO CLASIFICADO</v>
      </c>
      <c r="K43" s="735" t="s">
        <v>1358</v>
      </c>
      <c r="L43" s="503" t="s">
        <v>392</v>
      </c>
    </row>
    <row r="44" spans="3:12" s="415" customFormat="1" x14ac:dyDescent="0.25">
      <c r="C44" s="515" t="s">
        <v>54</v>
      </c>
      <c r="D44" s="157"/>
      <c r="E44" s="516">
        <v>1</v>
      </c>
      <c r="F44" s="516">
        <v>18589</v>
      </c>
      <c r="G44" s="744">
        <f>F44*E44</f>
        <v>18589</v>
      </c>
      <c r="H44" s="157" t="s">
        <v>124</v>
      </c>
      <c r="I44" s="514" t="s">
        <v>510</v>
      </c>
      <c r="J44" s="514" t="str">
        <f>VLOOKUP(I44,[2]Presupuesto!$B$11:$C$565,2,0)</f>
        <v>AGUINALDO Y DECIMO CUARTO MES</v>
      </c>
      <c r="K44" s="514" t="s">
        <v>1358</v>
      </c>
      <c r="L44" s="503" t="s">
        <v>393</v>
      </c>
    </row>
    <row r="45" spans="3:12" s="415" customFormat="1" x14ac:dyDescent="0.25">
      <c r="C45" s="515" t="s">
        <v>55</v>
      </c>
      <c r="D45" s="157"/>
      <c r="E45" s="516">
        <v>1</v>
      </c>
      <c r="F45" s="516">
        <v>18589</v>
      </c>
      <c r="G45" s="744">
        <f>F45*E45</f>
        <v>18589</v>
      </c>
      <c r="H45" s="157" t="s">
        <v>124</v>
      </c>
      <c r="I45" s="514" t="s">
        <v>510</v>
      </c>
      <c r="J45" s="514" t="str">
        <f>VLOOKUP(I45,[2]Presupuesto!$B$11:$C$565,2,0)</f>
        <v>AGUINALDO Y DECIMO CUARTO MES</v>
      </c>
      <c r="K45" s="514" t="s">
        <v>1358</v>
      </c>
      <c r="L45" s="503" t="s">
        <v>394</v>
      </c>
    </row>
    <row r="46" spans="3:12" s="415" customFormat="1" x14ac:dyDescent="0.25">
      <c r="C46" s="515" t="s">
        <v>2212</v>
      </c>
      <c r="D46" s="157"/>
      <c r="E46" s="516">
        <v>1</v>
      </c>
      <c r="F46" s="516">
        <v>18589</v>
      </c>
      <c r="G46" s="744">
        <f>F46*E46</f>
        <v>18589</v>
      </c>
      <c r="H46" s="157" t="s">
        <v>124</v>
      </c>
      <c r="I46" s="514" t="s">
        <v>515</v>
      </c>
      <c r="J46" s="514" t="str">
        <f>VLOOKUP(I46,[2]Presupuesto!$B$11:$C$565,2,0)</f>
        <v>COMPLEMENTO DE VACACIONES</v>
      </c>
      <c r="K46" s="514" t="s">
        <v>1358</v>
      </c>
      <c r="L46" s="503" t="s">
        <v>395</v>
      </c>
    </row>
    <row r="47" spans="3:12" s="415" customFormat="1" x14ac:dyDescent="0.25">
      <c r="C47" s="741" t="s">
        <v>2173</v>
      </c>
      <c r="D47" s="736">
        <v>1</v>
      </c>
      <c r="E47" s="737">
        <v>12</v>
      </c>
      <c r="F47" s="738">
        <v>18000</v>
      </c>
      <c r="G47" s="746">
        <f>D47*E47*F47</f>
        <v>216000</v>
      </c>
      <c r="H47" s="742" t="s">
        <v>124</v>
      </c>
      <c r="I47" s="739" t="s">
        <v>492</v>
      </c>
      <c r="J47" s="739" t="str">
        <f>VLOOKUP(I47,[2]Presupuesto!$B$11:$C$565,2,0)</f>
        <v>PAGOS A PERSONAL NO CLASIFICADO</v>
      </c>
      <c r="K47" s="743" t="s">
        <v>1358</v>
      </c>
      <c r="L47" s="503" t="s">
        <v>396</v>
      </c>
    </row>
    <row r="48" spans="3:12" s="415" customFormat="1" x14ac:dyDescent="0.25">
      <c r="C48" s="515" t="s">
        <v>54</v>
      </c>
      <c r="D48" s="157"/>
      <c r="E48" s="725">
        <v>1</v>
      </c>
      <c r="F48" s="516">
        <v>18000</v>
      </c>
      <c r="G48" s="744">
        <f>F48*E48</f>
        <v>18000</v>
      </c>
      <c r="H48" s="157" t="s">
        <v>124</v>
      </c>
      <c r="I48" s="514" t="s">
        <v>510</v>
      </c>
      <c r="J48" s="514" t="str">
        <f>VLOOKUP(I48,[2]Presupuesto!$B$11:$C$565,2,0)</f>
        <v>AGUINALDO Y DECIMO CUARTO MES</v>
      </c>
      <c r="K48" s="514" t="s">
        <v>1358</v>
      </c>
      <c r="L48" s="503" t="s">
        <v>397</v>
      </c>
    </row>
    <row r="49" spans="3:12" s="415" customFormat="1" x14ac:dyDescent="0.25">
      <c r="C49" s="515" t="s">
        <v>55</v>
      </c>
      <c r="D49" s="157"/>
      <c r="E49" s="516">
        <v>1</v>
      </c>
      <c r="F49" s="516">
        <v>18000</v>
      </c>
      <c r="G49" s="744">
        <f>F49*E49</f>
        <v>18000</v>
      </c>
      <c r="H49" s="157" t="s">
        <v>124</v>
      </c>
      <c r="I49" s="514" t="s">
        <v>510</v>
      </c>
      <c r="J49" s="514" t="str">
        <f>VLOOKUP(I49,[2]Presupuesto!$B$11:$C$565,2,0)</f>
        <v>AGUINALDO Y DECIMO CUARTO MES</v>
      </c>
      <c r="K49" s="514" t="s">
        <v>1358</v>
      </c>
      <c r="L49" s="503" t="s">
        <v>398</v>
      </c>
    </row>
    <row r="50" spans="3:12" s="415" customFormat="1" x14ac:dyDescent="0.25">
      <c r="C50" s="515" t="s">
        <v>2212</v>
      </c>
      <c r="D50" s="157"/>
      <c r="E50" s="516">
        <v>1</v>
      </c>
      <c r="F50" s="516">
        <v>18000</v>
      </c>
      <c r="G50" s="744">
        <f>F50*E50</f>
        <v>18000</v>
      </c>
      <c r="H50" s="157" t="s">
        <v>124</v>
      </c>
      <c r="I50" s="514" t="s">
        <v>515</v>
      </c>
      <c r="J50" s="514" t="str">
        <f>VLOOKUP(I50,[2]Presupuesto!$B$11:$C$565,2,0)</f>
        <v>COMPLEMENTO DE VACACIONES</v>
      </c>
      <c r="K50" s="514" t="s">
        <v>1358</v>
      </c>
      <c r="L50" s="503" t="s">
        <v>399</v>
      </c>
    </row>
    <row r="56" spans="3:12" x14ac:dyDescent="0.25">
      <c r="K56" s="148"/>
    </row>
  </sheetData>
  <autoFilter ref="C38:L50"/>
  <dataValidations count="7">
    <dataValidation type="list" allowBlank="1" showInputMessage="1" showErrorMessage="1" errorTitle="¡Ingreso no Válido!" error="Por favor seleccione una opción de la lista" promptTitle="Tipo de Presupuesto" prompt="Seleccione una opción de la lista." sqref="H17 H39:H50">
      <formula1>$R$2:$S$2</formula1>
    </dataValidation>
    <dataValidation type="list" allowBlank="1" showInputMessage="1" showErrorMessage="1" errorTitle="¡Ingreso Inválido!" error="Seleccione una opción de la lista" promptTitle="Mes Requerido" prompt="Seleccione el mes en el que requiere el recurso." sqref="L17 L27 L39:L50">
      <formula1>$U$2:$AF$2</formula1>
    </dataValidation>
    <dataValidation type="list" allowBlank="1" showInputMessage="1" showErrorMessage="1" errorTitle="¡Ingreso Inválido!" error="Verifique el valor ingresado." sqref="I17 I39:I50">
      <formula1>$A$1:$UI$1</formula1>
    </dataValidation>
    <dataValidation type="list" allowBlank="1" showInputMessage="1" showErrorMessage="1" errorTitle="¡Ingreso Inválido!" error="Seleccione una opción de la lista." promptTitle="Dimensión Estratégica" prompt="Seleccione una opción de la lista." sqref="K17 K39:K50">
      <formula1>$A$2:$P$2</formula1>
    </dataValidation>
    <dataValidation type="list" allowBlank="1" showInputMessage="1" showErrorMessage="1" sqref="K27">
      <formula1>$A$2:$P$2</formula1>
    </dataValidation>
    <dataValidation type="list" allowBlank="1" showInputMessage="1" showErrorMessage="1" errorTitle="¡Ingreso Inválido!" error="Verifique el valor ingresado._x000a_" sqref="I27">
      <formula1>$A$1:$UI$1</formula1>
    </dataValidation>
    <dataValidation type="list" allowBlank="1" showInputMessage="1" showErrorMessage="1" errorTitle="¡Ingreso no valido!" error="Favor ingrese un elemento de la lista." promptTitle="Tipo de Presupuesto" prompt="Seleccione una opción de la lista." sqref="H27">
      <formula1>$S$2:$T$2</formula1>
    </dataValidation>
  </dataValidations>
  <pageMargins left="0.7" right="0.7" top="0.75" bottom="0.75" header="0.3" footer="0.3"/>
  <pageSetup scale="33"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16" zoomScale="84" zoomScaleNormal="84" workbookViewId="0">
      <selection activeCell="F41" sqref="F41"/>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75" t="s">
        <v>246</v>
      </c>
      <c r="B1" s="178" t="s">
        <v>247</v>
      </c>
      <c r="C1" s="169" t="s">
        <v>248</v>
      </c>
      <c r="D1" s="169" t="s">
        <v>490</v>
      </c>
      <c r="E1" s="169" t="s">
        <v>492</v>
      </c>
      <c r="F1" s="169" t="s">
        <v>494</v>
      </c>
      <c r="G1" s="169" t="s">
        <v>496</v>
      </c>
      <c r="H1" s="169" t="s">
        <v>498</v>
      </c>
      <c r="I1" s="169" t="s">
        <v>500</v>
      </c>
      <c r="J1" s="169" t="s">
        <v>249</v>
      </c>
      <c r="K1" s="169" t="s">
        <v>503</v>
      </c>
      <c r="L1" s="169" t="s">
        <v>250</v>
      </c>
      <c r="M1" s="169" t="s">
        <v>505</v>
      </c>
      <c r="N1" s="169" t="s">
        <v>507</v>
      </c>
      <c r="O1" s="169" t="s">
        <v>509</v>
      </c>
      <c r="P1" s="169" t="s">
        <v>251</v>
      </c>
      <c r="Q1" s="169" t="s">
        <v>510</v>
      </c>
      <c r="R1" s="169" t="s">
        <v>513</v>
      </c>
      <c r="S1" s="169" t="s">
        <v>252</v>
      </c>
      <c r="T1" s="169" t="s">
        <v>515</v>
      </c>
      <c r="U1" s="169" t="s">
        <v>253</v>
      </c>
      <c r="V1" s="169" t="s">
        <v>516</v>
      </c>
      <c r="W1" s="169" t="s">
        <v>517</v>
      </c>
      <c r="X1" s="169" t="s">
        <v>521</v>
      </c>
      <c r="Y1" s="169" t="s">
        <v>269</v>
      </c>
      <c r="Z1" s="169" t="s">
        <v>522</v>
      </c>
      <c r="AA1" s="169" t="s">
        <v>524</v>
      </c>
      <c r="AB1" s="169" t="s">
        <v>526</v>
      </c>
      <c r="AC1" s="169" t="s">
        <v>270</v>
      </c>
      <c r="AD1" s="169" t="s">
        <v>528</v>
      </c>
      <c r="AE1" s="169" t="s">
        <v>530</v>
      </c>
      <c r="AF1" s="169" t="s">
        <v>532</v>
      </c>
      <c r="AG1" s="169" t="s">
        <v>534</v>
      </c>
      <c r="AH1" s="169" t="s">
        <v>245</v>
      </c>
      <c r="AI1" s="169" t="s">
        <v>536</v>
      </c>
      <c r="AJ1" s="178" t="s">
        <v>254</v>
      </c>
      <c r="AK1" s="169" t="s">
        <v>538</v>
      </c>
      <c r="AL1" s="169" t="s">
        <v>255</v>
      </c>
      <c r="AM1" s="169" t="s">
        <v>540</v>
      </c>
      <c r="AN1" s="169" t="s">
        <v>542</v>
      </c>
      <c r="AO1" s="169" t="s">
        <v>256</v>
      </c>
      <c r="AP1" s="169" t="s">
        <v>544</v>
      </c>
      <c r="AQ1" s="169" t="s">
        <v>546</v>
      </c>
      <c r="AR1" s="169" t="s">
        <v>257</v>
      </c>
      <c r="AS1" s="169" t="s">
        <v>547</v>
      </c>
      <c r="AT1" s="169" t="s">
        <v>549</v>
      </c>
      <c r="AU1" s="169" t="s">
        <v>550</v>
      </c>
      <c r="AV1" s="169" t="s">
        <v>551</v>
      </c>
      <c r="AW1" s="169" t="s">
        <v>553</v>
      </c>
      <c r="AX1" s="169" t="s">
        <v>555</v>
      </c>
      <c r="AY1" s="169" t="s">
        <v>556</v>
      </c>
      <c r="AZ1" s="169" t="s">
        <v>258</v>
      </c>
      <c r="BA1" s="169" t="s">
        <v>558</v>
      </c>
      <c r="BB1" s="169" t="s">
        <v>560</v>
      </c>
      <c r="BC1" s="169" t="s">
        <v>562</v>
      </c>
      <c r="BD1" s="169" t="s">
        <v>564</v>
      </c>
      <c r="BE1" s="169" t="s">
        <v>566</v>
      </c>
      <c r="BF1" s="169" t="s">
        <v>568</v>
      </c>
      <c r="BG1" s="169" t="s">
        <v>570</v>
      </c>
      <c r="BH1" s="169" t="s">
        <v>572</v>
      </c>
      <c r="BI1" s="169" t="s">
        <v>271</v>
      </c>
      <c r="BJ1" s="169" t="s">
        <v>574</v>
      </c>
      <c r="BK1" s="169" t="s">
        <v>576</v>
      </c>
      <c r="BL1" s="169" t="s">
        <v>578</v>
      </c>
      <c r="BM1" s="169" t="s">
        <v>580</v>
      </c>
      <c r="BN1" s="169" t="s">
        <v>582</v>
      </c>
      <c r="BO1" s="169" t="s">
        <v>584</v>
      </c>
      <c r="BP1" s="169" t="s">
        <v>586</v>
      </c>
      <c r="BQ1" s="169" t="s">
        <v>588</v>
      </c>
      <c r="BR1" s="169" t="s">
        <v>590</v>
      </c>
      <c r="BS1" s="169" t="s">
        <v>592</v>
      </c>
      <c r="BT1" s="178" t="s">
        <v>259</v>
      </c>
      <c r="BU1" s="169" t="s">
        <v>260</v>
      </c>
      <c r="BV1" s="169" t="s">
        <v>594</v>
      </c>
      <c r="BW1" s="169" t="s">
        <v>261</v>
      </c>
      <c r="BX1" s="169" t="s">
        <v>596</v>
      </c>
      <c r="BY1" s="169" t="s">
        <v>598</v>
      </c>
      <c r="BZ1" s="178" t="s">
        <v>262</v>
      </c>
      <c r="CA1" s="169" t="s">
        <v>263</v>
      </c>
      <c r="CB1" s="169" t="s">
        <v>600</v>
      </c>
      <c r="CC1" s="169" t="s">
        <v>264</v>
      </c>
      <c r="CD1" s="169" t="s">
        <v>602</v>
      </c>
      <c r="CE1" s="169" t="s">
        <v>604</v>
      </c>
      <c r="CF1" s="169" t="s">
        <v>606</v>
      </c>
      <c r="CG1" s="178" t="s">
        <v>265</v>
      </c>
      <c r="CH1" s="169" t="s">
        <v>612</v>
      </c>
      <c r="CI1" s="169" t="s">
        <v>614</v>
      </c>
      <c r="CJ1" s="169" t="s">
        <v>266</v>
      </c>
      <c r="CK1" s="169" t="s">
        <v>608</v>
      </c>
      <c r="CL1" s="169" t="s">
        <v>610</v>
      </c>
      <c r="CM1" s="169" t="s">
        <v>267</v>
      </c>
      <c r="CN1" s="169" t="s">
        <v>616</v>
      </c>
      <c r="CO1" s="169" t="s">
        <v>268</v>
      </c>
      <c r="CP1" s="169" t="s">
        <v>617</v>
      </c>
      <c r="CQ1" s="166" t="s">
        <v>272</v>
      </c>
      <c r="CR1" s="178" t="s">
        <v>273</v>
      </c>
      <c r="CS1" s="169" t="s">
        <v>618</v>
      </c>
      <c r="CT1" s="169" t="s">
        <v>619</v>
      </c>
      <c r="CU1" s="169" t="s">
        <v>621</v>
      </c>
      <c r="CV1" s="169" t="s">
        <v>274</v>
      </c>
      <c r="CW1" s="169" t="s">
        <v>623</v>
      </c>
      <c r="CX1" s="169" t="s">
        <v>625</v>
      </c>
      <c r="CY1" s="169" t="s">
        <v>627</v>
      </c>
      <c r="CZ1" s="169" t="s">
        <v>629</v>
      </c>
      <c r="DA1" s="169" t="s">
        <v>631</v>
      </c>
      <c r="DB1" s="169" t="s">
        <v>633</v>
      </c>
      <c r="DC1" s="178" t="s">
        <v>275</v>
      </c>
      <c r="DD1" s="169" t="s">
        <v>276</v>
      </c>
      <c r="DE1" s="169" t="s">
        <v>635</v>
      </c>
      <c r="DF1" s="169" t="s">
        <v>277</v>
      </c>
      <c r="DG1" s="169" t="s">
        <v>637</v>
      </c>
      <c r="DH1" s="169" t="s">
        <v>639</v>
      </c>
      <c r="DI1" s="169" t="s">
        <v>641</v>
      </c>
      <c r="DJ1" s="169" t="s">
        <v>643</v>
      </c>
      <c r="DK1" s="169" t="s">
        <v>645</v>
      </c>
      <c r="DL1" s="169" t="s">
        <v>647</v>
      </c>
      <c r="DM1" s="169" t="s">
        <v>649</v>
      </c>
      <c r="DN1" s="169" t="s">
        <v>278</v>
      </c>
      <c r="DO1" s="169" t="s">
        <v>651</v>
      </c>
      <c r="DP1" s="169" t="s">
        <v>653</v>
      </c>
      <c r="DQ1" s="169" t="s">
        <v>655</v>
      </c>
      <c r="DR1" s="178" t="s">
        <v>279</v>
      </c>
      <c r="DS1" s="169" t="s">
        <v>657</v>
      </c>
      <c r="DT1" s="169" t="s">
        <v>280</v>
      </c>
      <c r="DU1" s="169" t="s">
        <v>659</v>
      </c>
      <c r="DV1" s="169" t="s">
        <v>281</v>
      </c>
      <c r="DW1" s="169" t="s">
        <v>661</v>
      </c>
      <c r="DX1" s="169" t="s">
        <v>663</v>
      </c>
      <c r="DY1" s="169" t="s">
        <v>665</v>
      </c>
      <c r="DZ1" s="169" t="s">
        <v>667</v>
      </c>
      <c r="EA1" s="169" t="s">
        <v>669</v>
      </c>
      <c r="EB1" s="169" t="s">
        <v>671</v>
      </c>
      <c r="EC1" s="169" t="s">
        <v>673</v>
      </c>
      <c r="ED1" s="169" t="s">
        <v>675</v>
      </c>
      <c r="EE1" s="169" t="s">
        <v>677</v>
      </c>
      <c r="EF1" s="169" t="s">
        <v>679</v>
      </c>
      <c r="EG1" s="169" t="s">
        <v>681</v>
      </c>
      <c r="EH1" s="178" t="s">
        <v>282</v>
      </c>
      <c r="EI1" s="169" t="s">
        <v>683</v>
      </c>
      <c r="EJ1" s="169" t="s">
        <v>283</v>
      </c>
      <c r="EK1" s="169" t="s">
        <v>685</v>
      </c>
      <c r="EL1" s="169" t="s">
        <v>687</v>
      </c>
      <c r="EM1" s="169" t="s">
        <v>284</v>
      </c>
      <c r="EN1" s="169" t="s">
        <v>689</v>
      </c>
      <c r="EO1" s="169" t="s">
        <v>691</v>
      </c>
      <c r="EP1" s="169" t="s">
        <v>285</v>
      </c>
      <c r="EQ1" s="169" t="s">
        <v>693</v>
      </c>
      <c r="ER1" s="169" t="s">
        <v>695</v>
      </c>
      <c r="ES1" s="169" t="s">
        <v>697</v>
      </c>
      <c r="ET1" s="169" t="s">
        <v>286</v>
      </c>
      <c r="EU1" s="169" t="s">
        <v>699</v>
      </c>
      <c r="EV1" s="169" t="s">
        <v>701</v>
      </c>
      <c r="EW1" s="178" t="s">
        <v>287</v>
      </c>
      <c r="EX1" s="169" t="s">
        <v>288</v>
      </c>
      <c r="EY1" s="169" t="s">
        <v>703</v>
      </c>
      <c r="EZ1" s="169" t="s">
        <v>705</v>
      </c>
      <c r="FA1" s="169" t="s">
        <v>707</v>
      </c>
      <c r="FB1" s="169" t="s">
        <v>709</v>
      </c>
      <c r="FC1" s="169" t="s">
        <v>289</v>
      </c>
      <c r="FD1" s="169" t="s">
        <v>711</v>
      </c>
      <c r="FE1" s="169" t="s">
        <v>713</v>
      </c>
      <c r="FF1" s="169" t="s">
        <v>715</v>
      </c>
      <c r="FG1" s="169" t="s">
        <v>717</v>
      </c>
      <c r="FH1" s="169" t="s">
        <v>719</v>
      </c>
      <c r="FI1" s="169" t="s">
        <v>290</v>
      </c>
      <c r="FJ1" s="169" t="s">
        <v>722</v>
      </c>
      <c r="FK1" s="169" t="s">
        <v>291</v>
      </c>
      <c r="FL1" s="169" t="s">
        <v>725</v>
      </c>
      <c r="FM1" s="169" t="s">
        <v>726</v>
      </c>
      <c r="FN1" s="169" t="s">
        <v>728</v>
      </c>
      <c r="FO1" s="169" t="s">
        <v>292</v>
      </c>
      <c r="FP1" s="169" t="s">
        <v>731</v>
      </c>
      <c r="FQ1" s="169" t="s">
        <v>732</v>
      </c>
      <c r="FR1" s="169" t="s">
        <v>734</v>
      </c>
      <c r="FS1" s="169" t="s">
        <v>293</v>
      </c>
      <c r="FT1" s="169" t="s">
        <v>737</v>
      </c>
      <c r="FU1" s="169" t="s">
        <v>739</v>
      </c>
      <c r="FV1" s="169" t="s">
        <v>741</v>
      </c>
      <c r="FW1" s="178" t="s">
        <v>294</v>
      </c>
      <c r="FX1" s="178" t="s">
        <v>295</v>
      </c>
      <c r="FY1" s="169" t="s">
        <v>301</v>
      </c>
      <c r="FZ1" s="169" t="s">
        <v>743</v>
      </c>
      <c r="GA1" s="169" t="s">
        <v>745</v>
      </c>
      <c r="GB1" s="169" t="s">
        <v>747</v>
      </c>
      <c r="GC1" s="169" t="s">
        <v>749</v>
      </c>
      <c r="GD1" s="169" t="s">
        <v>751</v>
      </c>
      <c r="GE1" s="169" t="s">
        <v>753</v>
      </c>
      <c r="GF1" s="178" t="s">
        <v>296</v>
      </c>
      <c r="GG1" s="169" t="s">
        <v>302</v>
      </c>
      <c r="GH1" s="169" t="s">
        <v>755</v>
      </c>
      <c r="GI1" s="169" t="s">
        <v>757</v>
      </c>
      <c r="GJ1" s="169" t="s">
        <v>758</v>
      </c>
      <c r="GK1" s="169" t="s">
        <v>303</v>
      </c>
      <c r="GL1" s="169" t="s">
        <v>761</v>
      </c>
      <c r="GM1" s="169" t="s">
        <v>762</v>
      </c>
      <c r="GN1" s="178" t="s">
        <v>297</v>
      </c>
      <c r="GO1" s="169" t="s">
        <v>298</v>
      </c>
      <c r="GP1" s="169" t="s">
        <v>764</v>
      </c>
      <c r="GQ1" s="169" t="s">
        <v>766</v>
      </c>
      <c r="GR1" s="169" t="s">
        <v>768</v>
      </c>
      <c r="GS1" s="169" t="s">
        <v>770</v>
      </c>
      <c r="GT1" s="169" t="s">
        <v>772</v>
      </c>
      <c r="GU1" s="178" t="s">
        <v>299</v>
      </c>
      <c r="GV1" s="169" t="s">
        <v>300</v>
      </c>
      <c r="GW1" s="169" t="s">
        <v>774</v>
      </c>
      <c r="GX1" s="169" t="s">
        <v>776</v>
      </c>
      <c r="GY1" s="169" t="s">
        <v>778</v>
      </c>
      <c r="GZ1" s="169" t="s">
        <v>780</v>
      </c>
      <c r="HA1" s="169" t="s">
        <v>782</v>
      </c>
      <c r="HB1" s="169" t="s">
        <v>784</v>
      </c>
      <c r="HC1" s="166" t="s">
        <v>304</v>
      </c>
      <c r="HD1" s="178" t="s">
        <v>305</v>
      </c>
      <c r="HE1" s="169" t="s">
        <v>306</v>
      </c>
      <c r="HF1" s="169" t="s">
        <v>786</v>
      </c>
      <c r="HG1" s="169" t="s">
        <v>788</v>
      </c>
      <c r="HH1" s="169" t="s">
        <v>790</v>
      </c>
      <c r="HI1" s="169" t="s">
        <v>792</v>
      </c>
      <c r="HJ1" s="169" t="s">
        <v>307</v>
      </c>
      <c r="HK1" s="169" t="s">
        <v>795</v>
      </c>
      <c r="HL1" s="169" t="s">
        <v>324</v>
      </c>
      <c r="HM1" s="169" t="s">
        <v>833</v>
      </c>
      <c r="HN1" s="169" t="s">
        <v>835</v>
      </c>
      <c r="HO1" s="169" t="s">
        <v>837</v>
      </c>
      <c r="HP1" s="178" t="s">
        <v>308</v>
      </c>
      <c r="HQ1" s="169" t="s">
        <v>797</v>
      </c>
      <c r="HR1" s="169" t="s">
        <v>799</v>
      </c>
      <c r="HS1" s="169" t="s">
        <v>309</v>
      </c>
      <c r="HT1" s="169" t="s">
        <v>802</v>
      </c>
      <c r="HU1" s="169" t="s">
        <v>804</v>
      </c>
      <c r="HV1" s="169" t="s">
        <v>805</v>
      </c>
      <c r="HW1" s="169" t="s">
        <v>807</v>
      </c>
      <c r="HX1" s="178" t="s">
        <v>310</v>
      </c>
      <c r="HY1" s="169" t="s">
        <v>809</v>
      </c>
      <c r="HZ1" s="169" t="s">
        <v>811</v>
      </c>
      <c r="IA1" s="169" t="s">
        <v>813</v>
      </c>
      <c r="IB1" s="169" t="s">
        <v>311</v>
      </c>
      <c r="IC1" s="169" t="s">
        <v>815</v>
      </c>
      <c r="ID1" s="169" t="s">
        <v>817</v>
      </c>
      <c r="IE1" s="169" t="s">
        <v>312</v>
      </c>
      <c r="IF1" s="169" t="s">
        <v>819</v>
      </c>
      <c r="IG1" s="169" t="s">
        <v>821</v>
      </c>
      <c r="IH1" s="169" t="s">
        <v>313</v>
      </c>
      <c r="II1" s="169" t="s">
        <v>823</v>
      </c>
      <c r="IJ1" s="169" t="s">
        <v>825</v>
      </c>
      <c r="IK1" s="169" t="s">
        <v>827</v>
      </c>
      <c r="IL1" s="169" t="s">
        <v>829</v>
      </c>
      <c r="IM1" s="169" t="s">
        <v>314</v>
      </c>
      <c r="IN1" s="169" t="s">
        <v>831</v>
      </c>
      <c r="IO1" s="178" t="s">
        <v>315</v>
      </c>
      <c r="IP1" s="169" t="s">
        <v>839</v>
      </c>
      <c r="IQ1" s="169" t="s">
        <v>841</v>
      </c>
      <c r="IR1" s="169" t="s">
        <v>316</v>
      </c>
      <c r="IS1" s="169" t="s">
        <v>843</v>
      </c>
      <c r="IT1" s="169" t="s">
        <v>845</v>
      </c>
      <c r="IU1" s="169" t="s">
        <v>847</v>
      </c>
      <c r="IV1" s="178" t="s">
        <v>317</v>
      </c>
      <c r="IW1" s="169" t="s">
        <v>849</v>
      </c>
      <c r="IX1" s="169" t="s">
        <v>318</v>
      </c>
      <c r="IY1" s="169" t="s">
        <v>852</v>
      </c>
      <c r="IZ1" s="169" t="s">
        <v>854</v>
      </c>
      <c r="JA1" s="169" t="s">
        <v>856</v>
      </c>
      <c r="JB1" s="169" t="s">
        <v>858</v>
      </c>
      <c r="JC1" s="169" t="s">
        <v>860</v>
      </c>
      <c r="JD1" s="169" t="s">
        <v>862</v>
      </c>
      <c r="JE1" s="169" t="s">
        <v>319</v>
      </c>
      <c r="JF1" s="169" t="s">
        <v>865</v>
      </c>
      <c r="JG1" s="169" t="s">
        <v>867</v>
      </c>
      <c r="JH1" s="169" t="s">
        <v>869</v>
      </c>
      <c r="JI1" s="169" t="s">
        <v>871</v>
      </c>
      <c r="JJ1" s="169" t="s">
        <v>873</v>
      </c>
      <c r="JK1" s="169" t="s">
        <v>875</v>
      </c>
      <c r="JL1" s="169" t="s">
        <v>877</v>
      </c>
      <c r="JM1" s="169" t="s">
        <v>879</v>
      </c>
      <c r="JN1" s="169" t="s">
        <v>320</v>
      </c>
      <c r="JO1" s="169" t="s">
        <v>882</v>
      </c>
      <c r="JP1" s="169" t="s">
        <v>884</v>
      </c>
      <c r="JQ1" s="169" t="s">
        <v>886</v>
      </c>
      <c r="JR1" s="169" t="s">
        <v>888</v>
      </c>
      <c r="JS1" s="169" t="s">
        <v>889</v>
      </c>
      <c r="JT1" s="169" t="s">
        <v>891</v>
      </c>
      <c r="JU1" s="169" t="s">
        <v>893</v>
      </c>
      <c r="JV1" s="169" t="s">
        <v>895</v>
      </c>
      <c r="JW1" s="169" t="s">
        <v>897</v>
      </c>
      <c r="JX1" s="169" t="s">
        <v>899</v>
      </c>
      <c r="JY1" s="169" t="s">
        <v>901</v>
      </c>
      <c r="JZ1" s="169" t="s">
        <v>903</v>
      </c>
      <c r="KA1" s="169" t="s">
        <v>905</v>
      </c>
      <c r="KB1" s="169" t="s">
        <v>907</v>
      </c>
      <c r="KC1" s="169" t="s">
        <v>909</v>
      </c>
      <c r="KD1" s="169" t="s">
        <v>911</v>
      </c>
      <c r="KE1" s="169" t="s">
        <v>913</v>
      </c>
      <c r="KF1" s="169" t="s">
        <v>915</v>
      </c>
      <c r="KG1" s="169" t="s">
        <v>917</v>
      </c>
      <c r="KH1" s="169" t="s">
        <v>919</v>
      </c>
      <c r="KI1" s="169" t="s">
        <v>921</v>
      </c>
      <c r="KJ1" s="169" t="s">
        <v>923</v>
      </c>
      <c r="KK1" s="169" t="s">
        <v>925</v>
      </c>
      <c r="KL1" s="169" t="s">
        <v>927</v>
      </c>
      <c r="KM1" s="169" t="s">
        <v>929</v>
      </c>
      <c r="KN1" s="169" t="s">
        <v>931</v>
      </c>
      <c r="KO1" s="178" t="s">
        <v>321</v>
      </c>
      <c r="KP1" s="169" t="s">
        <v>933</v>
      </c>
      <c r="KQ1" s="169" t="s">
        <v>322</v>
      </c>
      <c r="KR1" s="169" t="s">
        <v>936</v>
      </c>
      <c r="KS1" s="169" t="s">
        <v>938</v>
      </c>
      <c r="KT1" s="169" t="s">
        <v>940</v>
      </c>
      <c r="KU1" s="169" t="s">
        <v>942</v>
      </c>
      <c r="KV1" s="169" t="s">
        <v>323</v>
      </c>
      <c r="KW1" s="169" t="s">
        <v>945</v>
      </c>
      <c r="KX1" s="169" t="s">
        <v>947</v>
      </c>
      <c r="KY1" s="169" t="s">
        <v>949</v>
      </c>
      <c r="KZ1" s="169" t="s">
        <v>951</v>
      </c>
      <c r="LA1" s="169" t="s">
        <v>953</v>
      </c>
      <c r="LB1" s="169" t="s">
        <v>955</v>
      </c>
      <c r="LC1" s="169" t="s">
        <v>957</v>
      </c>
      <c r="LD1" s="166" t="s">
        <v>325</v>
      </c>
      <c r="LE1" s="178" t="s">
        <v>326</v>
      </c>
      <c r="LF1" s="169" t="s">
        <v>327</v>
      </c>
      <c r="LG1" s="169" t="s">
        <v>341</v>
      </c>
      <c r="LH1" s="169" t="s">
        <v>959</v>
      </c>
      <c r="LI1" s="169" t="s">
        <v>961</v>
      </c>
      <c r="LJ1" s="169" t="s">
        <v>963</v>
      </c>
      <c r="LK1" s="169" t="s">
        <v>965</v>
      </c>
      <c r="LL1" s="169" t="s">
        <v>342</v>
      </c>
      <c r="LM1" s="169" t="s">
        <v>967</v>
      </c>
      <c r="LN1" s="169" t="s">
        <v>343</v>
      </c>
      <c r="LO1" s="169" t="s">
        <v>969</v>
      </c>
      <c r="LP1" s="169" t="s">
        <v>328</v>
      </c>
      <c r="LQ1" s="169" t="s">
        <v>971</v>
      </c>
      <c r="LR1" s="169" t="s">
        <v>344</v>
      </c>
      <c r="LS1" s="169" t="s">
        <v>973</v>
      </c>
      <c r="LT1" s="169" t="s">
        <v>975</v>
      </c>
      <c r="LU1" s="169" t="s">
        <v>345</v>
      </c>
      <c r="LV1" s="178" t="s">
        <v>329</v>
      </c>
      <c r="LW1" s="169" t="s">
        <v>330</v>
      </c>
      <c r="LX1" s="169" t="s">
        <v>977</v>
      </c>
      <c r="LY1" s="169" t="s">
        <v>979</v>
      </c>
      <c r="LZ1" s="169" t="s">
        <v>980</v>
      </c>
      <c r="MA1" s="169" t="s">
        <v>982</v>
      </c>
      <c r="MB1" s="169" t="s">
        <v>983</v>
      </c>
      <c r="MC1" s="169" t="s">
        <v>985</v>
      </c>
      <c r="MD1" s="169" t="s">
        <v>987</v>
      </c>
      <c r="ME1" s="169" t="s">
        <v>989</v>
      </c>
      <c r="MF1" s="169" t="s">
        <v>991</v>
      </c>
      <c r="MG1" s="169" t="s">
        <v>331</v>
      </c>
      <c r="MH1" s="169" t="s">
        <v>994</v>
      </c>
      <c r="MI1" s="169" t="s">
        <v>995</v>
      </c>
      <c r="MJ1" s="169" t="s">
        <v>997</v>
      </c>
      <c r="MK1" s="169" t="s">
        <v>332</v>
      </c>
      <c r="ML1" s="169" t="s">
        <v>1000</v>
      </c>
      <c r="MM1" s="169" t="s">
        <v>1001</v>
      </c>
      <c r="MN1" s="169" t="s">
        <v>1003</v>
      </c>
      <c r="MO1" s="169" t="s">
        <v>1005</v>
      </c>
      <c r="MP1" s="169" t="s">
        <v>333</v>
      </c>
      <c r="MQ1" s="169" t="s">
        <v>1008</v>
      </c>
      <c r="MR1" s="169" t="s">
        <v>1010</v>
      </c>
      <c r="MS1" s="169" t="s">
        <v>1012</v>
      </c>
      <c r="MT1" s="169" t="s">
        <v>1014</v>
      </c>
      <c r="MU1" s="169" t="s">
        <v>334</v>
      </c>
      <c r="MV1" s="169" t="s">
        <v>1017</v>
      </c>
      <c r="MW1" s="169" t="s">
        <v>1019</v>
      </c>
      <c r="MX1" s="169" t="s">
        <v>1021</v>
      </c>
      <c r="MY1" s="169" t="s">
        <v>1023</v>
      </c>
      <c r="MZ1" s="169" t="s">
        <v>1025</v>
      </c>
      <c r="NA1" s="169" t="s">
        <v>1027</v>
      </c>
      <c r="NB1" s="169" t="s">
        <v>1029</v>
      </c>
      <c r="NC1" s="169" t="s">
        <v>1031</v>
      </c>
      <c r="ND1" s="169" t="s">
        <v>1033</v>
      </c>
      <c r="NE1" s="169" t="s">
        <v>1035</v>
      </c>
      <c r="NF1" s="169" t="s">
        <v>1037</v>
      </c>
      <c r="NG1" s="169" t="s">
        <v>1038</v>
      </c>
      <c r="NH1" s="178" t="s">
        <v>335</v>
      </c>
      <c r="NI1" s="169" t="s">
        <v>336</v>
      </c>
      <c r="NJ1" s="169" t="s">
        <v>1040</v>
      </c>
      <c r="NK1" s="169" t="s">
        <v>1042</v>
      </c>
      <c r="NL1" s="169" t="s">
        <v>1044</v>
      </c>
      <c r="NM1" s="169" t="s">
        <v>1046</v>
      </c>
      <c r="NN1" s="178" t="s">
        <v>337</v>
      </c>
      <c r="NO1" s="169" t="s">
        <v>338</v>
      </c>
      <c r="NP1" s="169" t="s">
        <v>1047</v>
      </c>
      <c r="NQ1" s="169" t="s">
        <v>339</v>
      </c>
      <c r="NR1" s="169" t="s">
        <v>1049</v>
      </c>
      <c r="NS1" s="169" t="s">
        <v>1051</v>
      </c>
      <c r="NT1" s="169" t="s">
        <v>340</v>
      </c>
      <c r="NU1" s="169" t="s">
        <v>1053</v>
      </c>
      <c r="NV1" s="166" t="s">
        <v>346</v>
      </c>
      <c r="NW1" s="178" t="s">
        <v>347</v>
      </c>
      <c r="NX1" s="169" t="s">
        <v>348</v>
      </c>
      <c r="NY1" s="169" t="s">
        <v>1056</v>
      </c>
      <c r="NZ1" s="169" t="s">
        <v>1058</v>
      </c>
      <c r="OA1" s="169" t="s">
        <v>349</v>
      </c>
      <c r="OB1" s="169" t="s">
        <v>359</v>
      </c>
      <c r="OC1" s="169" t="s">
        <v>1060</v>
      </c>
      <c r="OD1" s="169" t="s">
        <v>1062</v>
      </c>
      <c r="OE1" s="169" t="s">
        <v>1064</v>
      </c>
      <c r="OF1" s="169" t="s">
        <v>1066</v>
      </c>
      <c r="OG1" s="169" t="s">
        <v>1068</v>
      </c>
      <c r="OH1" s="169" t="s">
        <v>1070</v>
      </c>
      <c r="OI1" s="169" t="s">
        <v>1072</v>
      </c>
      <c r="OJ1" s="169" t="s">
        <v>1074</v>
      </c>
      <c r="OK1" s="169" t="s">
        <v>1076</v>
      </c>
      <c r="OL1" s="169" t="s">
        <v>1078</v>
      </c>
      <c r="OM1" s="169" t="s">
        <v>1080</v>
      </c>
      <c r="ON1" s="169" t="s">
        <v>1082</v>
      </c>
      <c r="OO1" s="169" t="s">
        <v>1084</v>
      </c>
      <c r="OP1" s="169" t="s">
        <v>1086</v>
      </c>
      <c r="OQ1" s="169" t="s">
        <v>1088</v>
      </c>
      <c r="OR1" s="169" t="s">
        <v>1090</v>
      </c>
      <c r="OS1" s="169" t="s">
        <v>1092</v>
      </c>
      <c r="OT1" s="169" t="s">
        <v>1094</v>
      </c>
      <c r="OU1" s="169" t="s">
        <v>1096</v>
      </c>
      <c r="OV1" s="169" t="s">
        <v>1098</v>
      </c>
      <c r="OW1" s="169" t="s">
        <v>1100</v>
      </c>
      <c r="OX1" s="169" t="s">
        <v>1102</v>
      </c>
      <c r="OY1" s="169" t="s">
        <v>360</v>
      </c>
      <c r="OZ1" s="169" t="s">
        <v>1105</v>
      </c>
      <c r="PA1" s="169" t="s">
        <v>1107</v>
      </c>
      <c r="PB1" s="169" t="s">
        <v>1108</v>
      </c>
      <c r="PC1" s="169" t="s">
        <v>1110</v>
      </c>
      <c r="PD1" s="169" t="s">
        <v>1112</v>
      </c>
      <c r="PE1" s="169" t="s">
        <v>1114</v>
      </c>
      <c r="PF1" s="169" t="s">
        <v>1116</v>
      </c>
      <c r="PG1" s="169" t="s">
        <v>1118</v>
      </c>
      <c r="PH1" s="169" t="s">
        <v>1120</v>
      </c>
      <c r="PI1" s="169" t="s">
        <v>1122</v>
      </c>
      <c r="PJ1" s="169" t="s">
        <v>1124</v>
      </c>
      <c r="PK1" s="169" t="s">
        <v>1126</v>
      </c>
      <c r="PL1" s="169" t="s">
        <v>1128</v>
      </c>
      <c r="PM1" s="169" t="s">
        <v>1130</v>
      </c>
      <c r="PN1" s="169" t="s">
        <v>1132</v>
      </c>
      <c r="PO1" s="169" t="s">
        <v>1134</v>
      </c>
      <c r="PP1" s="169" t="s">
        <v>1136</v>
      </c>
      <c r="PQ1" s="169" t="s">
        <v>1138</v>
      </c>
      <c r="PR1" s="169" t="s">
        <v>1140</v>
      </c>
      <c r="PS1" s="169" t="s">
        <v>1142</v>
      </c>
      <c r="PT1" s="169" t="s">
        <v>1144</v>
      </c>
      <c r="PU1" s="169" t="s">
        <v>1146</v>
      </c>
      <c r="PV1" s="169" t="s">
        <v>1148</v>
      </c>
      <c r="PW1" s="169" t="s">
        <v>1150</v>
      </c>
      <c r="PX1" s="169" t="s">
        <v>1152</v>
      </c>
      <c r="PY1" s="169" t="s">
        <v>1154</v>
      </c>
      <c r="PZ1" s="169" t="s">
        <v>350</v>
      </c>
      <c r="QA1" s="169" t="s">
        <v>1156</v>
      </c>
      <c r="QB1" s="169" t="s">
        <v>1158</v>
      </c>
      <c r="QC1" s="169" t="s">
        <v>1160</v>
      </c>
      <c r="QD1" s="169" t="s">
        <v>1162</v>
      </c>
      <c r="QE1" s="169" t="s">
        <v>1164</v>
      </c>
      <c r="QF1" s="178" t="s">
        <v>351</v>
      </c>
      <c r="QG1" s="169" t="s">
        <v>352</v>
      </c>
      <c r="QH1" s="169" t="s">
        <v>1166</v>
      </c>
      <c r="QI1" s="169" t="s">
        <v>1168</v>
      </c>
      <c r="QJ1" s="169" t="s">
        <v>1170</v>
      </c>
      <c r="QK1" s="169" t="s">
        <v>1172</v>
      </c>
      <c r="QL1" s="169" t="s">
        <v>1174</v>
      </c>
      <c r="QM1" s="169" t="s">
        <v>1176</v>
      </c>
      <c r="QN1" s="178" t="s">
        <v>353</v>
      </c>
      <c r="QO1" s="169" t="s">
        <v>1178</v>
      </c>
      <c r="QP1" s="169" t="s">
        <v>354</v>
      </c>
      <c r="QQ1" s="169" t="s">
        <v>361</v>
      </c>
      <c r="QR1" s="169" t="s">
        <v>1180</v>
      </c>
      <c r="QS1" s="169" t="s">
        <v>1182</v>
      </c>
      <c r="QT1" s="169" t="s">
        <v>1184</v>
      </c>
      <c r="QU1" s="169" t="s">
        <v>1186</v>
      </c>
      <c r="QV1" s="169" t="s">
        <v>1188</v>
      </c>
      <c r="QW1" s="169" t="s">
        <v>1190</v>
      </c>
      <c r="QX1" s="169" t="s">
        <v>1192</v>
      </c>
      <c r="QY1" s="169" t="s">
        <v>1194</v>
      </c>
      <c r="QZ1" s="169" t="s">
        <v>1196</v>
      </c>
      <c r="RA1" s="169" t="s">
        <v>1198</v>
      </c>
      <c r="RB1" s="169" t="s">
        <v>1200</v>
      </c>
      <c r="RC1" s="169" t="s">
        <v>1202</v>
      </c>
      <c r="RD1" s="169" t="s">
        <v>1204</v>
      </c>
      <c r="RE1" s="169" t="s">
        <v>1206</v>
      </c>
      <c r="RF1" s="178" t="s">
        <v>355</v>
      </c>
      <c r="RG1" s="169" t="s">
        <v>356</v>
      </c>
      <c r="RH1" s="169" t="s">
        <v>1208</v>
      </c>
      <c r="RI1" s="169" t="s">
        <v>1210</v>
      </c>
      <c r="RJ1" s="178" t="s">
        <v>357</v>
      </c>
      <c r="RK1" s="169" t="s">
        <v>358</v>
      </c>
      <c r="RL1" s="169" t="s">
        <v>1212</v>
      </c>
      <c r="RM1" s="169" t="s">
        <v>1213</v>
      </c>
      <c r="RN1" s="169" t="s">
        <v>1214</v>
      </c>
      <c r="RO1" s="169" t="s">
        <v>1215</v>
      </c>
      <c r="RP1" s="169" t="s">
        <v>1217</v>
      </c>
      <c r="RQ1" s="169" t="s">
        <v>1218</v>
      </c>
      <c r="RR1" s="169" t="s">
        <v>1220</v>
      </c>
      <c r="RS1" s="169" t="s">
        <v>1221</v>
      </c>
      <c r="RT1" s="166" t="s">
        <v>362</v>
      </c>
      <c r="RU1" s="178" t="s">
        <v>363</v>
      </c>
      <c r="RV1" s="169" t="s">
        <v>364</v>
      </c>
      <c r="RW1" s="169" t="s">
        <v>1223</v>
      </c>
      <c r="RX1" s="169" t="s">
        <v>1225</v>
      </c>
      <c r="RY1" s="169" t="s">
        <v>365</v>
      </c>
      <c r="RZ1" s="169" t="s">
        <v>1227</v>
      </c>
      <c r="SA1" s="169" t="s">
        <v>1229</v>
      </c>
      <c r="SB1" s="169" t="s">
        <v>1231</v>
      </c>
      <c r="SC1" s="169" t="s">
        <v>1233</v>
      </c>
      <c r="SD1" s="178" t="s">
        <v>366</v>
      </c>
      <c r="SE1" s="169" t="s">
        <v>367</v>
      </c>
      <c r="SF1" s="169" t="s">
        <v>1235</v>
      </c>
      <c r="SG1" s="169" t="s">
        <v>1237</v>
      </c>
      <c r="SH1" s="169" t="s">
        <v>1239</v>
      </c>
      <c r="SI1" s="169" t="s">
        <v>1241</v>
      </c>
      <c r="SJ1" s="169" t="s">
        <v>1243</v>
      </c>
      <c r="SK1" s="169" t="s">
        <v>1245</v>
      </c>
      <c r="SL1" s="169" t="s">
        <v>1247</v>
      </c>
      <c r="SM1" s="169" t="s">
        <v>1249</v>
      </c>
      <c r="SN1" s="169" t="s">
        <v>1251</v>
      </c>
      <c r="SO1" s="169" t="s">
        <v>1253</v>
      </c>
      <c r="SP1" s="169" t="s">
        <v>1255</v>
      </c>
      <c r="SQ1" s="169" t="s">
        <v>1257</v>
      </c>
      <c r="SR1" s="169" t="s">
        <v>1259</v>
      </c>
      <c r="SS1" s="169" t="s">
        <v>1261</v>
      </c>
      <c r="ST1" s="169" t="s">
        <v>1263</v>
      </c>
      <c r="SU1" s="166" t="s">
        <v>368</v>
      </c>
      <c r="SV1" s="178" t="s">
        <v>369</v>
      </c>
      <c r="SW1" s="169" t="s">
        <v>370</v>
      </c>
      <c r="SX1" s="169" t="s">
        <v>1265</v>
      </c>
      <c r="SY1" s="169" t="s">
        <v>1267</v>
      </c>
      <c r="SZ1" s="169" t="s">
        <v>1269</v>
      </c>
      <c r="TA1" s="169" t="s">
        <v>1271</v>
      </c>
      <c r="TB1" s="169" t="s">
        <v>1273</v>
      </c>
      <c r="TC1" s="169" t="s">
        <v>371</v>
      </c>
      <c r="TD1" s="169" t="s">
        <v>1275</v>
      </c>
      <c r="TE1" s="169" t="s">
        <v>1277</v>
      </c>
      <c r="TF1" s="169" t="s">
        <v>1279</v>
      </c>
      <c r="TG1" s="169" t="s">
        <v>1281</v>
      </c>
      <c r="TH1" s="169" t="s">
        <v>1283</v>
      </c>
      <c r="TI1" s="169" t="s">
        <v>1285</v>
      </c>
      <c r="TJ1" s="178" t="s">
        <v>372</v>
      </c>
      <c r="TK1" s="169" t="s">
        <v>373</v>
      </c>
      <c r="TL1" s="169" t="s">
        <v>374</v>
      </c>
      <c r="TM1" s="169" t="s">
        <v>1287</v>
      </c>
      <c r="TN1" s="169" t="s">
        <v>1289</v>
      </c>
      <c r="TO1" s="169" t="s">
        <v>1290</v>
      </c>
      <c r="TP1" s="169" t="s">
        <v>1292</v>
      </c>
      <c r="TQ1" s="169" t="s">
        <v>1294</v>
      </c>
      <c r="TR1" s="169" t="s">
        <v>1296</v>
      </c>
      <c r="TS1" s="169" t="s">
        <v>1298</v>
      </c>
      <c r="TT1" s="169" t="s">
        <v>1300</v>
      </c>
      <c r="TU1" s="169" t="s">
        <v>1302</v>
      </c>
      <c r="TV1" s="169" t="s">
        <v>1304</v>
      </c>
      <c r="TW1" s="169" t="s">
        <v>1306</v>
      </c>
      <c r="TX1" s="169" t="s">
        <v>1308</v>
      </c>
      <c r="TY1" s="169" t="s">
        <v>1310</v>
      </c>
      <c r="TZ1" s="169" t="s">
        <v>1312</v>
      </c>
      <c r="UA1" s="169" t="s">
        <v>1314</v>
      </c>
      <c r="UB1" s="169" t="s">
        <v>1316</v>
      </c>
      <c r="UC1" s="166" t="s">
        <v>1318</v>
      </c>
      <c r="UD1" s="169" t="s">
        <v>1320</v>
      </c>
      <c r="UE1" s="169" t="s">
        <v>1322</v>
      </c>
      <c r="UF1" s="169" t="s">
        <v>1324</v>
      </c>
      <c r="UG1" s="169" t="s">
        <v>1326</v>
      </c>
      <c r="UH1" s="169" t="s">
        <v>1328</v>
      </c>
      <c r="UI1" s="172"/>
    </row>
    <row r="2" spans="1:555" s="120" customFormat="1" hidden="1" x14ac:dyDescent="0.25">
      <c r="A2" s="120" t="s">
        <v>1351</v>
      </c>
      <c r="B2" s="120" t="s">
        <v>1353</v>
      </c>
      <c r="C2" s="120" t="s">
        <v>465</v>
      </c>
      <c r="D2" s="120" t="s">
        <v>1352</v>
      </c>
      <c r="E2" s="120" t="s">
        <v>1354</v>
      </c>
      <c r="F2" s="120" t="s">
        <v>466</v>
      </c>
      <c r="G2" s="154" t="s">
        <v>1355</v>
      </c>
      <c r="H2" s="120" t="s">
        <v>1356</v>
      </c>
      <c r="I2" s="120" t="s">
        <v>1357</v>
      </c>
      <c r="J2" s="120" t="s">
        <v>1446</v>
      </c>
      <c r="K2" s="120" t="s">
        <v>1358</v>
      </c>
      <c r="L2" s="120" t="s">
        <v>1359</v>
      </c>
      <c r="M2" s="120" t="s">
        <v>1360</v>
      </c>
      <c r="N2" s="120" t="s">
        <v>1361</v>
      </c>
      <c r="O2" s="120" t="s">
        <v>1362</v>
      </c>
      <c r="P2" s="120" t="s">
        <v>1471</v>
      </c>
      <c r="Q2" s="120" t="s">
        <v>1506</v>
      </c>
      <c r="R2" s="411" t="str">
        <f>+Presupuesto!D11</f>
        <v>Recurrente</v>
      </c>
      <c r="S2" s="411" t="str">
        <f>+Presupuesto!E11</f>
        <v>Programa / Proyecto 2017</v>
      </c>
      <c r="U2" s="120" t="s">
        <v>389</v>
      </c>
      <c r="V2" s="120" t="s">
        <v>407</v>
      </c>
      <c r="W2" s="120" t="s">
        <v>390</v>
      </c>
      <c r="X2" s="120" t="s">
        <v>391</v>
      </c>
      <c r="Y2" s="120" t="s">
        <v>392</v>
      </c>
      <c r="Z2" s="120" t="s">
        <v>393</v>
      </c>
      <c r="AA2" s="120" t="s">
        <v>394</v>
      </c>
      <c r="AB2" s="120" t="s">
        <v>395</v>
      </c>
      <c r="AC2" s="120" t="s">
        <v>396</v>
      </c>
      <c r="AD2" s="120" t="s">
        <v>397</v>
      </c>
      <c r="AE2" s="120" t="s">
        <v>398</v>
      </c>
      <c r="AF2" s="120" t="s">
        <v>399</v>
      </c>
      <c r="AH2" s="198" t="s">
        <v>414</v>
      </c>
      <c r="AI2" s="198" t="s">
        <v>415</v>
      </c>
      <c r="AJ2" s="198" t="s">
        <v>416</v>
      </c>
      <c r="AK2" s="198" t="s">
        <v>417</v>
      </c>
      <c r="AL2" s="198" t="s">
        <v>418</v>
      </c>
      <c r="AM2" s="198" t="s">
        <v>421</v>
      </c>
      <c r="AN2" s="198" t="s">
        <v>419</v>
      </c>
      <c r="AO2" s="198" t="s">
        <v>420</v>
      </c>
      <c r="AP2" s="198" t="s">
        <v>422</v>
      </c>
      <c r="AQ2" s="198" t="s">
        <v>423</v>
      </c>
      <c r="AR2" s="198" t="s">
        <v>424</v>
      </c>
      <c r="AS2" s="198" t="s">
        <v>425</v>
      </c>
      <c r="AT2" s="198" t="s">
        <v>426</v>
      </c>
      <c r="AU2" s="198" t="s">
        <v>427</v>
      </c>
      <c r="AV2" s="198" t="s">
        <v>428</v>
      </c>
      <c r="AW2" s="198" t="s">
        <v>429</v>
      </c>
      <c r="AX2" s="198" t="s">
        <v>430</v>
      </c>
      <c r="AY2" s="198" t="s">
        <v>431</v>
      </c>
      <c r="AZ2" s="198" t="s">
        <v>432</v>
      </c>
      <c r="BA2" s="198" t="s">
        <v>433</v>
      </c>
      <c r="BB2" s="198" t="s">
        <v>434</v>
      </c>
      <c r="BC2" s="198" t="s">
        <v>435</v>
      </c>
      <c r="BD2" s="198" t="s">
        <v>436</v>
      </c>
      <c r="BE2" s="198" t="s">
        <v>437</v>
      </c>
      <c r="BF2" s="198" t="s">
        <v>438</v>
      </c>
      <c r="BG2" s="198" t="s">
        <v>439</v>
      </c>
      <c r="BH2" s="198" t="s">
        <v>440</v>
      </c>
      <c r="BI2" s="198" t="s">
        <v>441</v>
      </c>
      <c r="BJ2" s="198" t="s">
        <v>442</v>
      </c>
      <c r="BK2" s="198" t="s">
        <v>443</v>
      </c>
      <c r="BL2" s="198" t="s">
        <v>444</v>
      </c>
      <c r="BM2" s="198" t="s">
        <v>445</v>
      </c>
      <c r="BN2" s="198" t="s">
        <v>446</v>
      </c>
      <c r="BO2" s="198" t="s">
        <v>447</v>
      </c>
      <c r="BP2" s="198" t="s">
        <v>448</v>
      </c>
      <c r="BQ2" s="198" t="s">
        <v>449</v>
      </c>
      <c r="BR2" s="198" t="s">
        <v>450</v>
      </c>
      <c r="BS2" s="198" t="s">
        <v>451</v>
      </c>
      <c r="BT2" s="198" t="s">
        <v>452</v>
      </c>
      <c r="BU2" s="198" t="s">
        <v>453</v>
      </c>
    </row>
    <row r="3" spans="1:555" hidden="1" x14ac:dyDescent="0.25">
      <c r="AH3" s="199">
        <v>2500</v>
      </c>
      <c r="AI3" s="199">
        <v>1900</v>
      </c>
      <c r="AJ3" s="199">
        <v>1650</v>
      </c>
      <c r="AK3" s="199">
        <v>1580</v>
      </c>
      <c r="AL3" s="199">
        <v>2250</v>
      </c>
      <c r="AM3" s="199">
        <v>1650</v>
      </c>
      <c r="AN3" s="199">
        <v>1400</v>
      </c>
      <c r="AO3" s="200">
        <v>1340</v>
      </c>
      <c r="AP3" s="200">
        <v>2000</v>
      </c>
      <c r="AQ3" s="200">
        <v>1400</v>
      </c>
      <c r="AR3" s="200">
        <v>1150</v>
      </c>
      <c r="AS3" s="200">
        <v>1100</v>
      </c>
      <c r="AT3" s="200">
        <v>1750</v>
      </c>
      <c r="AU3" s="200">
        <v>1150</v>
      </c>
      <c r="AV3" s="200">
        <v>900</v>
      </c>
      <c r="AW3" s="200">
        <v>860</v>
      </c>
      <c r="AX3" s="200">
        <v>1200</v>
      </c>
      <c r="AY3" s="120">
        <v>900</v>
      </c>
      <c r="AZ3" s="120">
        <v>650</v>
      </c>
      <c r="BA3" s="120">
        <v>620</v>
      </c>
      <c r="BB3" s="199">
        <f>+'Cuadro Resumen'!C213</f>
        <v>5759.1495000000004</v>
      </c>
      <c r="BC3" s="199">
        <f>+'Cuadro Resumen'!D213</f>
        <v>5307.4515000000001</v>
      </c>
      <c r="BD3" s="199">
        <f>+'Cuadro Resumen'!E213</f>
        <v>6775.47</v>
      </c>
      <c r="BE3" s="199">
        <f>+'Cuadro Resumen'!F213</f>
        <v>6323.7719999999999</v>
      </c>
      <c r="BF3" s="199">
        <f>+'Cuadro Resumen'!C214</f>
        <v>5081.6025</v>
      </c>
      <c r="BG3" s="199">
        <f>+'Cuadro Resumen'!D214</f>
        <v>4629.9045000000006</v>
      </c>
      <c r="BH3" s="199">
        <f>+'Cuadro Resumen'!E214</f>
        <v>6097.9230000000007</v>
      </c>
      <c r="BI3" s="199">
        <f>+'Cuadro Resumen'!F214</f>
        <v>5646.2250000000004</v>
      </c>
      <c r="BJ3" s="200">
        <f>+'Cuadro Resumen'!C215</f>
        <v>4404.0555000000004</v>
      </c>
      <c r="BK3" s="200">
        <f>+'Cuadro Resumen'!D215</f>
        <v>4065.2820000000002</v>
      </c>
      <c r="BL3" s="200">
        <f>+'Cuadro Resumen'!E215</f>
        <v>5420.3760000000002</v>
      </c>
      <c r="BM3" s="200">
        <f>+'Cuadro Resumen'!F215</f>
        <v>4968.6779999999999</v>
      </c>
      <c r="BN3" s="200">
        <f>+'Cuadro Resumen'!C216</f>
        <v>3726.5085000000004</v>
      </c>
      <c r="BO3" s="200">
        <f>+'Cuadro Resumen'!D216</f>
        <v>3387.7350000000001</v>
      </c>
      <c r="BP3" s="200">
        <f>+'Cuadro Resumen'!E216</f>
        <v>4742.8290000000006</v>
      </c>
      <c r="BQ3" s="200">
        <f>+'Cuadro Resumen'!F216</f>
        <v>4404.0555000000004</v>
      </c>
      <c r="BR3" s="200">
        <f>+'Cuadro Resumen'!C217</f>
        <v>3274.8105</v>
      </c>
      <c r="BS3" s="200">
        <f>+'Cuadro Resumen'!D217</f>
        <v>3048.9615000000003</v>
      </c>
      <c r="BT3" s="200">
        <f>+'Cuadro Resumen'!E217</f>
        <v>4178.2065000000002</v>
      </c>
      <c r="BU3" s="200">
        <f>+'Cuadro Resumen'!F217</f>
        <v>3839.433</v>
      </c>
    </row>
    <row r="5" spans="1:555" ht="52.5" x14ac:dyDescent="0.25">
      <c r="C5" s="87" t="s">
        <v>379</v>
      </c>
      <c r="D5" s="410">
        <f>SUMIF($C:$C,$C$10,D:D)</f>
        <v>0</v>
      </c>
    </row>
    <row r="8" spans="1:555" x14ac:dyDescent="0.25">
      <c r="C8" s="70" t="s">
        <v>58</v>
      </c>
      <c r="D8" s="70"/>
      <c r="E8" s="70"/>
      <c r="F8" s="70"/>
      <c r="G8" s="79"/>
      <c r="H8" s="70"/>
      <c r="I8" s="70"/>
    </row>
    <row r="9" spans="1:555" ht="15.75" thickBot="1" x14ac:dyDescent="0.3">
      <c r="C9" s="70"/>
      <c r="D9" s="70"/>
      <c r="E9" s="70"/>
      <c r="F9" s="70"/>
      <c r="G9" s="79"/>
      <c r="H9" s="70"/>
      <c r="I9" s="70"/>
    </row>
    <row r="10" spans="1:555" ht="15.75" thickBot="1" x14ac:dyDescent="0.3">
      <c r="C10" s="29" t="s">
        <v>42</v>
      </c>
      <c r="D10" s="30">
        <f>SUM(F17:F26)</f>
        <v>0</v>
      </c>
      <c r="E10" s="94"/>
      <c r="F10" s="94"/>
      <c r="G10" s="79"/>
      <c r="H10" s="94"/>
      <c r="I10" s="119"/>
    </row>
    <row r="11" spans="1:555" x14ac:dyDescent="0.25">
      <c r="B11" s="93"/>
      <c r="C11" s="70"/>
      <c r="D11" s="31"/>
      <c r="E11" s="93"/>
      <c r="F11" s="93"/>
      <c r="G11" s="93"/>
      <c r="H11" s="76"/>
      <c r="I11" s="76"/>
      <c r="J11" s="76"/>
      <c r="K11" s="111"/>
    </row>
    <row r="12" spans="1:555" x14ac:dyDescent="0.25">
      <c r="B12" s="93"/>
      <c r="C12" s="70"/>
      <c r="D12" s="31"/>
      <c r="E12" s="93"/>
      <c r="F12" s="93"/>
      <c r="G12" s="93"/>
      <c r="H12" s="76"/>
      <c r="I12" s="76"/>
      <c r="J12" s="76"/>
      <c r="K12" s="111"/>
    </row>
    <row r="13" spans="1:555" ht="15.75" x14ac:dyDescent="0.25">
      <c r="B13" s="93"/>
      <c r="C13" s="190" t="s">
        <v>387</v>
      </c>
      <c r="D13" s="324"/>
      <c r="E13" s="93"/>
      <c r="F13" s="93"/>
      <c r="G13" s="93"/>
      <c r="H13" s="76"/>
      <c r="I13" s="76"/>
      <c r="J13" s="76"/>
      <c r="K13" s="111"/>
    </row>
    <row r="14" spans="1:555" ht="18.75" x14ac:dyDescent="0.25">
      <c r="B14" s="93"/>
      <c r="C14" s="195"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1"/>
    </row>
    <row r="15" spans="1:555" ht="15.75" thickBot="1" x14ac:dyDescent="0.3">
      <c r="B15" s="93"/>
      <c r="C15" s="70"/>
      <c r="D15" s="31"/>
      <c r="E15" s="93"/>
      <c r="F15" s="93"/>
      <c r="G15" s="93"/>
      <c r="H15" s="76"/>
      <c r="I15" s="76"/>
      <c r="J15" s="76"/>
      <c r="K15" s="111"/>
    </row>
    <row r="16" spans="1:555" ht="30.75" thickBot="1" x14ac:dyDescent="0.3">
      <c r="B16" s="93"/>
      <c r="C16" s="124" t="s">
        <v>43</v>
      </c>
      <c r="D16" s="126" t="s">
        <v>51</v>
      </c>
      <c r="E16" s="126" t="s">
        <v>53</v>
      </c>
      <c r="F16" s="125" t="s">
        <v>27</v>
      </c>
      <c r="G16" s="130" t="s">
        <v>126</v>
      </c>
      <c r="H16" s="126" t="s">
        <v>45</v>
      </c>
      <c r="I16" s="126" t="s">
        <v>127</v>
      </c>
      <c r="J16" s="126" t="s">
        <v>405</v>
      </c>
      <c r="K16" s="126" t="s">
        <v>406</v>
      </c>
    </row>
    <row r="17" spans="2:11" x14ac:dyDescent="0.25">
      <c r="B17" s="93"/>
      <c r="C17" s="95" t="s">
        <v>59</v>
      </c>
      <c r="D17" s="152"/>
      <c r="E17" s="96">
        <v>2800</v>
      </c>
      <c r="F17" s="97">
        <f>D17*E17</f>
        <v>0</v>
      </c>
      <c r="G17" s="155"/>
      <c r="H17" s="98" t="s">
        <v>979</v>
      </c>
      <c r="I17" s="98" t="str">
        <f>VLOOKUP(H17,Presupuesto!$B$11:$C$565,2,0)</f>
        <v>MUEBLES VARIOS DE OFICINA</v>
      </c>
      <c r="J17" s="203" t="s">
        <v>1446</v>
      </c>
      <c r="K17" s="98" t="s">
        <v>399</v>
      </c>
    </row>
    <row r="18" spans="2:11" ht="32.25" customHeight="1" x14ac:dyDescent="0.25">
      <c r="B18" s="93"/>
      <c r="C18" s="99" t="s">
        <v>60</v>
      </c>
      <c r="D18" s="146"/>
      <c r="E18" s="100">
        <v>2400</v>
      </c>
      <c r="F18" s="97">
        <f>D18*E18</f>
        <v>0</v>
      </c>
      <c r="G18" s="155"/>
      <c r="H18" s="101" t="s">
        <v>979</v>
      </c>
      <c r="I18" s="98" t="str">
        <f>VLOOKUP(H18,Presupuesto!$B$11:$C$565,2,0)</f>
        <v>MUEBLES VARIOS DE OFICINA</v>
      </c>
      <c r="J18" s="98" t="str">
        <f t="shared" ref="J18:J26" si="0">$J$17</f>
        <v>Posgrado</v>
      </c>
      <c r="K18" s="98" t="s">
        <v>407</v>
      </c>
    </row>
    <row r="19" spans="2:11" x14ac:dyDescent="0.25">
      <c r="B19" s="93"/>
      <c r="C19" s="99" t="s">
        <v>61</v>
      </c>
      <c r="D19" s="146"/>
      <c r="E19" s="100">
        <v>1000</v>
      </c>
      <c r="F19" s="97">
        <f t="shared" ref="F19:F26" si="1">D19*E19</f>
        <v>0</v>
      </c>
      <c r="G19" s="155"/>
      <c r="H19" s="101" t="s">
        <v>979</v>
      </c>
      <c r="I19" s="98" t="str">
        <f>VLOOKUP(H19,Presupuesto!$B$11:$C$565,2,0)</f>
        <v>MUEBLES VARIOS DE OFICINA</v>
      </c>
      <c r="J19" s="98" t="str">
        <f t="shared" si="0"/>
        <v>Posgrado</v>
      </c>
      <c r="K19" s="98" t="s">
        <v>390</v>
      </c>
    </row>
    <row r="20" spans="2:11" x14ac:dyDescent="0.25">
      <c r="B20" s="93"/>
      <c r="C20" s="99" t="s">
        <v>62</v>
      </c>
      <c r="D20" s="146"/>
      <c r="E20" s="100">
        <v>6000</v>
      </c>
      <c r="F20" s="97">
        <f t="shared" si="1"/>
        <v>0</v>
      </c>
      <c r="G20" s="155"/>
      <c r="H20" s="101" t="s">
        <v>979</v>
      </c>
      <c r="I20" s="98" t="str">
        <f>VLOOKUP(H20,Presupuesto!$B$11:$C$565,2,0)</f>
        <v>MUEBLES VARIOS DE OFICINA</v>
      </c>
      <c r="J20" s="98" t="str">
        <f t="shared" si="0"/>
        <v>Posgrado</v>
      </c>
      <c r="K20" s="98" t="s">
        <v>390</v>
      </c>
    </row>
    <row r="21" spans="2:11" x14ac:dyDescent="0.25">
      <c r="B21" s="93"/>
      <c r="C21" s="99" t="s">
        <v>63</v>
      </c>
      <c r="D21" s="146"/>
      <c r="E21" s="100">
        <v>3000</v>
      </c>
      <c r="F21" s="97">
        <f t="shared" si="1"/>
        <v>0</v>
      </c>
      <c r="G21" s="155"/>
      <c r="H21" s="101" t="s">
        <v>979</v>
      </c>
      <c r="I21" s="98" t="str">
        <f>VLOOKUP(H21,Presupuesto!$B$11:$C$565,2,0)</f>
        <v>MUEBLES VARIOS DE OFICINA</v>
      </c>
      <c r="J21" s="98" t="str">
        <f t="shared" si="0"/>
        <v>Posgrado</v>
      </c>
      <c r="K21" s="98" t="s">
        <v>390</v>
      </c>
    </row>
    <row r="22" spans="2:11" x14ac:dyDescent="0.25">
      <c r="B22" s="93"/>
      <c r="C22" s="99" t="s">
        <v>64</v>
      </c>
      <c r="D22" s="146"/>
      <c r="E22" s="100">
        <v>10000</v>
      </c>
      <c r="F22" s="97">
        <f t="shared" si="1"/>
        <v>0</v>
      </c>
      <c r="G22" s="155"/>
      <c r="H22" s="101" t="s">
        <v>979</v>
      </c>
      <c r="I22" s="98" t="str">
        <f>VLOOKUP(H22,Presupuesto!$B$11:$C$565,2,0)</f>
        <v>MUEBLES VARIOS DE OFICINA</v>
      </c>
      <c r="J22" s="98" t="str">
        <f t="shared" si="0"/>
        <v>Posgrado</v>
      </c>
      <c r="K22" s="98" t="s">
        <v>390</v>
      </c>
    </row>
    <row r="23" spans="2:11" x14ac:dyDescent="0.25">
      <c r="B23" s="93"/>
      <c r="C23" s="99" t="s">
        <v>65</v>
      </c>
      <c r="D23" s="146"/>
      <c r="E23" s="100">
        <v>8000</v>
      </c>
      <c r="F23" s="97">
        <f t="shared" si="1"/>
        <v>0</v>
      </c>
      <c r="G23" s="155"/>
      <c r="H23" s="101" t="s">
        <v>982</v>
      </c>
      <c r="I23" s="98" t="str">
        <f>VLOOKUP(H23,Presupuesto!$B$11:$C$565,2,0)</f>
        <v>EQUIPOS VARIOS DE OFICINA</v>
      </c>
      <c r="J23" s="98" t="str">
        <f t="shared" si="0"/>
        <v>Posgrado</v>
      </c>
      <c r="K23" s="98" t="s">
        <v>390</v>
      </c>
    </row>
    <row r="24" spans="2:11" x14ac:dyDescent="0.25">
      <c r="B24" s="93"/>
      <c r="C24" s="99" t="s">
        <v>66</v>
      </c>
      <c r="D24" s="146"/>
      <c r="E24" s="100">
        <v>2000</v>
      </c>
      <c r="F24" s="97">
        <f t="shared" si="1"/>
        <v>0</v>
      </c>
      <c r="G24" s="155"/>
      <c r="H24" s="101" t="s">
        <v>982</v>
      </c>
      <c r="I24" s="98" t="str">
        <f>VLOOKUP(H24,Presupuesto!$B$11:$C$565,2,0)</f>
        <v>EQUIPOS VARIOS DE OFICINA</v>
      </c>
      <c r="J24" s="98" t="str">
        <f t="shared" si="0"/>
        <v>Posgrado</v>
      </c>
      <c r="K24" s="98" t="s">
        <v>398</v>
      </c>
    </row>
    <row r="25" spans="2:11" x14ac:dyDescent="0.25">
      <c r="B25" s="93"/>
      <c r="C25" s="99" t="s">
        <v>67</v>
      </c>
      <c r="D25" s="146"/>
      <c r="E25" s="100">
        <v>5000</v>
      </c>
      <c r="F25" s="97">
        <f t="shared" si="1"/>
        <v>0</v>
      </c>
      <c r="G25" s="155"/>
      <c r="H25" s="101" t="s">
        <v>982</v>
      </c>
      <c r="I25" s="98" t="str">
        <f>VLOOKUP(H25,Presupuesto!$B$11:$C$565,2,0)</f>
        <v>EQUIPOS VARIOS DE OFICINA</v>
      </c>
      <c r="J25" s="98" t="str">
        <f t="shared" si="0"/>
        <v>Posgrado</v>
      </c>
      <c r="K25" s="98" t="s">
        <v>394</v>
      </c>
    </row>
    <row r="26" spans="2:11" ht="15.75" thickBot="1" x14ac:dyDescent="0.3">
      <c r="B26" s="93"/>
      <c r="C26" s="102" t="s">
        <v>68</v>
      </c>
      <c r="D26" s="153"/>
      <c r="E26" s="104">
        <v>100000</v>
      </c>
      <c r="F26" s="105">
        <f t="shared" si="1"/>
        <v>0</v>
      </c>
      <c r="G26" s="156"/>
      <c r="H26" s="106" t="s">
        <v>982</v>
      </c>
      <c r="I26" s="106" t="str">
        <f>VLOOKUP(H26,Presupuesto!$B$11:$C$565,2,0)</f>
        <v>EQUIPOS VARIOS DE OFICINA</v>
      </c>
      <c r="J26" s="106" t="str">
        <f t="shared" si="0"/>
        <v>Posgrado</v>
      </c>
      <c r="K26" s="122" t="s">
        <v>389</v>
      </c>
    </row>
    <row r="27" spans="2:11" x14ac:dyDescent="0.25">
      <c r="B27" s="93"/>
    </row>
    <row r="28" spans="2:11" ht="15.75" thickBot="1" x14ac:dyDescent="0.3">
      <c r="B28" s="93"/>
      <c r="C28" s="301"/>
      <c r="D28" s="302"/>
      <c r="E28" s="303"/>
      <c r="F28" s="303"/>
      <c r="G28" s="304"/>
      <c r="H28" s="303"/>
      <c r="I28" s="303"/>
      <c r="J28" s="149"/>
      <c r="K28" s="149"/>
    </row>
    <row r="29" spans="2:11" ht="15.75" thickBot="1" x14ac:dyDescent="0.3">
      <c r="B29" s="93"/>
      <c r="C29" s="29" t="s">
        <v>42</v>
      </c>
      <c r="D29" s="30">
        <f>SUM(F36:F45)</f>
        <v>0</v>
      </c>
      <c r="E29" s="165"/>
      <c r="F29" s="165"/>
      <c r="G29" s="79"/>
      <c r="H29" s="165"/>
      <c r="I29" s="165"/>
    </row>
    <row r="30" spans="2:11" x14ac:dyDescent="0.25">
      <c r="C30" s="70"/>
      <c r="D30" s="31"/>
      <c r="E30" s="93"/>
      <c r="F30" s="93"/>
      <c r="G30" s="93"/>
      <c r="H30" s="76"/>
      <c r="I30" s="76"/>
      <c r="J30" s="76"/>
      <c r="K30" s="111"/>
    </row>
    <row r="31" spans="2:11" x14ac:dyDescent="0.25">
      <c r="C31" s="70"/>
      <c r="D31" s="31"/>
      <c r="E31" s="93"/>
      <c r="F31" s="93"/>
      <c r="G31" s="93"/>
      <c r="H31" s="76"/>
      <c r="I31" s="76"/>
      <c r="J31" s="76"/>
      <c r="K31" s="111"/>
    </row>
    <row r="32" spans="2:11" ht="15.75" x14ac:dyDescent="0.25">
      <c r="C32" s="190" t="s">
        <v>387</v>
      </c>
      <c r="D32" s="324"/>
      <c r="E32" s="93"/>
      <c r="F32" s="93"/>
      <c r="G32" s="93"/>
      <c r="H32" s="76"/>
      <c r="I32" s="76"/>
      <c r="J32" s="76"/>
      <c r="K32" s="111"/>
    </row>
    <row r="33" spans="3:11" ht="18.75" x14ac:dyDescent="0.25">
      <c r="C33" s="195"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1"/>
    </row>
    <row r="34" spans="3:11" ht="15.75" thickBot="1" x14ac:dyDescent="0.3">
      <c r="C34" s="70"/>
      <c r="D34" s="31"/>
      <c r="E34" s="93"/>
      <c r="F34" s="93"/>
      <c r="G34" s="93"/>
      <c r="H34" s="76"/>
      <c r="I34" s="76"/>
      <c r="J34" s="76"/>
      <c r="K34" s="111"/>
    </row>
    <row r="35" spans="3:11" ht="30.75" thickBot="1" x14ac:dyDescent="0.3">
      <c r="C35" s="124" t="s">
        <v>43</v>
      </c>
      <c r="D35" s="126" t="s">
        <v>51</v>
      </c>
      <c r="E35" s="126" t="s">
        <v>53</v>
      </c>
      <c r="F35" s="125" t="s">
        <v>27</v>
      </c>
      <c r="G35" s="130" t="s">
        <v>126</v>
      </c>
      <c r="H35" s="126" t="s">
        <v>45</v>
      </c>
      <c r="I35" s="126" t="s">
        <v>127</v>
      </c>
      <c r="J35" s="126" t="s">
        <v>405</v>
      </c>
      <c r="K35" s="126" t="s">
        <v>406</v>
      </c>
    </row>
    <row r="36" spans="3:11" x14ac:dyDescent="0.25">
      <c r="C36" s="95" t="s">
        <v>59</v>
      </c>
      <c r="D36" s="152"/>
      <c r="E36" s="96">
        <v>2800</v>
      </c>
      <c r="F36" s="97">
        <f>D36*E36</f>
        <v>0</v>
      </c>
      <c r="G36" s="155"/>
      <c r="H36" s="98" t="s">
        <v>979</v>
      </c>
      <c r="I36" s="98" t="str">
        <f>VLOOKUP(H36,Presupuesto!$B$11:$C$565,2,0)</f>
        <v>MUEBLES VARIOS DE OFICINA</v>
      </c>
      <c r="J36" s="203" t="s">
        <v>1446</v>
      </c>
      <c r="K36" s="98" t="s">
        <v>399</v>
      </c>
    </row>
    <row r="37" spans="3:11" x14ac:dyDescent="0.25">
      <c r="C37" s="99" t="s">
        <v>60</v>
      </c>
      <c r="D37" s="146"/>
      <c r="E37" s="100">
        <v>2400</v>
      </c>
      <c r="F37" s="97">
        <f>D37*E37</f>
        <v>0</v>
      </c>
      <c r="G37" s="155"/>
      <c r="H37" s="101" t="s">
        <v>979</v>
      </c>
      <c r="I37" s="98" t="str">
        <f>VLOOKUP(H37,Presupuesto!$B$11:$C$565,2,0)</f>
        <v>MUEBLES VARIOS DE OFICINA</v>
      </c>
      <c r="J37" s="98" t="str">
        <f>$J$36</f>
        <v>Posgrado</v>
      </c>
      <c r="K37" s="98" t="s">
        <v>407</v>
      </c>
    </row>
    <row r="38" spans="3:11" x14ac:dyDescent="0.25">
      <c r="C38" s="99" t="s">
        <v>61</v>
      </c>
      <c r="D38" s="146"/>
      <c r="E38" s="100">
        <v>1000</v>
      </c>
      <c r="F38" s="97">
        <f t="shared" ref="F38:F45" si="2">D38*E38</f>
        <v>0</v>
      </c>
      <c r="G38" s="155"/>
      <c r="H38" s="101" t="s">
        <v>979</v>
      </c>
      <c r="I38" s="98" t="str">
        <f>VLOOKUP(H38,Presupuesto!$B$11:$C$565,2,0)</f>
        <v>MUEBLES VARIOS DE OFICINA</v>
      </c>
      <c r="J38" s="98" t="str">
        <f t="shared" ref="J38:J45" si="3">$J$36</f>
        <v>Posgrado</v>
      </c>
      <c r="K38" s="98" t="s">
        <v>390</v>
      </c>
    </row>
    <row r="39" spans="3:11" x14ac:dyDescent="0.25">
      <c r="C39" s="99" t="s">
        <v>62</v>
      </c>
      <c r="D39" s="146"/>
      <c r="E39" s="100">
        <v>6000</v>
      </c>
      <c r="F39" s="97">
        <f t="shared" si="2"/>
        <v>0</v>
      </c>
      <c r="G39" s="155"/>
      <c r="H39" s="101" t="s">
        <v>979</v>
      </c>
      <c r="I39" s="98" t="str">
        <f>VLOOKUP(H39,Presupuesto!$B$11:$C$565,2,0)</f>
        <v>MUEBLES VARIOS DE OFICINA</v>
      </c>
      <c r="J39" s="98" t="str">
        <f t="shared" si="3"/>
        <v>Posgrado</v>
      </c>
      <c r="K39" s="98" t="s">
        <v>390</v>
      </c>
    </row>
    <row r="40" spans="3:11" x14ac:dyDescent="0.25">
      <c r="C40" s="99" t="s">
        <v>63</v>
      </c>
      <c r="D40" s="146"/>
      <c r="E40" s="100">
        <v>3000</v>
      </c>
      <c r="F40" s="97">
        <f t="shared" si="2"/>
        <v>0</v>
      </c>
      <c r="G40" s="155"/>
      <c r="H40" s="101" t="s">
        <v>979</v>
      </c>
      <c r="I40" s="98" t="str">
        <f>VLOOKUP(H40,Presupuesto!$B$11:$C$565,2,0)</f>
        <v>MUEBLES VARIOS DE OFICINA</v>
      </c>
      <c r="J40" s="98" t="str">
        <f t="shared" si="3"/>
        <v>Posgrado</v>
      </c>
      <c r="K40" s="98" t="s">
        <v>390</v>
      </c>
    </row>
    <row r="41" spans="3:11" x14ac:dyDescent="0.25">
      <c r="C41" s="99" t="s">
        <v>64</v>
      </c>
      <c r="D41" s="146"/>
      <c r="E41" s="100">
        <v>10000</v>
      </c>
      <c r="F41" s="97">
        <f t="shared" si="2"/>
        <v>0</v>
      </c>
      <c r="G41" s="155"/>
      <c r="H41" s="101" t="s">
        <v>979</v>
      </c>
      <c r="I41" s="98" t="str">
        <f>VLOOKUP(H41,Presupuesto!$B$11:$C$565,2,0)</f>
        <v>MUEBLES VARIOS DE OFICINA</v>
      </c>
      <c r="J41" s="98" t="str">
        <f t="shared" si="3"/>
        <v>Posgrado</v>
      </c>
      <c r="K41" s="98" t="s">
        <v>390</v>
      </c>
    </row>
    <row r="42" spans="3:11" x14ac:dyDescent="0.25">
      <c r="C42" s="99" t="s">
        <v>65</v>
      </c>
      <c r="D42" s="146"/>
      <c r="E42" s="100">
        <v>8000</v>
      </c>
      <c r="F42" s="97">
        <f t="shared" si="2"/>
        <v>0</v>
      </c>
      <c r="G42" s="155"/>
      <c r="H42" s="101" t="s">
        <v>982</v>
      </c>
      <c r="I42" s="98" t="str">
        <f>VLOOKUP(H42,Presupuesto!$B$11:$C$565,2,0)</f>
        <v>EQUIPOS VARIOS DE OFICINA</v>
      </c>
      <c r="J42" s="98" t="str">
        <f t="shared" si="3"/>
        <v>Posgrado</v>
      </c>
      <c r="K42" s="98" t="s">
        <v>390</v>
      </c>
    </row>
    <row r="43" spans="3:11" x14ac:dyDescent="0.25">
      <c r="C43" s="99" t="s">
        <v>66</v>
      </c>
      <c r="D43" s="146"/>
      <c r="E43" s="100">
        <v>2000</v>
      </c>
      <c r="F43" s="97">
        <f t="shared" si="2"/>
        <v>0</v>
      </c>
      <c r="G43" s="155"/>
      <c r="H43" s="101" t="s">
        <v>982</v>
      </c>
      <c r="I43" s="98" t="str">
        <f>VLOOKUP(H43,Presupuesto!$B$11:$C$565,2,0)</f>
        <v>EQUIPOS VARIOS DE OFICINA</v>
      </c>
      <c r="J43" s="98" t="str">
        <f t="shared" si="3"/>
        <v>Posgrado</v>
      </c>
      <c r="K43" s="98" t="s">
        <v>398</v>
      </c>
    </row>
    <row r="44" spans="3:11" x14ac:dyDescent="0.25">
      <c r="C44" s="99" t="s">
        <v>67</v>
      </c>
      <c r="D44" s="146"/>
      <c r="E44" s="100">
        <v>5000</v>
      </c>
      <c r="F44" s="97">
        <f t="shared" si="2"/>
        <v>0</v>
      </c>
      <c r="G44" s="155"/>
      <c r="H44" s="101" t="s">
        <v>982</v>
      </c>
      <c r="I44" s="98" t="str">
        <f>VLOOKUP(H44,Presupuesto!$B$11:$C$565,2,0)</f>
        <v>EQUIPOS VARIOS DE OFICINA</v>
      </c>
      <c r="J44" s="98" t="str">
        <f t="shared" si="3"/>
        <v>Posgrado</v>
      </c>
      <c r="K44" s="98" t="s">
        <v>394</v>
      </c>
    </row>
    <row r="45" spans="3:11" ht="15.75" thickBot="1" x14ac:dyDescent="0.3">
      <c r="C45" s="102" t="s">
        <v>68</v>
      </c>
      <c r="D45" s="153"/>
      <c r="E45" s="104">
        <v>100000</v>
      </c>
      <c r="F45" s="105">
        <f t="shared" si="2"/>
        <v>0</v>
      </c>
      <c r="G45" s="156"/>
      <c r="H45" s="106" t="s">
        <v>982</v>
      </c>
      <c r="I45" s="106" t="str">
        <f>VLOOKUP(H45,Presupuesto!$B$11:$C$565,2,0)</f>
        <v>EQUIPOS VARIOS DE OFICINA</v>
      </c>
      <c r="J45" s="106" t="str">
        <f t="shared" si="3"/>
        <v>Posgrado</v>
      </c>
      <c r="K45" s="122" t="s">
        <v>389</v>
      </c>
    </row>
    <row r="47" spans="3:11" ht="15.75" thickBot="1" x14ac:dyDescent="0.3"/>
    <row r="48" spans="3:11" ht="15.75" thickBot="1" x14ac:dyDescent="0.3">
      <c r="C48" s="29" t="s">
        <v>42</v>
      </c>
      <c r="D48" s="30">
        <f>SUM(F55:F64)</f>
        <v>0</v>
      </c>
      <c r="E48" s="165"/>
      <c r="F48" s="165"/>
      <c r="G48" s="79"/>
      <c r="H48" s="165"/>
      <c r="I48" s="165"/>
    </row>
    <row r="49" spans="3:11" x14ac:dyDescent="0.25">
      <c r="C49" s="70"/>
      <c r="D49" s="31"/>
      <c r="E49" s="93"/>
      <c r="F49" s="93"/>
      <c r="G49" s="93"/>
      <c r="H49" s="76"/>
      <c r="I49" s="76"/>
      <c r="J49" s="76"/>
      <c r="K49" s="111"/>
    </row>
    <row r="50" spans="3:11" x14ac:dyDescent="0.25">
      <c r="C50" s="70"/>
      <c r="D50" s="31"/>
      <c r="E50" s="93"/>
      <c r="F50" s="93"/>
      <c r="G50" s="93"/>
      <c r="H50" s="76"/>
      <c r="I50" s="76"/>
      <c r="J50" s="76"/>
      <c r="K50" s="111"/>
    </row>
    <row r="51" spans="3:11" ht="15.75" x14ac:dyDescent="0.25">
      <c r="C51" s="190" t="s">
        <v>387</v>
      </c>
      <c r="D51" s="324"/>
      <c r="E51" s="93"/>
      <c r="F51" s="93"/>
      <c r="G51" s="93"/>
      <c r="H51" s="76"/>
      <c r="I51" s="76"/>
      <c r="J51" s="76"/>
      <c r="K51" s="111"/>
    </row>
    <row r="52" spans="3:11" ht="18.75" x14ac:dyDescent="0.25">
      <c r="C52" s="195"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1"/>
    </row>
    <row r="53" spans="3:11" ht="15.75" thickBot="1" x14ac:dyDescent="0.3">
      <c r="C53" s="70"/>
      <c r="D53" s="31"/>
      <c r="E53" s="93"/>
      <c r="F53" s="93"/>
      <c r="G53" s="93"/>
      <c r="H53" s="76"/>
      <c r="I53" s="76"/>
      <c r="J53" s="76"/>
      <c r="K53" s="111"/>
    </row>
    <row r="54" spans="3:11" ht="30.75" thickBot="1" x14ac:dyDescent="0.3">
      <c r="C54" s="124" t="s">
        <v>43</v>
      </c>
      <c r="D54" s="126" t="s">
        <v>51</v>
      </c>
      <c r="E54" s="126" t="s">
        <v>53</v>
      </c>
      <c r="F54" s="125" t="s">
        <v>27</v>
      </c>
      <c r="G54" s="130" t="s">
        <v>126</v>
      </c>
      <c r="H54" s="126" t="s">
        <v>45</v>
      </c>
      <c r="I54" s="126" t="s">
        <v>127</v>
      </c>
      <c r="J54" s="126" t="s">
        <v>405</v>
      </c>
      <c r="K54" s="126" t="s">
        <v>406</v>
      </c>
    </row>
    <row r="55" spans="3:11" x14ac:dyDescent="0.25">
      <c r="C55" s="95" t="s">
        <v>59</v>
      </c>
      <c r="D55" s="152"/>
      <c r="E55" s="96">
        <v>2800</v>
      </c>
      <c r="F55" s="97">
        <f>D55*E55</f>
        <v>0</v>
      </c>
      <c r="G55" s="155"/>
      <c r="H55" s="98" t="s">
        <v>979</v>
      </c>
      <c r="I55" s="98" t="str">
        <f>VLOOKUP(H55,Presupuesto!$B$11:$C$565,2,0)</f>
        <v>MUEBLES VARIOS DE OFICINA</v>
      </c>
      <c r="J55" s="203" t="s">
        <v>1446</v>
      </c>
      <c r="K55" s="98" t="s">
        <v>399</v>
      </c>
    </row>
    <row r="56" spans="3:11" x14ac:dyDescent="0.25">
      <c r="C56" s="99" t="s">
        <v>60</v>
      </c>
      <c r="D56" s="146"/>
      <c r="E56" s="100">
        <v>2400</v>
      </c>
      <c r="F56" s="97">
        <f>D56*E56</f>
        <v>0</v>
      </c>
      <c r="G56" s="155"/>
      <c r="H56" s="101" t="s">
        <v>979</v>
      </c>
      <c r="I56" s="98" t="str">
        <f>VLOOKUP(H56,Presupuesto!$B$11:$C$565,2,0)</f>
        <v>MUEBLES VARIOS DE OFICINA</v>
      </c>
      <c r="J56" s="98" t="str">
        <f>$J$55</f>
        <v>Posgrado</v>
      </c>
      <c r="K56" s="98" t="s">
        <v>407</v>
      </c>
    </row>
    <row r="57" spans="3:11" x14ac:dyDescent="0.25">
      <c r="C57" s="99" t="s">
        <v>61</v>
      </c>
      <c r="D57" s="146"/>
      <c r="E57" s="100">
        <v>1000</v>
      </c>
      <c r="F57" s="97">
        <f t="shared" ref="F57:F64" si="4">D57*E57</f>
        <v>0</v>
      </c>
      <c r="G57" s="155"/>
      <c r="H57" s="101" t="s">
        <v>979</v>
      </c>
      <c r="I57" s="98" t="str">
        <f>VLOOKUP(H57,Presupuesto!$B$11:$C$565,2,0)</f>
        <v>MUEBLES VARIOS DE OFICINA</v>
      </c>
      <c r="J57" s="98" t="str">
        <f t="shared" ref="J57:J64" si="5">$J$17</f>
        <v>Posgrado</v>
      </c>
      <c r="K57" s="98" t="s">
        <v>390</v>
      </c>
    </row>
    <row r="58" spans="3:11" x14ac:dyDescent="0.25">
      <c r="C58" s="99" t="s">
        <v>62</v>
      </c>
      <c r="D58" s="146"/>
      <c r="E58" s="100">
        <v>6000</v>
      </c>
      <c r="F58" s="97">
        <f t="shared" si="4"/>
        <v>0</v>
      </c>
      <c r="G58" s="155"/>
      <c r="H58" s="101" t="s">
        <v>979</v>
      </c>
      <c r="I58" s="98" t="str">
        <f>VLOOKUP(H58,Presupuesto!$B$11:$C$565,2,0)</f>
        <v>MUEBLES VARIOS DE OFICINA</v>
      </c>
      <c r="J58" s="98" t="str">
        <f t="shared" si="5"/>
        <v>Posgrado</v>
      </c>
      <c r="K58" s="98" t="s">
        <v>390</v>
      </c>
    </row>
    <row r="59" spans="3:11" x14ac:dyDescent="0.25">
      <c r="C59" s="99" t="s">
        <v>63</v>
      </c>
      <c r="D59" s="146"/>
      <c r="E59" s="100">
        <v>3000</v>
      </c>
      <c r="F59" s="97">
        <f t="shared" si="4"/>
        <v>0</v>
      </c>
      <c r="G59" s="155"/>
      <c r="H59" s="101" t="s">
        <v>979</v>
      </c>
      <c r="I59" s="98" t="str">
        <f>VLOOKUP(H59,Presupuesto!$B$11:$C$565,2,0)</f>
        <v>MUEBLES VARIOS DE OFICINA</v>
      </c>
      <c r="J59" s="98" t="str">
        <f t="shared" si="5"/>
        <v>Posgrado</v>
      </c>
      <c r="K59" s="98" t="s">
        <v>390</v>
      </c>
    </row>
    <row r="60" spans="3:11" x14ac:dyDescent="0.25">
      <c r="C60" s="99" t="s">
        <v>64</v>
      </c>
      <c r="D60" s="146"/>
      <c r="E60" s="100">
        <v>10000</v>
      </c>
      <c r="F60" s="97">
        <f t="shared" si="4"/>
        <v>0</v>
      </c>
      <c r="G60" s="155"/>
      <c r="H60" s="101" t="s">
        <v>979</v>
      </c>
      <c r="I60" s="98" t="str">
        <f>VLOOKUP(H60,Presupuesto!$B$11:$C$565,2,0)</f>
        <v>MUEBLES VARIOS DE OFICINA</v>
      </c>
      <c r="J60" s="98" t="str">
        <f t="shared" si="5"/>
        <v>Posgrado</v>
      </c>
      <c r="K60" s="98" t="s">
        <v>390</v>
      </c>
    </row>
    <row r="61" spans="3:11" x14ac:dyDescent="0.25">
      <c r="C61" s="99" t="s">
        <v>65</v>
      </c>
      <c r="D61" s="146"/>
      <c r="E61" s="100">
        <v>8000</v>
      </c>
      <c r="F61" s="97">
        <f t="shared" si="4"/>
        <v>0</v>
      </c>
      <c r="G61" s="155"/>
      <c r="H61" s="101" t="s">
        <v>982</v>
      </c>
      <c r="I61" s="98" t="str">
        <f>VLOOKUP(H61,Presupuesto!$B$11:$C$565,2,0)</f>
        <v>EQUIPOS VARIOS DE OFICINA</v>
      </c>
      <c r="J61" s="98" t="str">
        <f t="shared" si="5"/>
        <v>Posgrado</v>
      </c>
      <c r="K61" s="98" t="s">
        <v>390</v>
      </c>
    </row>
    <row r="62" spans="3:11" x14ac:dyDescent="0.25">
      <c r="C62" s="99" t="s">
        <v>66</v>
      </c>
      <c r="D62" s="146"/>
      <c r="E62" s="100">
        <v>2000</v>
      </c>
      <c r="F62" s="97">
        <f t="shared" si="4"/>
        <v>0</v>
      </c>
      <c r="G62" s="155"/>
      <c r="H62" s="101" t="s">
        <v>982</v>
      </c>
      <c r="I62" s="98" t="str">
        <f>VLOOKUP(H62,Presupuesto!$B$11:$C$565,2,0)</f>
        <v>EQUIPOS VARIOS DE OFICINA</v>
      </c>
      <c r="J62" s="98" t="str">
        <f t="shared" si="5"/>
        <v>Posgrado</v>
      </c>
      <c r="K62" s="98" t="s">
        <v>398</v>
      </c>
    </row>
    <row r="63" spans="3:11" x14ac:dyDescent="0.25">
      <c r="C63" s="99" t="s">
        <v>67</v>
      </c>
      <c r="D63" s="146"/>
      <c r="E63" s="100">
        <v>5000</v>
      </c>
      <c r="F63" s="97">
        <f t="shared" si="4"/>
        <v>0</v>
      </c>
      <c r="G63" s="155"/>
      <c r="H63" s="101" t="s">
        <v>982</v>
      </c>
      <c r="I63" s="98" t="str">
        <f>VLOOKUP(H63,Presupuesto!$B$11:$C$565,2,0)</f>
        <v>EQUIPOS VARIOS DE OFICINA</v>
      </c>
      <c r="J63" s="98" t="str">
        <f t="shared" si="5"/>
        <v>Posgrado</v>
      </c>
      <c r="K63" s="98" t="s">
        <v>394</v>
      </c>
    </row>
    <row r="64" spans="3:11" ht="15.75" thickBot="1" x14ac:dyDescent="0.3">
      <c r="C64" s="102" t="s">
        <v>68</v>
      </c>
      <c r="D64" s="153"/>
      <c r="E64" s="104">
        <v>100000</v>
      </c>
      <c r="F64" s="105">
        <f t="shared" si="4"/>
        <v>0</v>
      </c>
      <c r="G64" s="156"/>
      <c r="H64" s="106" t="s">
        <v>982</v>
      </c>
      <c r="I64" s="106" t="str">
        <f>VLOOKUP(H64,Presupuesto!$B$11:$C$565,2,0)</f>
        <v>EQUIPOS VARIOS DE OFICINA</v>
      </c>
      <c r="J64" s="106" t="str">
        <f t="shared" si="5"/>
        <v>Posgrado</v>
      </c>
      <c r="K64" s="122" t="s">
        <v>389</v>
      </c>
    </row>
    <row r="66" spans="3:11" ht="15.75" thickBot="1" x14ac:dyDescent="0.3">
      <c r="C66" s="301"/>
      <c r="D66" s="302"/>
      <c r="E66" s="303"/>
      <c r="F66" s="303"/>
      <c r="G66" s="304"/>
      <c r="H66" s="303"/>
      <c r="I66" s="303"/>
      <c r="J66" s="149"/>
      <c r="K66" s="149"/>
    </row>
    <row r="67" spans="3:11" ht="15.75" thickBot="1" x14ac:dyDescent="0.3">
      <c r="C67" s="29" t="s">
        <v>42</v>
      </c>
      <c r="D67" s="30">
        <f>SUM(F74:F83)</f>
        <v>0</v>
      </c>
      <c r="E67" s="165"/>
      <c r="F67" s="165"/>
      <c r="G67" s="79"/>
      <c r="H67" s="165"/>
      <c r="I67" s="165"/>
    </row>
    <row r="68" spans="3:11" x14ac:dyDescent="0.25">
      <c r="C68" s="70"/>
      <c r="D68" s="31"/>
      <c r="E68" s="93"/>
      <c r="F68" s="93"/>
      <c r="G68" s="93"/>
      <c r="H68" s="76"/>
      <c r="I68" s="76"/>
      <c r="J68" s="76"/>
      <c r="K68" s="111"/>
    </row>
    <row r="69" spans="3:11" x14ac:dyDescent="0.25">
      <c r="C69" s="70"/>
      <c r="D69" s="31"/>
      <c r="E69" s="93"/>
      <c r="F69" s="93"/>
      <c r="G69" s="93"/>
      <c r="H69" s="76"/>
      <c r="I69" s="76"/>
      <c r="J69" s="76"/>
      <c r="K69" s="111"/>
    </row>
    <row r="70" spans="3:11" ht="15.75" x14ac:dyDescent="0.25">
      <c r="C70" s="190" t="s">
        <v>387</v>
      </c>
      <c r="D70" s="324"/>
      <c r="E70" s="93"/>
      <c r="F70" s="93"/>
      <c r="G70" s="93"/>
      <c r="H70" s="76"/>
      <c r="I70" s="76"/>
      <c r="J70" s="76"/>
      <c r="K70" s="111"/>
    </row>
    <row r="71" spans="3:11" ht="18.75" x14ac:dyDescent="0.25">
      <c r="C71" s="195"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1"/>
    </row>
    <row r="72" spans="3:11" ht="15.75" thickBot="1" x14ac:dyDescent="0.3">
      <c r="C72" s="70"/>
      <c r="D72" s="31"/>
      <c r="E72" s="93"/>
      <c r="F72" s="93"/>
      <c r="G72" s="93"/>
      <c r="H72" s="76"/>
      <c r="I72" s="76"/>
      <c r="J72" s="76"/>
      <c r="K72" s="111"/>
    </row>
    <row r="73" spans="3:11" ht="30.75" thickBot="1" x14ac:dyDescent="0.3">
      <c r="C73" s="124" t="s">
        <v>43</v>
      </c>
      <c r="D73" s="126" t="s">
        <v>51</v>
      </c>
      <c r="E73" s="126" t="s">
        <v>53</v>
      </c>
      <c r="F73" s="125" t="s">
        <v>27</v>
      </c>
      <c r="G73" s="130" t="s">
        <v>126</v>
      </c>
      <c r="H73" s="126" t="s">
        <v>45</v>
      </c>
      <c r="I73" s="126" t="s">
        <v>127</v>
      </c>
      <c r="J73" s="126" t="s">
        <v>405</v>
      </c>
      <c r="K73" s="126" t="s">
        <v>406</v>
      </c>
    </row>
    <row r="74" spans="3:11" x14ac:dyDescent="0.25">
      <c r="C74" s="95" t="s">
        <v>59</v>
      </c>
      <c r="D74" s="152"/>
      <c r="E74" s="96">
        <v>2800</v>
      </c>
      <c r="F74" s="97">
        <f>D74*E74</f>
        <v>0</v>
      </c>
      <c r="G74" s="155"/>
      <c r="H74" s="98" t="s">
        <v>979</v>
      </c>
      <c r="I74" s="98" t="str">
        <f>VLOOKUP(H74,Presupuesto!$B$11:$C$565,2,0)</f>
        <v>MUEBLES VARIOS DE OFICINA</v>
      </c>
      <c r="J74" s="203" t="s">
        <v>1446</v>
      </c>
      <c r="K74" s="98" t="s">
        <v>399</v>
      </c>
    </row>
    <row r="75" spans="3:11" x14ac:dyDescent="0.25">
      <c r="C75" s="99" t="s">
        <v>60</v>
      </c>
      <c r="D75" s="146"/>
      <c r="E75" s="100">
        <v>2400</v>
      </c>
      <c r="F75" s="97">
        <f>D75*E75</f>
        <v>0</v>
      </c>
      <c r="G75" s="155"/>
      <c r="H75" s="101" t="s">
        <v>979</v>
      </c>
      <c r="I75" s="98" t="str">
        <f>VLOOKUP(H75,Presupuesto!$B$11:$C$565,2,0)</f>
        <v>MUEBLES VARIOS DE OFICINA</v>
      </c>
      <c r="J75" s="98" t="str">
        <f>$J$74</f>
        <v>Posgrado</v>
      </c>
      <c r="K75" s="98" t="s">
        <v>407</v>
      </c>
    </row>
    <row r="76" spans="3:11" x14ac:dyDescent="0.25">
      <c r="C76" s="99" t="s">
        <v>61</v>
      </c>
      <c r="D76" s="146"/>
      <c r="E76" s="100">
        <v>1000</v>
      </c>
      <c r="F76" s="97">
        <f t="shared" ref="F76:F83" si="6">D76*E76</f>
        <v>0</v>
      </c>
      <c r="G76" s="155"/>
      <c r="H76" s="101" t="s">
        <v>979</v>
      </c>
      <c r="I76" s="98" t="str">
        <f>VLOOKUP(H76,Presupuesto!$B$11:$C$565,2,0)</f>
        <v>MUEBLES VARIOS DE OFICINA</v>
      </c>
      <c r="J76" s="98" t="str">
        <f t="shared" ref="J76:J83" si="7">$J$74</f>
        <v>Posgrado</v>
      </c>
      <c r="K76" s="98" t="s">
        <v>390</v>
      </c>
    </row>
    <row r="77" spans="3:11" x14ac:dyDescent="0.25">
      <c r="C77" s="99" t="s">
        <v>62</v>
      </c>
      <c r="D77" s="146"/>
      <c r="E77" s="100">
        <v>6000</v>
      </c>
      <c r="F77" s="97">
        <f t="shared" si="6"/>
        <v>0</v>
      </c>
      <c r="G77" s="155"/>
      <c r="H77" s="101" t="s">
        <v>979</v>
      </c>
      <c r="I77" s="98" t="str">
        <f>VLOOKUP(H77,Presupuesto!$B$11:$C$565,2,0)</f>
        <v>MUEBLES VARIOS DE OFICINA</v>
      </c>
      <c r="J77" s="98" t="str">
        <f t="shared" si="7"/>
        <v>Posgrado</v>
      </c>
      <c r="K77" s="98" t="s">
        <v>390</v>
      </c>
    </row>
    <row r="78" spans="3:11" x14ac:dyDescent="0.25">
      <c r="C78" s="99" t="s">
        <v>63</v>
      </c>
      <c r="D78" s="146"/>
      <c r="E78" s="100">
        <v>3000</v>
      </c>
      <c r="F78" s="97">
        <f t="shared" si="6"/>
        <v>0</v>
      </c>
      <c r="G78" s="155"/>
      <c r="H78" s="101" t="s">
        <v>979</v>
      </c>
      <c r="I78" s="98" t="str">
        <f>VLOOKUP(H78,Presupuesto!$B$11:$C$565,2,0)</f>
        <v>MUEBLES VARIOS DE OFICINA</v>
      </c>
      <c r="J78" s="98" t="str">
        <f t="shared" si="7"/>
        <v>Posgrado</v>
      </c>
      <c r="K78" s="98" t="s">
        <v>390</v>
      </c>
    </row>
    <row r="79" spans="3:11" x14ac:dyDescent="0.25">
      <c r="C79" s="99" t="s">
        <v>64</v>
      </c>
      <c r="D79" s="146"/>
      <c r="E79" s="100">
        <v>10000</v>
      </c>
      <c r="F79" s="97">
        <f t="shared" si="6"/>
        <v>0</v>
      </c>
      <c r="G79" s="155"/>
      <c r="H79" s="101" t="s">
        <v>979</v>
      </c>
      <c r="I79" s="98" t="str">
        <f>VLOOKUP(H79,Presupuesto!$B$11:$C$565,2,0)</f>
        <v>MUEBLES VARIOS DE OFICINA</v>
      </c>
      <c r="J79" s="98" t="str">
        <f t="shared" si="7"/>
        <v>Posgrado</v>
      </c>
      <c r="K79" s="98" t="s">
        <v>390</v>
      </c>
    </row>
    <row r="80" spans="3:11" x14ac:dyDescent="0.25">
      <c r="C80" s="99" t="s">
        <v>65</v>
      </c>
      <c r="D80" s="146"/>
      <c r="E80" s="100">
        <v>8000</v>
      </c>
      <c r="F80" s="97">
        <f t="shared" si="6"/>
        <v>0</v>
      </c>
      <c r="G80" s="155"/>
      <c r="H80" s="101" t="s">
        <v>982</v>
      </c>
      <c r="I80" s="98" t="str">
        <f>VLOOKUP(H80,Presupuesto!$B$11:$C$565,2,0)</f>
        <v>EQUIPOS VARIOS DE OFICINA</v>
      </c>
      <c r="J80" s="98" t="str">
        <f t="shared" si="7"/>
        <v>Posgrado</v>
      </c>
      <c r="K80" s="98" t="s">
        <v>390</v>
      </c>
    </row>
    <row r="81" spans="3:11" x14ac:dyDescent="0.25">
      <c r="C81" s="99" t="s">
        <v>66</v>
      </c>
      <c r="D81" s="146"/>
      <c r="E81" s="100">
        <v>2000</v>
      </c>
      <c r="F81" s="97">
        <f t="shared" si="6"/>
        <v>0</v>
      </c>
      <c r="G81" s="155"/>
      <c r="H81" s="101" t="s">
        <v>982</v>
      </c>
      <c r="I81" s="98" t="str">
        <f>VLOOKUP(H81,Presupuesto!$B$11:$C$565,2,0)</f>
        <v>EQUIPOS VARIOS DE OFICINA</v>
      </c>
      <c r="J81" s="98" t="str">
        <f t="shared" si="7"/>
        <v>Posgrado</v>
      </c>
      <c r="K81" s="98" t="s">
        <v>398</v>
      </c>
    </row>
    <row r="82" spans="3:11" x14ac:dyDescent="0.25">
      <c r="C82" s="99" t="s">
        <v>67</v>
      </c>
      <c r="D82" s="146"/>
      <c r="E82" s="100">
        <v>5000</v>
      </c>
      <c r="F82" s="97">
        <f t="shared" si="6"/>
        <v>0</v>
      </c>
      <c r="G82" s="155"/>
      <c r="H82" s="101" t="s">
        <v>982</v>
      </c>
      <c r="I82" s="98" t="str">
        <f>VLOOKUP(H82,Presupuesto!$B$11:$C$565,2,0)</f>
        <v>EQUIPOS VARIOS DE OFICINA</v>
      </c>
      <c r="J82" s="98" t="str">
        <f t="shared" si="7"/>
        <v>Posgrado</v>
      </c>
      <c r="K82" s="98" t="s">
        <v>394</v>
      </c>
    </row>
    <row r="83" spans="3:11" ht="15.75" thickBot="1" x14ac:dyDescent="0.3">
      <c r="C83" s="102" t="s">
        <v>68</v>
      </c>
      <c r="D83" s="153"/>
      <c r="E83" s="104">
        <v>100000</v>
      </c>
      <c r="F83" s="105">
        <f t="shared" si="6"/>
        <v>0</v>
      </c>
      <c r="G83" s="156"/>
      <c r="H83" s="106" t="s">
        <v>982</v>
      </c>
      <c r="I83" s="106" t="str">
        <f>VLOOKUP(H83,Presupuesto!$B$11:$C$565,2,0)</f>
        <v>EQUIPOS VARIOS DE OFICINA</v>
      </c>
      <c r="J83" s="106" t="str">
        <f t="shared" si="7"/>
        <v>Posgrado</v>
      </c>
      <c r="K83" s="122" t="s">
        <v>389</v>
      </c>
    </row>
    <row r="85" spans="3:11" ht="15.75" thickBot="1" x14ac:dyDescent="0.3"/>
    <row r="86" spans="3:11" ht="15.75" thickBot="1" x14ac:dyDescent="0.3">
      <c r="C86" s="29" t="s">
        <v>42</v>
      </c>
      <c r="D86" s="30">
        <f>SUM(F93:F102)</f>
        <v>0</v>
      </c>
      <c r="E86" s="165"/>
      <c r="F86" s="165"/>
      <c r="G86" s="79"/>
      <c r="H86" s="165"/>
      <c r="I86" s="165"/>
    </row>
    <row r="87" spans="3:11" x14ac:dyDescent="0.25">
      <c r="C87" s="70"/>
      <c r="D87" s="31"/>
      <c r="E87" s="93"/>
      <c r="F87" s="93"/>
      <c r="G87" s="93"/>
      <c r="H87" s="76"/>
      <c r="I87" s="76"/>
      <c r="J87" s="76"/>
      <c r="K87" s="111"/>
    </row>
    <row r="88" spans="3:11" x14ac:dyDescent="0.25">
      <c r="C88" s="70"/>
      <c r="D88" s="31"/>
      <c r="E88" s="93"/>
      <c r="F88" s="93"/>
      <c r="G88" s="93"/>
      <c r="H88" s="76"/>
      <c r="I88" s="76"/>
      <c r="J88" s="76"/>
      <c r="K88" s="111"/>
    </row>
    <row r="89" spans="3:11" ht="15.75" x14ac:dyDescent="0.25">
      <c r="C89" s="190" t="s">
        <v>387</v>
      </c>
      <c r="D89" s="324"/>
      <c r="E89" s="93"/>
      <c r="F89" s="93"/>
      <c r="G89" s="93"/>
      <c r="H89" s="76"/>
      <c r="I89" s="76"/>
      <c r="J89" s="76"/>
      <c r="K89" s="111"/>
    </row>
    <row r="90" spans="3:11" ht="18.75" x14ac:dyDescent="0.25">
      <c r="C90" s="195"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1"/>
    </row>
    <row r="91" spans="3:11" ht="15.75" thickBot="1" x14ac:dyDescent="0.3">
      <c r="C91" s="70"/>
      <c r="D91" s="31"/>
      <c r="E91" s="93"/>
      <c r="F91" s="93"/>
      <c r="G91" s="93"/>
      <c r="H91" s="76"/>
      <c r="I91" s="76"/>
      <c r="J91" s="76"/>
      <c r="K91" s="111"/>
    </row>
    <row r="92" spans="3:11" ht="30.75" thickBot="1" x14ac:dyDescent="0.3">
      <c r="C92" s="124" t="s">
        <v>43</v>
      </c>
      <c r="D92" s="126" t="s">
        <v>51</v>
      </c>
      <c r="E92" s="126" t="s">
        <v>53</v>
      </c>
      <c r="F92" s="125" t="s">
        <v>27</v>
      </c>
      <c r="G92" s="130" t="s">
        <v>126</v>
      </c>
      <c r="H92" s="126" t="s">
        <v>45</v>
      </c>
      <c r="I92" s="126" t="s">
        <v>127</v>
      </c>
      <c r="J92" s="126" t="s">
        <v>405</v>
      </c>
      <c r="K92" s="126" t="s">
        <v>406</v>
      </c>
    </row>
    <row r="93" spans="3:11" x14ac:dyDescent="0.25">
      <c r="C93" s="95" t="s">
        <v>59</v>
      </c>
      <c r="D93" s="152"/>
      <c r="E93" s="96">
        <v>2800</v>
      </c>
      <c r="F93" s="97">
        <f>D93*E93</f>
        <v>0</v>
      </c>
      <c r="G93" s="155"/>
      <c r="H93" s="98" t="s">
        <v>979</v>
      </c>
      <c r="I93" s="98" t="str">
        <f>VLOOKUP(H93,Presupuesto!$B$11:$C$565,2,0)</f>
        <v>MUEBLES VARIOS DE OFICINA</v>
      </c>
      <c r="J93" s="203" t="s">
        <v>1446</v>
      </c>
      <c r="K93" s="98" t="s">
        <v>399</v>
      </c>
    </row>
    <row r="94" spans="3:11" x14ac:dyDescent="0.25">
      <c r="C94" s="99" t="s">
        <v>60</v>
      </c>
      <c r="D94" s="146"/>
      <c r="E94" s="100">
        <v>2400</v>
      </c>
      <c r="F94" s="97">
        <f>D94*E94</f>
        <v>0</v>
      </c>
      <c r="G94" s="155"/>
      <c r="H94" s="101" t="s">
        <v>979</v>
      </c>
      <c r="I94" s="98" t="str">
        <f>VLOOKUP(H94,Presupuesto!$B$11:$C$565,2,0)</f>
        <v>MUEBLES VARIOS DE OFICINA</v>
      </c>
      <c r="J94" s="98" t="str">
        <f>$J$93</f>
        <v>Posgrado</v>
      </c>
      <c r="K94" s="98" t="s">
        <v>407</v>
      </c>
    </row>
    <row r="95" spans="3:11" x14ac:dyDescent="0.25">
      <c r="C95" s="99" t="s">
        <v>61</v>
      </c>
      <c r="D95" s="146"/>
      <c r="E95" s="100">
        <v>1000</v>
      </c>
      <c r="F95" s="97">
        <f t="shared" ref="F95:F102" si="8">D95*E95</f>
        <v>0</v>
      </c>
      <c r="G95" s="155"/>
      <c r="H95" s="101" t="s">
        <v>979</v>
      </c>
      <c r="I95" s="98" t="str">
        <f>VLOOKUP(H95,Presupuesto!$B$11:$C$565,2,0)</f>
        <v>MUEBLES VARIOS DE OFICINA</v>
      </c>
      <c r="J95" s="98" t="str">
        <f t="shared" ref="J95:J102" si="9">$J$93</f>
        <v>Posgrado</v>
      </c>
      <c r="K95" s="98" t="s">
        <v>390</v>
      </c>
    </row>
    <row r="96" spans="3:11" x14ac:dyDescent="0.25">
      <c r="C96" s="99" t="s">
        <v>62</v>
      </c>
      <c r="D96" s="146"/>
      <c r="E96" s="100">
        <v>6000</v>
      </c>
      <c r="F96" s="97">
        <f t="shared" si="8"/>
        <v>0</v>
      </c>
      <c r="G96" s="155"/>
      <c r="H96" s="101" t="s">
        <v>979</v>
      </c>
      <c r="I96" s="98" t="str">
        <f>VLOOKUP(H96,Presupuesto!$B$11:$C$565,2,0)</f>
        <v>MUEBLES VARIOS DE OFICINA</v>
      </c>
      <c r="J96" s="98" t="str">
        <f t="shared" si="9"/>
        <v>Posgrado</v>
      </c>
      <c r="K96" s="98" t="s">
        <v>390</v>
      </c>
    </row>
    <row r="97" spans="3:11" x14ac:dyDescent="0.25">
      <c r="C97" s="99" t="s">
        <v>63</v>
      </c>
      <c r="D97" s="146"/>
      <c r="E97" s="100">
        <v>3000</v>
      </c>
      <c r="F97" s="97">
        <f t="shared" si="8"/>
        <v>0</v>
      </c>
      <c r="G97" s="155"/>
      <c r="H97" s="101" t="s">
        <v>979</v>
      </c>
      <c r="I97" s="98" t="str">
        <f>VLOOKUP(H97,Presupuesto!$B$11:$C$565,2,0)</f>
        <v>MUEBLES VARIOS DE OFICINA</v>
      </c>
      <c r="J97" s="98" t="str">
        <f t="shared" si="9"/>
        <v>Posgrado</v>
      </c>
      <c r="K97" s="98" t="s">
        <v>390</v>
      </c>
    </row>
    <row r="98" spans="3:11" x14ac:dyDescent="0.25">
      <c r="C98" s="99" t="s">
        <v>64</v>
      </c>
      <c r="D98" s="146"/>
      <c r="E98" s="100">
        <v>10000</v>
      </c>
      <c r="F98" s="97">
        <f t="shared" si="8"/>
        <v>0</v>
      </c>
      <c r="G98" s="155"/>
      <c r="H98" s="101" t="s">
        <v>979</v>
      </c>
      <c r="I98" s="98" t="str">
        <f>VLOOKUP(H98,Presupuesto!$B$11:$C$565,2,0)</f>
        <v>MUEBLES VARIOS DE OFICINA</v>
      </c>
      <c r="J98" s="98" t="str">
        <f t="shared" si="9"/>
        <v>Posgrado</v>
      </c>
      <c r="K98" s="98" t="s">
        <v>390</v>
      </c>
    </row>
    <row r="99" spans="3:11" x14ac:dyDescent="0.25">
      <c r="C99" s="99" t="s">
        <v>65</v>
      </c>
      <c r="D99" s="146"/>
      <c r="E99" s="100">
        <v>8000</v>
      </c>
      <c r="F99" s="97">
        <f t="shared" si="8"/>
        <v>0</v>
      </c>
      <c r="G99" s="155"/>
      <c r="H99" s="101" t="s">
        <v>982</v>
      </c>
      <c r="I99" s="98" t="str">
        <f>VLOOKUP(H99,Presupuesto!$B$11:$C$565,2,0)</f>
        <v>EQUIPOS VARIOS DE OFICINA</v>
      </c>
      <c r="J99" s="98" t="str">
        <f t="shared" si="9"/>
        <v>Posgrado</v>
      </c>
      <c r="K99" s="98" t="s">
        <v>390</v>
      </c>
    </row>
    <row r="100" spans="3:11" x14ac:dyDescent="0.25">
      <c r="C100" s="99" t="s">
        <v>66</v>
      </c>
      <c r="D100" s="146"/>
      <c r="E100" s="100">
        <v>2000</v>
      </c>
      <c r="F100" s="97">
        <f t="shared" si="8"/>
        <v>0</v>
      </c>
      <c r="G100" s="155"/>
      <c r="H100" s="101" t="s">
        <v>982</v>
      </c>
      <c r="I100" s="98" t="str">
        <f>VLOOKUP(H100,Presupuesto!$B$11:$C$565,2,0)</f>
        <v>EQUIPOS VARIOS DE OFICINA</v>
      </c>
      <c r="J100" s="98" t="str">
        <f t="shared" si="9"/>
        <v>Posgrado</v>
      </c>
      <c r="K100" s="98" t="s">
        <v>398</v>
      </c>
    </row>
    <row r="101" spans="3:11" x14ac:dyDescent="0.25">
      <c r="C101" s="99" t="s">
        <v>67</v>
      </c>
      <c r="D101" s="146"/>
      <c r="E101" s="100">
        <v>5000</v>
      </c>
      <c r="F101" s="97">
        <f t="shared" si="8"/>
        <v>0</v>
      </c>
      <c r="G101" s="155"/>
      <c r="H101" s="101" t="s">
        <v>982</v>
      </c>
      <c r="I101" s="98" t="str">
        <f>VLOOKUP(H101,Presupuesto!$B$11:$C$565,2,0)</f>
        <v>EQUIPOS VARIOS DE OFICINA</v>
      </c>
      <c r="J101" s="98" t="str">
        <f t="shared" si="9"/>
        <v>Posgrado</v>
      </c>
      <c r="K101" s="98" t="s">
        <v>394</v>
      </c>
    </row>
    <row r="102" spans="3:11" ht="15.75" thickBot="1" x14ac:dyDescent="0.3">
      <c r="C102" s="102" t="s">
        <v>68</v>
      </c>
      <c r="D102" s="153"/>
      <c r="E102" s="104">
        <v>100000</v>
      </c>
      <c r="F102" s="105">
        <f t="shared" si="8"/>
        <v>0</v>
      </c>
      <c r="G102" s="156"/>
      <c r="H102" s="106" t="s">
        <v>982</v>
      </c>
      <c r="I102" s="106" t="str">
        <f>VLOOKUP(H102,Presupuesto!$B$11:$C$565,2,0)</f>
        <v>EQUIPOS VARIOS DE OFICINA</v>
      </c>
      <c r="J102" s="106" t="str">
        <f t="shared" si="9"/>
        <v>Posgrado</v>
      </c>
      <c r="K102" s="122" t="s">
        <v>389</v>
      </c>
    </row>
    <row r="104" spans="3:11" ht="15.75" thickBot="1" x14ac:dyDescent="0.3">
      <c r="C104" s="301"/>
      <c r="D104" s="302"/>
      <c r="E104" s="303"/>
      <c r="F104" s="303"/>
      <c r="G104" s="304"/>
      <c r="H104" s="303"/>
      <c r="I104" s="303"/>
      <c r="J104" s="149"/>
      <c r="K104" s="149"/>
    </row>
    <row r="105" spans="3:11" ht="15.75" thickBot="1" x14ac:dyDescent="0.3">
      <c r="C105" s="29" t="s">
        <v>42</v>
      </c>
      <c r="D105" s="30">
        <f>SUM(F112:F121)</f>
        <v>0</v>
      </c>
      <c r="E105" s="165"/>
      <c r="F105" s="165"/>
      <c r="G105" s="79"/>
      <c r="H105" s="165"/>
      <c r="I105" s="165"/>
    </row>
    <row r="106" spans="3:11" x14ac:dyDescent="0.25">
      <c r="C106" s="70"/>
      <c r="D106" s="31"/>
      <c r="E106" s="93"/>
      <c r="F106" s="93"/>
      <c r="G106" s="93"/>
      <c r="H106" s="76"/>
      <c r="I106" s="76"/>
      <c r="J106" s="76"/>
      <c r="K106" s="111"/>
    </row>
    <row r="107" spans="3:11" x14ac:dyDescent="0.25">
      <c r="C107" s="70"/>
      <c r="D107" s="31"/>
      <c r="E107" s="93"/>
      <c r="F107" s="93"/>
      <c r="G107" s="93"/>
      <c r="H107" s="76"/>
      <c r="I107" s="76"/>
      <c r="J107" s="76"/>
      <c r="K107" s="111"/>
    </row>
    <row r="108" spans="3:11" ht="15.75" x14ac:dyDescent="0.25">
      <c r="C108" s="190" t="s">
        <v>387</v>
      </c>
      <c r="D108" s="324"/>
      <c r="E108" s="93"/>
      <c r="F108" s="93"/>
      <c r="G108" s="93"/>
      <c r="H108" s="76"/>
      <c r="I108" s="76"/>
      <c r="J108" s="76"/>
      <c r="K108" s="111"/>
    </row>
    <row r="109" spans="3:11" ht="18.75" x14ac:dyDescent="0.25">
      <c r="C109" s="195"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1"/>
    </row>
    <row r="110" spans="3:11" ht="15.75" thickBot="1" x14ac:dyDescent="0.3">
      <c r="C110" s="70"/>
      <c r="D110" s="31"/>
      <c r="E110" s="93"/>
      <c r="F110" s="93"/>
      <c r="G110" s="93"/>
      <c r="H110" s="76"/>
      <c r="I110" s="76"/>
      <c r="J110" s="76"/>
      <c r="K110" s="111"/>
    </row>
    <row r="111" spans="3:11" ht="30.75" thickBot="1" x14ac:dyDescent="0.3">
      <c r="C111" s="124" t="s">
        <v>43</v>
      </c>
      <c r="D111" s="126" t="s">
        <v>51</v>
      </c>
      <c r="E111" s="126" t="s">
        <v>53</v>
      </c>
      <c r="F111" s="125" t="s">
        <v>27</v>
      </c>
      <c r="G111" s="130" t="s">
        <v>126</v>
      </c>
      <c r="H111" s="126" t="s">
        <v>45</v>
      </c>
      <c r="I111" s="126" t="s">
        <v>127</v>
      </c>
      <c r="J111" s="126" t="s">
        <v>405</v>
      </c>
      <c r="K111" s="126" t="s">
        <v>406</v>
      </c>
    </row>
    <row r="112" spans="3:11" x14ac:dyDescent="0.25">
      <c r="C112" s="95" t="s">
        <v>59</v>
      </c>
      <c r="D112" s="152"/>
      <c r="E112" s="96">
        <v>2800</v>
      </c>
      <c r="F112" s="97">
        <f>D112*E112</f>
        <v>0</v>
      </c>
      <c r="G112" s="155"/>
      <c r="H112" s="98" t="s">
        <v>979</v>
      </c>
      <c r="I112" s="98" t="str">
        <f>VLOOKUP(H112,Presupuesto!$B$11:$C$565,2,0)</f>
        <v>MUEBLES VARIOS DE OFICINA</v>
      </c>
      <c r="J112" s="203" t="s">
        <v>1446</v>
      </c>
      <c r="K112" s="98" t="s">
        <v>399</v>
      </c>
    </row>
    <row r="113" spans="3:11" x14ac:dyDescent="0.25">
      <c r="C113" s="99" t="s">
        <v>60</v>
      </c>
      <c r="D113" s="146"/>
      <c r="E113" s="100">
        <v>2400</v>
      </c>
      <c r="F113" s="97">
        <f>D113*E113</f>
        <v>0</v>
      </c>
      <c r="G113" s="155"/>
      <c r="H113" s="101" t="s">
        <v>979</v>
      </c>
      <c r="I113" s="98" t="str">
        <f>VLOOKUP(H113,Presupuesto!$B$11:$C$565,2,0)</f>
        <v>MUEBLES VARIOS DE OFICINA</v>
      </c>
      <c r="J113" s="98" t="str">
        <f>$J$112</f>
        <v>Posgrado</v>
      </c>
      <c r="K113" s="98" t="s">
        <v>407</v>
      </c>
    </row>
    <row r="114" spans="3:11" x14ac:dyDescent="0.25">
      <c r="C114" s="99" t="s">
        <v>61</v>
      </c>
      <c r="D114" s="146"/>
      <c r="E114" s="100">
        <v>1000</v>
      </c>
      <c r="F114" s="97">
        <f t="shared" ref="F114:F121" si="10">D114*E114</f>
        <v>0</v>
      </c>
      <c r="G114" s="155"/>
      <c r="H114" s="101" t="s">
        <v>979</v>
      </c>
      <c r="I114" s="98" t="str">
        <f>VLOOKUP(H114,Presupuesto!$B$11:$C$565,2,0)</f>
        <v>MUEBLES VARIOS DE OFICINA</v>
      </c>
      <c r="J114" s="98" t="str">
        <f t="shared" ref="J114:J121" si="11">$J$112</f>
        <v>Posgrado</v>
      </c>
      <c r="K114" s="98" t="s">
        <v>390</v>
      </c>
    </row>
    <row r="115" spans="3:11" x14ac:dyDescent="0.25">
      <c r="C115" s="99" t="s">
        <v>62</v>
      </c>
      <c r="D115" s="146"/>
      <c r="E115" s="100">
        <v>6000</v>
      </c>
      <c r="F115" s="97">
        <f t="shared" si="10"/>
        <v>0</v>
      </c>
      <c r="G115" s="155"/>
      <c r="H115" s="101" t="s">
        <v>979</v>
      </c>
      <c r="I115" s="98" t="str">
        <f>VLOOKUP(H115,Presupuesto!$B$11:$C$565,2,0)</f>
        <v>MUEBLES VARIOS DE OFICINA</v>
      </c>
      <c r="J115" s="98" t="str">
        <f t="shared" si="11"/>
        <v>Posgrado</v>
      </c>
      <c r="K115" s="98" t="s">
        <v>390</v>
      </c>
    </row>
    <row r="116" spans="3:11" x14ac:dyDescent="0.25">
      <c r="C116" s="99" t="s">
        <v>63</v>
      </c>
      <c r="D116" s="146"/>
      <c r="E116" s="100">
        <v>3000</v>
      </c>
      <c r="F116" s="97">
        <f t="shared" si="10"/>
        <v>0</v>
      </c>
      <c r="G116" s="155"/>
      <c r="H116" s="101" t="s">
        <v>979</v>
      </c>
      <c r="I116" s="98" t="str">
        <f>VLOOKUP(H116,Presupuesto!$B$11:$C$565,2,0)</f>
        <v>MUEBLES VARIOS DE OFICINA</v>
      </c>
      <c r="J116" s="98" t="str">
        <f t="shared" si="11"/>
        <v>Posgrado</v>
      </c>
      <c r="K116" s="98" t="s">
        <v>390</v>
      </c>
    </row>
    <row r="117" spans="3:11" x14ac:dyDescent="0.25">
      <c r="C117" s="99" t="s">
        <v>64</v>
      </c>
      <c r="D117" s="146"/>
      <c r="E117" s="100">
        <v>10000</v>
      </c>
      <c r="F117" s="97">
        <f t="shared" si="10"/>
        <v>0</v>
      </c>
      <c r="G117" s="155"/>
      <c r="H117" s="101" t="s">
        <v>979</v>
      </c>
      <c r="I117" s="98" t="str">
        <f>VLOOKUP(H117,Presupuesto!$B$11:$C$565,2,0)</f>
        <v>MUEBLES VARIOS DE OFICINA</v>
      </c>
      <c r="J117" s="98" t="str">
        <f t="shared" si="11"/>
        <v>Posgrado</v>
      </c>
      <c r="K117" s="98" t="s">
        <v>390</v>
      </c>
    </row>
    <row r="118" spans="3:11" x14ac:dyDescent="0.25">
      <c r="C118" s="99" t="s">
        <v>65</v>
      </c>
      <c r="D118" s="146"/>
      <c r="E118" s="100">
        <v>8000</v>
      </c>
      <c r="F118" s="97">
        <f t="shared" si="10"/>
        <v>0</v>
      </c>
      <c r="G118" s="155"/>
      <c r="H118" s="101" t="s">
        <v>982</v>
      </c>
      <c r="I118" s="98" t="str">
        <f>VLOOKUP(H118,Presupuesto!$B$11:$C$565,2,0)</f>
        <v>EQUIPOS VARIOS DE OFICINA</v>
      </c>
      <c r="J118" s="98" t="str">
        <f t="shared" si="11"/>
        <v>Posgrado</v>
      </c>
      <c r="K118" s="98" t="s">
        <v>390</v>
      </c>
    </row>
    <row r="119" spans="3:11" x14ac:dyDescent="0.25">
      <c r="C119" s="99" t="s">
        <v>66</v>
      </c>
      <c r="D119" s="146"/>
      <c r="E119" s="100">
        <v>2000</v>
      </c>
      <c r="F119" s="97">
        <f t="shared" si="10"/>
        <v>0</v>
      </c>
      <c r="G119" s="155"/>
      <c r="H119" s="101" t="s">
        <v>982</v>
      </c>
      <c r="I119" s="98" t="str">
        <f>VLOOKUP(H119,Presupuesto!$B$11:$C$565,2,0)</f>
        <v>EQUIPOS VARIOS DE OFICINA</v>
      </c>
      <c r="J119" s="98" t="str">
        <f t="shared" si="11"/>
        <v>Posgrado</v>
      </c>
      <c r="K119" s="98" t="s">
        <v>398</v>
      </c>
    </row>
    <row r="120" spans="3:11" x14ac:dyDescent="0.25">
      <c r="C120" s="99" t="s">
        <v>67</v>
      </c>
      <c r="D120" s="146"/>
      <c r="E120" s="100">
        <v>5000</v>
      </c>
      <c r="F120" s="97">
        <f t="shared" si="10"/>
        <v>0</v>
      </c>
      <c r="G120" s="155"/>
      <c r="H120" s="101" t="s">
        <v>982</v>
      </c>
      <c r="I120" s="98" t="str">
        <f>VLOOKUP(H120,Presupuesto!$B$11:$C$565,2,0)</f>
        <v>EQUIPOS VARIOS DE OFICINA</v>
      </c>
      <c r="J120" s="98" t="str">
        <f t="shared" si="11"/>
        <v>Posgrado</v>
      </c>
      <c r="K120" s="98" t="s">
        <v>394</v>
      </c>
    </row>
    <row r="121" spans="3:11" ht="15.75" thickBot="1" x14ac:dyDescent="0.3">
      <c r="C121" s="102" t="s">
        <v>68</v>
      </c>
      <c r="D121" s="153"/>
      <c r="E121" s="104">
        <v>100000</v>
      </c>
      <c r="F121" s="105">
        <f t="shared" si="10"/>
        <v>0</v>
      </c>
      <c r="G121" s="156"/>
      <c r="H121" s="106" t="s">
        <v>982</v>
      </c>
      <c r="I121" s="106" t="str">
        <f>VLOOKUP(H121,Presupuesto!$B$11:$C$565,2,0)</f>
        <v>EQUIPOS VARIOS DE OFICINA</v>
      </c>
      <c r="J121" s="106" t="str">
        <f t="shared" si="11"/>
        <v>Posgrado</v>
      </c>
      <c r="K121" s="122" t="s">
        <v>389</v>
      </c>
    </row>
    <row r="123" spans="3:11" ht="15.75" thickBot="1" x14ac:dyDescent="0.3"/>
    <row r="124" spans="3:11" ht="15.75" thickBot="1" x14ac:dyDescent="0.3">
      <c r="C124" s="29" t="s">
        <v>42</v>
      </c>
      <c r="D124" s="30">
        <f>SUM(F131:F140)</f>
        <v>0</v>
      </c>
      <c r="E124" s="165"/>
      <c r="F124" s="165"/>
      <c r="G124" s="79"/>
      <c r="H124" s="165"/>
      <c r="I124" s="165"/>
    </row>
    <row r="125" spans="3:11" x14ac:dyDescent="0.25">
      <c r="C125" s="70"/>
      <c r="D125" s="31"/>
      <c r="E125" s="93"/>
      <c r="F125" s="93"/>
      <c r="G125" s="93"/>
      <c r="H125" s="76"/>
      <c r="I125" s="76"/>
      <c r="J125" s="76"/>
      <c r="K125" s="111"/>
    </row>
    <row r="126" spans="3:11" x14ac:dyDescent="0.25">
      <c r="C126" s="70"/>
      <c r="D126" s="31"/>
      <c r="E126" s="93"/>
      <c r="F126" s="93"/>
      <c r="G126" s="93"/>
      <c r="H126" s="76"/>
      <c r="I126" s="76"/>
      <c r="J126" s="76"/>
      <c r="K126" s="111"/>
    </row>
    <row r="127" spans="3:11" ht="15.75" x14ac:dyDescent="0.25">
      <c r="C127" s="190" t="s">
        <v>387</v>
      </c>
      <c r="D127" s="324"/>
      <c r="E127" s="93"/>
      <c r="F127" s="93"/>
      <c r="G127" s="93"/>
      <c r="H127" s="76"/>
      <c r="I127" s="76"/>
      <c r="J127" s="76"/>
      <c r="K127" s="111"/>
    </row>
    <row r="128" spans="3:11" ht="18.75" x14ac:dyDescent="0.25">
      <c r="C128" s="195"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1"/>
    </row>
    <row r="129" spans="3:11" ht="15.75" thickBot="1" x14ac:dyDescent="0.3">
      <c r="C129" s="70"/>
      <c r="D129" s="31"/>
      <c r="E129" s="93"/>
      <c r="F129" s="93"/>
      <c r="G129" s="93"/>
      <c r="H129" s="76"/>
      <c r="I129" s="76"/>
      <c r="J129" s="76"/>
      <c r="K129" s="111"/>
    </row>
    <row r="130" spans="3:11" ht="30.75" thickBot="1" x14ac:dyDescent="0.3">
      <c r="C130" s="124" t="s">
        <v>43</v>
      </c>
      <c r="D130" s="126" t="s">
        <v>51</v>
      </c>
      <c r="E130" s="126" t="s">
        <v>53</v>
      </c>
      <c r="F130" s="125" t="s">
        <v>27</v>
      </c>
      <c r="G130" s="130" t="s">
        <v>126</v>
      </c>
      <c r="H130" s="126" t="s">
        <v>45</v>
      </c>
      <c r="I130" s="126" t="s">
        <v>127</v>
      </c>
      <c r="J130" s="126" t="s">
        <v>405</v>
      </c>
      <c r="K130" s="126" t="s">
        <v>406</v>
      </c>
    </row>
    <row r="131" spans="3:11" x14ac:dyDescent="0.25">
      <c r="C131" s="95" t="s">
        <v>59</v>
      </c>
      <c r="D131" s="152"/>
      <c r="E131" s="96">
        <v>2800</v>
      </c>
      <c r="F131" s="97">
        <f>D131*E131</f>
        <v>0</v>
      </c>
      <c r="G131" s="155"/>
      <c r="H131" s="98" t="s">
        <v>979</v>
      </c>
      <c r="I131" s="98" t="str">
        <f>VLOOKUP(H131,Presupuesto!$B$11:$C$565,2,0)</f>
        <v>MUEBLES VARIOS DE OFICINA</v>
      </c>
      <c r="J131" s="203" t="s">
        <v>1446</v>
      </c>
      <c r="K131" s="98" t="s">
        <v>399</v>
      </c>
    </row>
    <row r="132" spans="3:11" x14ac:dyDescent="0.25">
      <c r="C132" s="99" t="s">
        <v>60</v>
      </c>
      <c r="D132" s="146"/>
      <c r="E132" s="100">
        <v>2400</v>
      </c>
      <c r="F132" s="97">
        <f>D132*E132</f>
        <v>0</v>
      </c>
      <c r="G132" s="155"/>
      <c r="H132" s="101" t="s">
        <v>979</v>
      </c>
      <c r="I132" s="98" t="str">
        <f>VLOOKUP(H132,Presupuesto!$B$11:$C$565,2,0)</f>
        <v>MUEBLES VARIOS DE OFICINA</v>
      </c>
      <c r="J132" s="98" t="str">
        <f>$J$131</f>
        <v>Posgrado</v>
      </c>
      <c r="K132" s="98" t="s">
        <v>407</v>
      </c>
    </row>
    <row r="133" spans="3:11" x14ac:dyDescent="0.25">
      <c r="C133" s="99" t="s">
        <v>61</v>
      </c>
      <c r="D133" s="146"/>
      <c r="E133" s="100">
        <v>1000</v>
      </c>
      <c r="F133" s="97">
        <f t="shared" ref="F133:F140" si="12">D133*E133</f>
        <v>0</v>
      </c>
      <c r="G133" s="155"/>
      <c r="H133" s="101" t="s">
        <v>979</v>
      </c>
      <c r="I133" s="98" t="str">
        <f>VLOOKUP(H133,Presupuesto!$B$11:$C$565,2,0)</f>
        <v>MUEBLES VARIOS DE OFICINA</v>
      </c>
      <c r="J133" s="98" t="str">
        <f t="shared" ref="J133:J140" si="13">$J$131</f>
        <v>Posgrado</v>
      </c>
      <c r="K133" s="98" t="s">
        <v>390</v>
      </c>
    </row>
    <row r="134" spans="3:11" x14ac:dyDescent="0.25">
      <c r="C134" s="99" t="s">
        <v>62</v>
      </c>
      <c r="D134" s="146"/>
      <c r="E134" s="100">
        <v>6000</v>
      </c>
      <c r="F134" s="97">
        <f t="shared" si="12"/>
        <v>0</v>
      </c>
      <c r="G134" s="155"/>
      <c r="H134" s="101" t="s">
        <v>979</v>
      </c>
      <c r="I134" s="98" t="str">
        <f>VLOOKUP(H134,Presupuesto!$B$11:$C$565,2,0)</f>
        <v>MUEBLES VARIOS DE OFICINA</v>
      </c>
      <c r="J134" s="98" t="str">
        <f t="shared" si="13"/>
        <v>Posgrado</v>
      </c>
      <c r="K134" s="98" t="s">
        <v>390</v>
      </c>
    </row>
    <row r="135" spans="3:11" x14ac:dyDescent="0.25">
      <c r="C135" s="99" t="s">
        <v>63</v>
      </c>
      <c r="D135" s="146"/>
      <c r="E135" s="100">
        <v>3000</v>
      </c>
      <c r="F135" s="97">
        <f t="shared" si="12"/>
        <v>0</v>
      </c>
      <c r="G135" s="155"/>
      <c r="H135" s="101" t="s">
        <v>979</v>
      </c>
      <c r="I135" s="98" t="str">
        <f>VLOOKUP(H135,Presupuesto!$B$11:$C$565,2,0)</f>
        <v>MUEBLES VARIOS DE OFICINA</v>
      </c>
      <c r="J135" s="98" t="str">
        <f t="shared" si="13"/>
        <v>Posgrado</v>
      </c>
      <c r="K135" s="98" t="s">
        <v>390</v>
      </c>
    </row>
    <row r="136" spans="3:11" x14ac:dyDescent="0.25">
      <c r="C136" s="99" t="s">
        <v>64</v>
      </c>
      <c r="D136" s="146"/>
      <c r="E136" s="100">
        <v>10000</v>
      </c>
      <c r="F136" s="97">
        <f t="shared" si="12"/>
        <v>0</v>
      </c>
      <c r="G136" s="155"/>
      <c r="H136" s="101" t="s">
        <v>979</v>
      </c>
      <c r="I136" s="98" t="str">
        <f>VLOOKUP(H136,Presupuesto!$B$11:$C$565,2,0)</f>
        <v>MUEBLES VARIOS DE OFICINA</v>
      </c>
      <c r="J136" s="98" t="str">
        <f t="shared" si="13"/>
        <v>Posgrado</v>
      </c>
      <c r="K136" s="98" t="s">
        <v>390</v>
      </c>
    </row>
    <row r="137" spans="3:11" x14ac:dyDescent="0.25">
      <c r="C137" s="99" t="s">
        <v>65</v>
      </c>
      <c r="D137" s="146"/>
      <c r="E137" s="100">
        <v>8000</v>
      </c>
      <c r="F137" s="97">
        <f t="shared" si="12"/>
        <v>0</v>
      </c>
      <c r="G137" s="155"/>
      <c r="H137" s="101" t="s">
        <v>982</v>
      </c>
      <c r="I137" s="98" t="str">
        <f>VLOOKUP(H137,Presupuesto!$B$11:$C$565,2,0)</f>
        <v>EQUIPOS VARIOS DE OFICINA</v>
      </c>
      <c r="J137" s="98" t="str">
        <f t="shared" si="13"/>
        <v>Posgrado</v>
      </c>
      <c r="K137" s="98" t="s">
        <v>390</v>
      </c>
    </row>
    <row r="138" spans="3:11" x14ac:dyDescent="0.25">
      <c r="C138" s="99" t="s">
        <v>66</v>
      </c>
      <c r="D138" s="146"/>
      <c r="E138" s="100">
        <v>2000</v>
      </c>
      <c r="F138" s="97">
        <f t="shared" si="12"/>
        <v>0</v>
      </c>
      <c r="G138" s="155"/>
      <c r="H138" s="101" t="s">
        <v>982</v>
      </c>
      <c r="I138" s="98" t="str">
        <f>VLOOKUP(H138,Presupuesto!$B$11:$C$565,2,0)</f>
        <v>EQUIPOS VARIOS DE OFICINA</v>
      </c>
      <c r="J138" s="98" t="str">
        <f t="shared" si="13"/>
        <v>Posgrado</v>
      </c>
      <c r="K138" s="98" t="s">
        <v>398</v>
      </c>
    </row>
    <row r="139" spans="3:11" x14ac:dyDescent="0.25">
      <c r="C139" s="99" t="s">
        <v>67</v>
      </c>
      <c r="D139" s="146"/>
      <c r="E139" s="100">
        <v>5000</v>
      </c>
      <c r="F139" s="97">
        <f t="shared" si="12"/>
        <v>0</v>
      </c>
      <c r="G139" s="155"/>
      <c r="H139" s="101" t="s">
        <v>982</v>
      </c>
      <c r="I139" s="98" t="str">
        <f>VLOOKUP(H139,Presupuesto!$B$11:$C$565,2,0)</f>
        <v>EQUIPOS VARIOS DE OFICINA</v>
      </c>
      <c r="J139" s="98" t="str">
        <f t="shared" si="13"/>
        <v>Posgrado</v>
      </c>
      <c r="K139" s="98" t="s">
        <v>394</v>
      </c>
    </row>
    <row r="140" spans="3:11" ht="15.75" thickBot="1" x14ac:dyDescent="0.3">
      <c r="C140" s="102" t="s">
        <v>68</v>
      </c>
      <c r="D140" s="153"/>
      <c r="E140" s="104">
        <v>100000</v>
      </c>
      <c r="F140" s="105">
        <f t="shared" si="12"/>
        <v>0</v>
      </c>
      <c r="G140" s="156"/>
      <c r="H140" s="106" t="s">
        <v>982</v>
      </c>
      <c r="I140" s="106" t="str">
        <f>VLOOKUP(H140,Presupuesto!$B$11:$C$565,2,0)</f>
        <v>EQUIPOS VARIOS DE OFICINA</v>
      </c>
      <c r="J140" s="106" t="str">
        <f t="shared" si="13"/>
        <v>Posgrado</v>
      </c>
      <c r="K140" s="122" t="s">
        <v>389</v>
      </c>
    </row>
    <row r="142" spans="3:11" ht="15.75" thickBot="1" x14ac:dyDescent="0.3">
      <c r="C142" s="301"/>
      <c r="D142" s="302"/>
      <c r="E142" s="303"/>
      <c r="F142" s="303"/>
      <c r="G142" s="304"/>
      <c r="H142" s="303"/>
      <c r="I142" s="303"/>
      <c r="J142" s="149"/>
      <c r="K142" s="149"/>
    </row>
    <row r="143" spans="3:11" ht="15.75" thickBot="1" x14ac:dyDescent="0.3">
      <c r="C143" s="29" t="s">
        <v>42</v>
      </c>
      <c r="D143" s="30">
        <f>SUM(F150:F159)</f>
        <v>0</v>
      </c>
      <c r="E143" s="165"/>
      <c r="F143" s="165"/>
      <c r="G143" s="79"/>
      <c r="H143" s="165"/>
      <c r="I143" s="165"/>
    </row>
    <row r="144" spans="3:11" x14ac:dyDescent="0.25">
      <c r="C144" s="70"/>
      <c r="D144" s="31"/>
      <c r="E144" s="93"/>
      <c r="F144" s="93"/>
      <c r="G144" s="93"/>
      <c r="H144" s="76"/>
      <c r="I144" s="76"/>
      <c r="J144" s="76"/>
      <c r="K144" s="111"/>
    </row>
    <row r="145" spans="3:11" x14ac:dyDescent="0.25">
      <c r="C145" s="70"/>
      <c r="D145" s="31"/>
      <c r="E145" s="93"/>
      <c r="F145" s="93"/>
      <c r="G145" s="93"/>
      <c r="H145" s="76"/>
      <c r="I145" s="76"/>
      <c r="J145" s="76"/>
      <c r="K145" s="111"/>
    </row>
    <row r="146" spans="3:11" ht="15.75" x14ac:dyDescent="0.25">
      <c r="C146" s="190" t="s">
        <v>387</v>
      </c>
      <c r="D146" s="324"/>
      <c r="E146" s="93"/>
      <c r="F146" s="93"/>
      <c r="G146" s="93"/>
      <c r="H146" s="76"/>
      <c r="I146" s="76"/>
      <c r="J146" s="76"/>
      <c r="K146" s="111"/>
    </row>
    <row r="147" spans="3:11" ht="18.75" x14ac:dyDescent="0.25">
      <c r="C147" s="195"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1"/>
    </row>
    <row r="148" spans="3:11" ht="15.75" thickBot="1" x14ac:dyDescent="0.3">
      <c r="C148" s="70"/>
      <c r="D148" s="31"/>
      <c r="E148" s="93"/>
      <c r="F148" s="93"/>
      <c r="G148" s="93"/>
      <c r="H148" s="76"/>
      <c r="I148" s="76"/>
      <c r="J148" s="76"/>
      <c r="K148" s="111"/>
    </row>
    <row r="149" spans="3:11" ht="30.75" thickBot="1" x14ac:dyDescent="0.3">
      <c r="C149" s="124" t="s">
        <v>43</v>
      </c>
      <c r="D149" s="126" t="s">
        <v>51</v>
      </c>
      <c r="E149" s="126" t="s">
        <v>53</v>
      </c>
      <c r="F149" s="125" t="s">
        <v>27</v>
      </c>
      <c r="G149" s="130" t="s">
        <v>126</v>
      </c>
      <c r="H149" s="126" t="s">
        <v>45</v>
      </c>
      <c r="I149" s="126" t="s">
        <v>127</v>
      </c>
      <c r="J149" s="126" t="s">
        <v>405</v>
      </c>
      <c r="K149" s="126" t="s">
        <v>406</v>
      </c>
    </row>
    <row r="150" spans="3:11" x14ac:dyDescent="0.25">
      <c r="C150" s="95" t="s">
        <v>59</v>
      </c>
      <c r="D150" s="152"/>
      <c r="E150" s="96">
        <v>2800</v>
      </c>
      <c r="F150" s="97">
        <f>D150*E150</f>
        <v>0</v>
      </c>
      <c r="G150" s="155"/>
      <c r="H150" s="98" t="s">
        <v>979</v>
      </c>
      <c r="I150" s="98" t="str">
        <f>VLOOKUP(H150,Presupuesto!$B$11:$C$565,2,0)</f>
        <v>MUEBLES VARIOS DE OFICINA</v>
      </c>
      <c r="J150" s="203" t="s">
        <v>1446</v>
      </c>
      <c r="K150" s="98" t="s">
        <v>399</v>
      </c>
    </row>
    <row r="151" spans="3:11" x14ac:dyDescent="0.25">
      <c r="C151" s="99" t="s">
        <v>60</v>
      </c>
      <c r="D151" s="146"/>
      <c r="E151" s="100">
        <v>2400</v>
      </c>
      <c r="F151" s="97">
        <f>D151*E151</f>
        <v>0</v>
      </c>
      <c r="G151" s="155"/>
      <c r="H151" s="101" t="s">
        <v>979</v>
      </c>
      <c r="I151" s="98" t="str">
        <f>VLOOKUP(H151,Presupuesto!$B$11:$C$565,2,0)</f>
        <v>MUEBLES VARIOS DE OFICINA</v>
      </c>
      <c r="J151" s="98" t="str">
        <f>$J$150</f>
        <v>Posgrado</v>
      </c>
      <c r="K151" s="98" t="s">
        <v>407</v>
      </c>
    </row>
    <row r="152" spans="3:11" x14ac:dyDescent="0.25">
      <c r="C152" s="99" t="s">
        <v>61</v>
      </c>
      <c r="D152" s="146"/>
      <c r="E152" s="100">
        <v>1000</v>
      </c>
      <c r="F152" s="97">
        <f t="shared" ref="F152:F159" si="14">D152*E152</f>
        <v>0</v>
      </c>
      <c r="G152" s="155"/>
      <c r="H152" s="101" t="s">
        <v>979</v>
      </c>
      <c r="I152" s="98" t="str">
        <f>VLOOKUP(H152,Presupuesto!$B$11:$C$565,2,0)</f>
        <v>MUEBLES VARIOS DE OFICINA</v>
      </c>
      <c r="J152" s="98" t="str">
        <f t="shared" ref="J152:J159" si="15">$J$150</f>
        <v>Posgrado</v>
      </c>
      <c r="K152" s="98" t="s">
        <v>390</v>
      </c>
    </row>
    <row r="153" spans="3:11" x14ac:dyDescent="0.25">
      <c r="C153" s="99" t="s">
        <v>62</v>
      </c>
      <c r="D153" s="146"/>
      <c r="E153" s="100">
        <v>6000</v>
      </c>
      <c r="F153" s="97">
        <f t="shared" si="14"/>
        <v>0</v>
      </c>
      <c r="G153" s="155"/>
      <c r="H153" s="101" t="s">
        <v>979</v>
      </c>
      <c r="I153" s="98" t="str">
        <f>VLOOKUP(H153,Presupuesto!$B$11:$C$565,2,0)</f>
        <v>MUEBLES VARIOS DE OFICINA</v>
      </c>
      <c r="J153" s="98" t="str">
        <f t="shared" si="15"/>
        <v>Posgrado</v>
      </c>
      <c r="K153" s="98" t="s">
        <v>390</v>
      </c>
    </row>
    <row r="154" spans="3:11" x14ac:dyDescent="0.25">
      <c r="C154" s="99" t="s">
        <v>63</v>
      </c>
      <c r="D154" s="146"/>
      <c r="E154" s="100">
        <v>3000</v>
      </c>
      <c r="F154" s="97">
        <f t="shared" si="14"/>
        <v>0</v>
      </c>
      <c r="G154" s="155"/>
      <c r="H154" s="101" t="s">
        <v>979</v>
      </c>
      <c r="I154" s="98" t="str">
        <f>VLOOKUP(H154,Presupuesto!$B$11:$C$565,2,0)</f>
        <v>MUEBLES VARIOS DE OFICINA</v>
      </c>
      <c r="J154" s="98" t="str">
        <f t="shared" si="15"/>
        <v>Posgrado</v>
      </c>
      <c r="K154" s="98" t="s">
        <v>390</v>
      </c>
    </row>
    <row r="155" spans="3:11" x14ac:dyDescent="0.25">
      <c r="C155" s="99" t="s">
        <v>64</v>
      </c>
      <c r="D155" s="146"/>
      <c r="E155" s="100">
        <v>10000</v>
      </c>
      <c r="F155" s="97">
        <f t="shared" si="14"/>
        <v>0</v>
      </c>
      <c r="G155" s="155"/>
      <c r="H155" s="101" t="s">
        <v>979</v>
      </c>
      <c r="I155" s="98" t="str">
        <f>VLOOKUP(H155,Presupuesto!$B$11:$C$565,2,0)</f>
        <v>MUEBLES VARIOS DE OFICINA</v>
      </c>
      <c r="J155" s="98" t="str">
        <f t="shared" si="15"/>
        <v>Posgrado</v>
      </c>
      <c r="K155" s="98" t="s">
        <v>390</v>
      </c>
    </row>
    <row r="156" spans="3:11" x14ac:dyDescent="0.25">
      <c r="C156" s="99" t="s">
        <v>65</v>
      </c>
      <c r="D156" s="146"/>
      <c r="E156" s="100">
        <v>8000</v>
      </c>
      <c r="F156" s="97">
        <f t="shared" si="14"/>
        <v>0</v>
      </c>
      <c r="G156" s="155"/>
      <c r="H156" s="101" t="s">
        <v>982</v>
      </c>
      <c r="I156" s="98" t="str">
        <f>VLOOKUP(H156,Presupuesto!$B$11:$C$565,2,0)</f>
        <v>EQUIPOS VARIOS DE OFICINA</v>
      </c>
      <c r="J156" s="98" t="str">
        <f t="shared" si="15"/>
        <v>Posgrado</v>
      </c>
      <c r="K156" s="98" t="s">
        <v>390</v>
      </c>
    </row>
    <row r="157" spans="3:11" x14ac:dyDescent="0.25">
      <c r="C157" s="99" t="s">
        <v>66</v>
      </c>
      <c r="D157" s="146"/>
      <c r="E157" s="100">
        <v>2000</v>
      </c>
      <c r="F157" s="97">
        <f t="shared" si="14"/>
        <v>0</v>
      </c>
      <c r="G157" s="155"/>
      <c r="H157" s="101" t="s">
        <v>982</v>
      </c>
      <c r="I157" s="98" t="str">
        <f>VLOOKUP(H157,Presupuesto!$B$11:$C$565,2,0)</f>
        <v>EQUIPOS VARIOS DE OFICINA</v>
      </c>
      <c r="J157" s="98" t="str">
        <f t="shared" si="15"/>
        <v>Posgrado</v>
      </c>
      <c r="K157" s="98" t="s">
        <v>398</v>
      </c>
    </row>
    <row r="158" spans="3:11" x14ac:dyDescent="0.25">
      <c r="C158" s="99" t="s">
        <v>67</v>
      </c>
      <c r="D158" s="146"/>
      <c r="E158" s="100">
        <v>5000</v>
      </c>
      <c r="F158" s="97">
        <f t="shared" si="14"/>
        <v>0</v>
      </c>
      <c r="G158" s="155"/>
      <c r="H158" s="101" t="s">
        <v>982</v>
      </c>
      <c r="I158" s="98" t="str">
        <f>VLOOKUP(H158,Presupuesto!$B$11:$C$565,2,0)</f>
        <v>EQUIPOS VARIOS DE OFICINA</v>
      </c>
      <c r="J158" s="98" t="str">
        <f t="shared" si="15"/>
        <v>Posgrado</v>
      </c>
      <c r="K158" s="98" t="s">
        <v>394</v>
      </c>
    </row>
    <row r="159" spans="3:11" ht="15.75" thickBot="1" x14ac:dyDescent="0.3">
      <c r="C159" s="102" t="s">
        <v>68</v>
      </c>
      <c r="D159" s="153"/>
      <c r="E159" s="104">
        <v>100000</v>
      </c>
      <c r="F159" s="105">
        <f t="shared" si="14"/>
        <v>0</v>
      </c>
      <c r="G159" s="156"/>
      <c r="H159" s="106" t="s">
        <v>982</v>
      </c>
      <c r="I159" s="106" t="str">
        <f>VLOOKUP(H159,Presupuesto!$B$11:$C$565,2,0)</f>
        <v>EQUIPOS VARIOS DE OFICINA</v>
      </c>
      <c r="J159" s="106" t="str">
        <f t="shared" si="15"/>
        <v>Posgrado</v>
      </c>
      <c r="K159" s="122" t="s">
        <v>389</v>
      </c>
    </row>
    <row r="161" spans="3:11" ht="15.75" thickBot="1" x14ac:dyDescent="0.3"/>
    <row r="162" spans="3:11" ht="15.75" thickBot="1" x14ac:dyDescent="0.3">
      <c r="C162" s="29" t="s">
        <v>42</v>
      </c>
      <c r="D162" s="30">
        <f>SUM(F169:F178)</f>
        <v>0</v>
      </c>
      <c r="E162" s="165"/>
      <c r="F162" s="165"/>
      <c r="G162" s="79"/>
      <c r="H162" s="165"/>
      <c r="I162" s="165"/>
    </row>
    <row r="163" spans="3:11" x14ac:dyDescent="0.25">
      <c r="C163" s="70"/>
      <c r="D163" s="31"/>
      <c r="E163" s="93"/>
      <c r="F163" s="93"/>
      <c r="G163" s="93"/>
      <c r="H163" s="76"/>
      <c r="I163" s="76"/>
      <c r="J163" s="76"/>
      <c r="K163" s="111"/>
    </row>
    <row r="164" spans="3:11" x14ac:dyDescent="0.25">
      <c r="C164" s="70"/>
      <c r="D164" s="31"/>
      <c r="E164" s="93"/>
      <c r="F164" s="93"/>
      <c r="G164" s="93"/>
      <c r="H164" s="76"/>
      <c r="I164" s="76"/>
      <c r="J164" s="76"/>
      <c r="K164" s="111"/>
    </row>
    <row r="165" spans="3:11" ht="15.75" x14ac:dyDescent="0.25">
      <c r="C165" s="190" t="s">
        <v>387</v>
      </c>
      <c r="D165" s="324"/>
      <c r="E165" s="93"/>
      <c r="F165" s="93"/>
      <c r="G165" s="93"/>
      <c r="H165" s="76"/>
      <c r="I165" s="76"/>
      <c r="J165" s="76"/>
      <c r="K165" s="111"/>
    </row>
    <row r="166" spans="3:11" ht="18.75" x14ac:dyDescent="0.25">
      <c r="C166" s="195"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1"/>
    </row>
    <row r="167" spans="3:11" ht="15.75" thickBot="1" x14ac:dyDescent="0.3">
      <c r="C167" s="70"/>
      <c r="D167" s="31"/>
      <c r="E167" s="93"/>
      <c r="F167" s="93"/>
      <c r="G167" s="93"/>
      <c r="H167" s="76"/>
      <c r="I167" s="76"/>
      <c r="J167" s="76"/>
      <c r="K167" s="111"/>
    </row>
    <row r="168" spans="3:11" ht="30.75" thickBot="1" x14ac:dyDescent="0.3">
      <c r="C168" s="124" t="s">
        <v>43</v>
      </c>
      <c r="D168" s="126" t="s">
        <v>51</v>
      </c>
      <c r="E168" s="126" t="s">
        <v>53</v>
      </c>
      <c r="F168" s="125" t="s">
        <v>27</v>
      </c>
      <c r="G168" s="130" t="s">
        <v>126</v>
      </c>
      <c r="H168" s="126" t="s">
        <v>45</v>
      </c>
      <c r="I168" s="126" t="s">
        <v>127</v>
      </c>
      <c r="J168" s="126" t="s">
        <v>405</v>
      </c>
      <c r="K168" s="126" t="s">
        <v>406</v>
      </c>
    </row>
    <row r="169" spans="3:11" x14ac:dyDescent="0.25">
      <c r="C169" s="95" t="s">
        <v>59</v>
      </c>
      <c r="D169" s="152"/>
      <c r="E169" s="96">
        <v>2800</v>
      </c>
      <c r="F169" s="97">
        <f>D169*E169</f>
        <v>0</v>
      </c>
      <c r="G169" s="155"/>
      <c r="H169" s="98" t="s">
        <v>979</v>
      </c>
      <c r="I169" s="98" t="str">
        <f>VLOOKUP(H169,Presupuesto!$B$11:$C$565,2,0)</f>
        <v>MUEBLES VARIOS DE OFICINA</v>
      </c>
      <c r="J169" s="203" t="s">
        <v>1446</v>
      </c>
      <c r="K169" s="98" t="s">
        <v>399</v>
      </c>
    </row>
    <row r="170" spans="3:11" x14ac:dyDescent="0.25">
      <c r="C170" s="99" t="s">
        <v>60</v>
      </c>
      <c r="D170" s="146"/>
      <c r="E170" s="100">
        <v>2400</v>
      </c>
      <c r="F170" s="97">
        <f>D170*E170</f>
        <v>0</v>
      </c>
      <c r="G170" s="155"/>
      <c r="H170" s="101" t="s">
        <v>979</v>
      </c>
      <c r="I170" s="98" t="str">
        <f>VLOOKUP(H170,Presupuesto!$B$11:$C$565,2,0)</f>
        <v>MUEBLES VARIOS DE OFICINA</v>
      </c>
      <c r="J170" s="98" t="str">
        <f>$J$169</f>
        <v>Posgrado</v>
      </c>
      <c r="K170" s="98" t="s">
        <v>407</v>
      </c>
    </row>
    <row r="171" spans="3:11" x14ac:dyDescent="0.25">
      <c r="C171" s="99" t="s">
        <v>61</v>
      </c>
      <c r="D171" s="146"/>
      <c r="E171" s="100">
        <v>1000</v>
      </c>
      <c r="F171" s="97">
        <f t="shared" ref="F171:F178" si="16">D171*E171</f>
        <v>0</v>
      </c>
      <c r="G171" s="155"/>
      <c r="H171" s="101" t="s">
        <v>979</v>
      </c>
      <c r="I171" s="98" t="str">
        <f>VLOOKUP(H171,Presupuesto!$B$11:$C$565,2,0)</f>
        <v>MUEBLES VARIOS DE OFICINA</v>
      </c>
      <c r="J171" s="98" t="str">
        <f t="shared" ref="J171:J178" si="17">$J$169</f>
        <v>Posgrado</v>
      </c>
      <c r="K171" s="98" t="s">
        <v>390</v>
      </c>
    </row>
    <row r="172" spans="3:11" x14ac:dyDescent="0.25">
      <c r="C172" s="99" t="s">
        <v>62</v>
      </c>
      <c r="D172" s="146"/>
      <c r="E172" s="100">
        <v>6000</v>
      </c>
      <c r="F172" s="97">
        <f t="shared" si="16"/>
        <v>0</v>
      </c>
      <c r="G172" s="155"/>
      <c r="H172" s="101" t="s">
        <v>979</v>
      </c>
      <c r="I172" s="98" t="str">
        <f>VLOOKUP(H172,Presupuesto!$B$11:$C$565,2,0)</f>
        <v>MUEBLES VARIOS DE OFICINA</v>
      </c>
      <c r="J172" s="98" t="str">
        <f t="shared" si="17"/>
        <v>Posgrado</v>
      </c>
      <c r="K172" s="98" t="s">
        <v>390</v>
      </c>
    </row>
    <row r="173" spans="3:11" x14ac:dyDescent="0.25">
      <c r="C173" s="99" t="s">
        <v>63</v>
      </c>
      <c r="D173" s="146"/>
      <c r="E173" s="100">
        <v>3000</v>
      </c>
      <c r="F173" s="97">
        <f t="shared" si="16"/>
        <v>0</v>
      </c>
      <c r="G173" s="155"/>
      <c r="H173" s="101" t="s">
        <v>979</v>
      </c>
      <c r="I173" s="98" t="str">
        <f>VLOOKUP(H173,Presupuesto!$B$11:$C$565,2,0)</f>
        <v>MUEBLES VARIOS DE OFICINA</v>
      </c>
      <c r="J173" s="98" t="str">
        <f t="shared" si="17"/>
        <v>Posgrado</v>
      </c>
      <c r="K173" s="98" t="s">
        <v>390</v>
      </c>
    </row>
    <row r="174" spans="3:11" x14ac:dyDescent="0.25">
      <c r="C174" s="99" t="s">
        <v>64</v>
      </c>
      <c r="D174" s="146"/>
      <c r="E174" s="100">
        <v>10000</v>
      </c>
      <c r="F174" s="97">
        <f t="shared" si="16"/>
        <v>0</v>
      </c>
      <c r="G174" s="155"/>
      <c r="H174" s="101" t="s">
        <v>979</v>
      </c>
      <c r="I174" s="98" t="str">
        <f>VLOOKUP(H174,Presupuesto!$B$11:$C$565,2,0)</f>
        <v>MUEBLES VARIOS DE OFICINA</v>
      </c>
      <c r="J174" s="98" t="str">
        <f t="shared" si="17"/>
        <v>Posgrado</v>
      </c>
      <c r="K174" s="98" t="s">
        <v>390</v>
      </c>
    </row>
    <row r="175" spans="3:11" x14ac:dyDescent="0.25">
      <c r="C175" s="99" t="s">
        <v>65</v>
      </c>
      <c r="D175" s="146"/>
      <c r="E175" s="100">
        <v>8000</v>
      </c>
      <c r="F175" s="97">
        <f t="shared" si="16"/>
        <v>0</v>
      </c>
      <c r="G175" s="155"/>
      <c r="H175" s="101" t="s">
        <v>982</v>
      </c>
      <c r="I175" s="98" t="str">
        <f>VLOOKUP(H175,Presupuesto!$B$11:$C$565,2,0)</f>
        <v>EQUIPOS VARIOS DE OFICINA</v>
      </c>
      <c r="J175" s="98" t="str">
        <f t="shared" si="17"/>
        <v>Posgrado</v>
      </c>
      <c r="K175" s="98" t="s">
        <v>390</v>
      </c>
    </row>
    <row r="176" spans="3:11" x14ac:dyDescent="0.25">
      <c r="C176" s="99" t="s">
        <v>66</v>
      </c>
      <c r="D176" s="146"/>
      <c r="E176" s="100">
        <v>2000</v>
      </c>
      <c r="F176" s="97">
        <f t="shared" si="16"/>
        <v>0</v>
      </c>
      <c r="G176" s="155"/>
      <c r="H176" s="101" t="s">
        <v>982</v>
      </c>
      <c r="I176" s="98" t="str">
        <f>VLOOKUP(H176,Presupuesto!$B$11:$C$565,2,0)</f>
        <v>EQUIPOS VARIOS DE OFICINA</v>
      </c>
      <c r="J176" s="98" t="str">
        <f t="shared" si="17"/>
        <v>Posgrado</v>
      </c>
      <c r="K176" s="98" t="s">
        <v>398</v>
      </c>
    </row>
    <row r="177" spans="3:11" x14ac:dyDescent="0.25">
      <c r="C177" s="99" t="s">
        <v>67</v>
      </c>
      <c r="D177" s="146"/>
      <c r="E177" s="100">
        <v>5000</v>
      </c>
      <c r="F177" s="97">
        <f t="shared" si="16"/>
        <v>0</v>
      </c>
      <c r="G177" s="155"/>
      <c r="H177" s="101" t="s">
        <v>982</v>
      </c>
      <c r="I177" s="98" t="str">
        <f>VLOOKUP(H177,Presupuesto!$B$11:$C$565,2,0)</f>
        <v>EQUIPOS VARIOS DE OFICINA</v>
      </c>
      <c r="J177" s="98" t="str">
        <f t="shared" si="17"/>
        <v>Posgrado</v>
      </c>
      <c r="K177" s="98" t="s">
        <v>394</v>
      </c>
    </row>
    <row r="178" spans="3:11" ht="15.75" thickBot="1" x14ac:dyDescent="0.3">
      <c r="C178" s="102" t="s">
        <v>68</v>
      </c>
      <c r="D178" s="153"/>
      <c r="E178" s="104">
        <v>100000</v>
      </c>
      <c r="F178" s="105">
        <f t="shared" si="16"/>
        <v>0</v>
      </c>
      <c r="G178" s="156"/>
      <c r="H178" s="106" t="s">
        <v>982</v>
      </c>
      <c r="I178" s="106" t="str">
        <f>VLOOKUP(H178,Presupuesto!$B$11:$C$565,2,0)</f>
        <v>EQUIPOS VARIOS DE OFICINA</v>
      </c>
      <c r="J178" s="106" t="str">
        <f t="shared" si="17"/>
        <v>Posgrado</v>
      </c>
      <c r="K178" s="122" t="s">
        <v>389</v>
      </c>
    </row>
    <row r="180" spans="3:11" ht="15.75" thickBot="1" x14ac:dyDescent="0.3">
      <c r="C180" s="301"/>
      <c r="D180" s="302"/>
      <c r="E180" s="303"/>
      <c r="F180" s="303"/>
      <c r="G180" s="304"/>
      <c r="H180" s="303"/>
      <c r="I180" s="303"/>
      <c r="J180" s="149"/>
      <c r="K180" s="149"/>
    </row>
    <row r="181" spans="3:11" ht="15.75" thickBot="1" x14ac:dyDescent="0.3">
      <c r="C181" s="29" t="s">
        <v>42</v>
      </c>
      <c r="D181" s="30">
        <f>SUM(F188:F197)</f>
        <v>0</v>
      </c>
      <c r="E181" s="165"/>
      <c r="F181" s="165"/>
      <c r="G181" s="79"/>
      <c r="H181" s="165"/>
      <c r="I181" s="165"/>
    </row>
    <row r="182" spans="3:11" x14ac:dyDescent="0.25">
      <c r="C182" s="70"/>
      <c r="D182" s="31"/>
      <c r="E182" s="93"/>
      <c r="F182" s="93"/>
      <c r="G182" s="93"/>
      <c r="H182" s="76"/>
      <c r="I182" s="76"/>
      <c r="J182" s="76"/>
      <c r="K182" s="111"/>
    </row>
    <row r="183" spans="3:11" x14ac:dyDescent="0.25">
      <c r="C183" s="70"/>
      <c r="D183" s="31"/>
      <c r="E183" s="93"/>
      <c r="F183" s="93"/>
      <c r="G183" s="93"/>
      <c r="H183" s="76"/>
      <c r="I183" s="76"/>
      <c r="J183" s="76"/>
      <c r="K183" s="111"/>
    </row>
    <row r="184" spans="3:11" ht="15.75" x14ac:dyDescent="0.25">
      <c r="C184" s="190" t="s">
        <v>387</v>
      </c>
      <c r="D184" s="324"/>
      <c r="E184" s="93"/>
      <c r="F184" s="93"/>
      <c r="G184" s="93"/>
      <c r="H184" s="76"/>
      <c r="I184" s="76"/>
      <c r="J184" s="76"/>
      <c r="K184" s="111"/>
    </row>
    <row r="185" spans="3:11" ht="18.75" x14ac:dyDescent="0.25">
      <c r="C185" s="195"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1"/>
    </row>
    <row r="186" spans="3:11" ht="15.75" thickBot="1" x14ac:dyDescent="0.3">
      <c r="C186" s="70"/>
      <c r="D186" s="31"/>
      <c r="E186" s="93"/>
      <c r="F186" s="93"/>
      <c r="G186" s="93"/>
      <c r="H186" s="76"/>
      <c r="I186" s="76"/>
      <c r="J186" s="76"/>
      <c r="K186" s="111"/>
    </row>
    <row r="187" spans="3:11" ht="30.75" thickBot="1" x14ac:dyDescent="0.3">
      <c r="C187" s="124" t="s">
        <v>43</v>
      </c>
      <c r="D187" s="126" t="s">
        <v>51</v>
      </c>
      <c r="E187" s="126" t="s">
        <v>53</v>
      </c>
      <c r="F187" s="125" t="s">
        <v>27</v>
      </c>
      <c r="G187" s="130" t="s">
        <v>126</v>
      </c>
      <c r="H187" s="126" t="s">
        <v>45</v>
      </c>
      <c r="I187" s="126" t="s">
        <v>127</v>
      </c>
      <c r="J187" s="126" t="s">
        <v>405</v>
      </c>
      <c r="K187" s="126" t="s">
        <v>406</v>
      </c>
    </row>
    <row r="188" spans="3:11" x14ac:dyDescent="0.25">
      <c r="C188" s="95" t="s">
        <v>59</v>
      </c>
      <c r="D188" s="152"/>
      <c r="E188" s="96">
        <v>2800</v>
      </c>
      <c r="F188" s="97">
        <f>D188*E188</f>
        <v>0</v>
      </c>
      <c r="G188" s="155"/>
      <c r="H188" s="98" t="s">
        <v>979</v>
      </c>
      <c r="I188" s="98" t="str">
        <f>VLOOKUP(H188,Presupuesto!$B$11:$C$565,2,0)</f>
        <v>MUEBLES VARIOS DE OFICINA</v>
      </c>
      <c r="J188" s="203" t="s">
        <v>1446</v>
      </c>
      <c r="K188" s="98" t="s">
        <v>399</v>
      </c>
    </row>
    <row r="189" spans="3:11" x14ac:dyDescent="0.25">
      <c r="C189" s="99" t="s">
        <v>60</v>
      </c>
      <c r="D189" s="146"/>
      <c r="E189" s="100">
        <v>2400</v>
      </c>
      <c r="F189" s="97">
        <f>D189*E189</f>
        <v>0</v>
      </c>
      <c r="G189" s="155"/>
      <c r="H189" s="101" t="s">
        <v>979</v>
      </c>
      <c r="I189" s="98" t="str">
        <f>VLOOKUP(H189,Presupuesto!$B$11:$C$565,2,0)</f>
        <v>MUEBLES VARIOS DE OFICINA</v>
      </c>
      <c r="J189" s="98" t="str">
        <f>$J$188</f>
        <v>Posgrado</v>
      </c>
      <c r="K189" s="98" t="s">
        <v>407</v>
      </c>
    </row>
    <row r="190" spans="3:11" x14ac:dyDescent="0.25">
      <c r="C190" s="99" t="s">
        <v>61</v>
      </c>
      <c r="D190" s="146"/>
      <c r="E190" s="100">
        <v>1000</v>
      </c>
      <c r="F190" s="97">
        <f t="shared" ref="F190:F197" si="18">D190*E190</f>
        <v>0</v>
      </c>
      <c r="G190" s="155"/>
      <c r="H190" s="101" t="s">
        <v>979</v>
      </c>
      <c r="I190" s="98" t="str">
        <f>VLOOKUP(H190,Presupuesto!$B$11:$C$565,2,0)</f>
        <v>MUEBLES VARIOS DE OFICINA</v>
      </c>
      <c r="J190" s="98" t="str">
        <f t="shared" ref="J190:J197" si="19">$J$188</f>
        <v>Posgrado</v>
      </c>
      <c r="K190" s="98" t="s">
        <v>390</v>
      </c>
    </row>
    <row r="191" spans="3:11" x14ac:dyDescent="0.25">
      <c r="C191" s="99" t="s">
        <v>62</v>
      </c>
      <c r="D191" s="146"/>
      <c r="E191" s="100">
        <v>6000</v>
      </c>
      <c r="F191" s="97">
        <f t="shared" si="18"/>
        <v>0</v>
      </c>
      <c r="G191" s="155"/>
      <c r="H191" s="101" t="s">
        <v>979</v>
      </c>
      <c r="I191" s="98" t="str">
        <f>VLOOKUP(H191,Presupuesto!$B$11:$C$565,2,0)</f>
        <v>MUEBLES VARIOS DE OFICINA</v>
      </c>
      <c r="J191" s="98" t="str">
        <f t="shared" si="19"/>
        <v>Posgrado</v>
      </c>
      <c r="K191" s="98" t="s">
        <v>390</v>
      </c>
    </row>
    <row r="192" spans="3:11" x14ac:dyDescent="0.25">
      <c r="C192" s="99" t="s">
        <v>63</v>
      </c>
      <c r="D192" s="146"/>
      <c r="E192" s="100">
        <v>3000</v>
      </c>
      <c r="F192" s="97">
        <f t="shared" si="18"/>
        <v>0</v>
      </c>
      <c r="G192" s="155"/>
      <c r="H192" s="101" t="s">
        <v>979</v>
      </c>
      <c r="I192" s="98" t="str">
        <f>VLOOKUP(H192,Presupuesto!$B$11:$C$565,2,0)</f>
        <v>MUEBLES VARIOS DE OFICINA</v>
      </c>
      <c r="J192" s="98" t="str">
        <f t="shared" si="19"/>
        <v>Posgrado</v>
      </c>
      <c r="K192" s="98" t="s">
        <v>390</v>
      </c>
    </row>
    <row r="193" spans="3:11" x14ac:dyDescent="0.25">
      <c r="C193" s="99" t="s">
        <v>64</v>
      </c>
      <c r="D193" s="146"/>
      <c r="E193" s="100">
        <v>10000</v>
      </c>
      <c r="F193" s="97">
        <f t="shared" si="18"/>
        <v>0</v>
      </c>
      <c r="G193" s="155"/>
      <c r="H193" s="101" t="s">
        <v>979</v>
      </c>
      <c r="I193" s="98" t="str">
        <f>VLOOKUP(H193,Presupuesto!$B$11:$C$565,2,0)</f>
        <v>MUEBLES VARIOS DE OFICINA</v>
      </c>
      <c r="J193" s="98" t="str">
        <f t="shared" si="19"/>
        <v>Posgrado</v>
      </c>
      <c r="K193" s="98" t="s">
        <v>390</v>
      </c>
    </row>
    <row r="194" spans="3:11" x14ac:dyDescent="0.25">
      <c r="C194" s="99" t="s">
        <v>65</v>
      </c>
      <c r="D194" s="146"/>
      <c r="E194" s="100">
        <v>8000</v>
      </c>
      <c r="F194" s="97">
        <f t="shared" si="18"/>
        <v>0</v>
      </c>
      <c r="G194" s="155"/>
      <c r="H194" s="101" t="s">
        <v>982</v>
      </c>
      <c r="I194" s="98" t="str">
        <f>VLOOKUP(H194,Presupuesto!$B$11:$C$565,2,0)</f>
        <v>EQUIPOS VARIOS DE OFICINA</v>
      </c>
      <c r="J194" s="98" t="str">
        <f t="shared" si="19"/>
        <v>Posgrado</v>
      </c>
      <c r="K194" s="98" t="s">
        <v>390</v>
      </c>
    </row>
    <row r="195" spans="3:11" x14ac:dyDescent="0.25">
      <c r="C195" s="99" t="s">
        <v>66</v>
      </c>
      <c r="D195" s="146"/>
      <c r="E195" s="100">
        <v>2000</v>
      </c>
      <c r="F195" s="97">
        <f t="shared" si="18"/>
        <v>0</v>
      </c>
      <c r="G195" s="155"/>
      <c r="H195" s="101" t="s">
        <v>982</v>
      </c>
      <c r="I195" s="98" t="str">
        <f>VLOOKUP(H195,Presupuesto!$B$11:$C$565,2,0)</f>
        <v>EQUIPOS VARIOS DE OFICINA</v>
      </c>
      <c r="J195" s="98" t="str">
        <f t="shared" si="19"/>
        <v>Posgrado</v>
      </c>
      <c r="K195" s="98" t="s">
        <v>398</v>
      </c>
    </row>
    <row r="196" spans="3:11" x14ac:dyDescent="0.25">
      <c r="C196" s="99" t="s">
        <v>67</v>
      </c>
      <c r="D196" s="146"/>
      <c r="E196" s="100">
        <v>5000</v>
      </c>
      <c r="F196" s="97">
        <f t="shared" si="18"/>
        <v>0</v>
      </c>
      <c r="G196" s="155"/>
      <c r="H196" s="101" t="s">
        <v>982</v>
      </c>
      <c r="I196" s="98" t="str">
        <f>VLOOKUP(H196,Presupuesto!$B$11:$C$565,2,0)</f>
        <v>EQUIPOS VARIOS DE OFICINA</v>
      </c>
      <c r="J196" s="98" t="str">
        <f t="shared" si="19"/>
        <v>Posgrado</v>
      </c>
      <c r="K196" s="98" t="s">
        <v>394</v>
      </c>
    </row>
    <row r="197" spans="3:11" ht="15.75" thickBot="1" x14ac:dyDescent="0.3">
      <c r="C197" s="102" t="s">
        <v>68</v>
      </c>
      <c r="D197" s="153"/>
      <c r="E197" s="104">
        <v>100000</v>
      </c>
      <c r="F197" s="105">
        <f t="shared" si="18"/>
        <v>0</v>
      </c>
      <c r="G197" s="156"/>
      <c r="H197" s="106" t="s">
        <v>982</v>
      </c>
      <c r="I197" s="106" t="str">
        <f>VLOOKUP(H197,Presupuesto!$B$11:$C$565,2,0)</f>
        <v>EQUIPOS VARIOS DE OFICINA</v>
      </c>
      <c r="J197" s="106" t="str">
        <f t="shared" si="19"/>
        <v>Posgrado</v>
      </c>
      <c r="K197" s="122" t="s">
        <v>389</v>
      </c>
    </row>
    <row r="199" spans="3:11" ht="15.75" thickBot="1" x14ac:dyDescent="0.3"/>
    <row r="200" spans="3:11" ht="15.75" thickBot="1" x14ac:dyDescent="0.3">
      <c r="C200" s="29" t="s">
        <v>42</v>
      </c>
      <c r="D200" s="30">
        <f>SUM(F207:F216)</f>
        <v>0</v>
      </c>
      <c r="E200" s="165"/>
      <c r="F200" s="165"/>
      <c r="G200" s="79"/>
      <c r="H200" s="165"/>
      <c r="I200" s="165"/>
    </row>
    <row r="201" spans="3:11" x14ac:dyDescent="0.25">
      <c r="C201" s="70"/>
      <c r="D201" s="31"/>
      <c r="E201" s="93"/>
      <c r="F201" s="93"/>
      <c r="G201" s="93"/>
      <c r="H201" s="76"/>
      <c r="I201" s="76"/>
      <c r="J201" s="76"/>
      <c r="K201" s="111"/>
    </row>
    <row r="202" spans="3:11" x14ac:dyDescent="0.25">
      <c r="C202" s="70"/>
      <c r="D202" s="31"/>
      <c r="E202" s="93"/>
      <c r="F202" s="93"/>
      <c r="G202" s="93"/>
      <c r="H202" s="76"/>
      <c r="I202" s="76"/>
      <c r="J202" s="76"/>
      <c r="K202" s="111"/>
    </row>
    <row r="203" spans="3:11" ht="15.75" x14ac:dyDescent="0.25">
      <c r="C203" s="190" t="s">
        <v>387</v>
      </c>
      <c r="D203" s="324"/>
      <c r="E203" s="93"/>
      <c r="F203" s="93"/>
      <c r="G203" s="93"/>
      <c r="H203" s="76"/>
      <c r="I203" s="76"/>
      <c r="J203" s="76"/>
      <c r="K203" s="111"/>
    </row>
    <row r="204" spans="3:11" ht="18.75" x14ac:dyDescent="0.25">
      <c r="C204" s="195"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1"/>
    </row>
    <row r="205" spans="3:11" ht="15.75" thickBot="1" x14ac:dyDescent="0.3">
      <c r="C205" s="70"/>
      <c r="D205" s="31"/>
      <c r="E205" s="93"/>
      <c r="F205" s="93"/>
      <c r="G205" s="93"/>
      <c r="H205" s="76"/>
      <c r="I205" s="76"/>
      <c r="J205" s="76"/>
      <c r="K205" s="111"/>
    </row>
    <row r="206" spans="3:11" ht="30.75" thickBot="1" x14ac:dyDescent="0.3">
      <c r="C206" s="124" t="s">
        <v>43</v>
      </c>
      <c r="D206" s="126" t="s">
        <v>51</v>
      </c>
      <c r="E206" s="126" t="s">
        <v>53</v>
      </c>
      <c r="F206" s="125" t="s">
        <v>27</v>
      </c>
      <c r="G206" s="130" t="s">
        <v>126</v>
      </c>
      <c r="H206" s="126" t="s">
        <v>45</v>
      </c>
      <c r="I206" s="126" t="s">
        <v>127</v>
      </c>
      <c r="J206" s="126" t="s">
        <v>405</v>
      </c>
      <c r="K206" s="126" t="s">
        <v>406</v>
      </c>
    </row>
    <row r="207" spans="3:11" x14ac:dyDescent="0.25">
      <c r="C207" s="95" t="s">
        <v>59</v>
      </c>
      <c r="D207" s="152"/>
      <c r="E207" s="96">
        <v>2800</v>
      </c>
      <c r="F207" s="97">
        <f>D207*E207</f>
        <v>0</v>
      </c>
      <c r="G207" s="155"/>
      <c r="H207" s="98" t="s">
        <v>979</v>
      </c>
      <c r="I207" s="98" t="str">
        <f>VLOOKUP(H207,Presupuesto!$B$11:$C$565,2,0)</f>
        <v>MUEBLES VARIOS DE OFICINA</v>
      </c>
      <c r="J207" s="203" t="s">
        <v>1446</v>
      </c>
      <c r="K207" s="98" t="s">
        <v>399</v>
      </c>
    </row>
    <row r="208" spans="3:11" x14ac:dyDescent="0.25">
      <c r="C208" s="99" t="s">
        <v>60</v>
      </c>
      <c r="D208" s="146"/>
      <c r="E208" s="100">
        <v>2400</v>
      </c>
      <c r="F208" s="97">
        <f>D208*E208</f>
        <v>0</v>
      </c>
      <c r="G208" s="155"/>
      <c r="H208" s="101" t="s">
        <v>979</v>
      </c>
      <c r="I208" s="98" t="str">
        <f>VLOOKUP(H208,Presupuesto!$B$11:$C$565,2,0)</f>
        <v>MUEBLES VARIOS DE OFICINA</v>
      </c>
      <c r="J208" s="98" t="str">
        <f>$J$207</f>
        <v>Posgrado</v>
      </c>
      <c r="K208" s="98" t="s">
        <v>407</v>
      </c>
    </row>
    <row r="209" spans="3:11" x14ac:dyDescent="0.25">
      <c r="C209" s="99" t="s">
        <v>61</v>
      </c>
      <c r="D209" s="146"/>
      <c r="E209" s="100">
        <v>1000</v>
      </c>
      <c r="F209" s="97">
        <f t="shared" ref="F209:F216" si="20">D209*E209</f>
        <v>0</v>
      </c>
      <c r="G209" s="155"/>
      <c r="H209" s="101" t="s">
        <v>979</v>
      </c>
      <c r="I209" s="98" t="str">
        <f>VLOOKUP(H209,Presupuesto!$B$11:$C$565,2,0)</f>
        <v>MUEBLES VARIOS DE OFICINA</v>
      </c>
      <c r="J209" s="98" t="str">
        <f t="shared" ref="J209:J216" si="21">$J$207</f>
        <v>Posgrado</v>
      </c>
      <c r="K209" s="98" t="s">
        <v>390</v>
      </c>
    </row>
    <row r="210" spans="3:11" x14ac:dyDescent="0.25">
      <c r="C210" s="99" t="s">
        <v>62</v>
      </c>
      <c r="D210" s="146"/>
      <c r="E210" s="100">
        <v>6000</v>
      </c>
      <c r="F210" s="97">
        <f t="shared" si="20"/>
        <v>0</v>
      </c>
      <c r="G210" s="155"/>
      <c r="H210" s="101" t="s">
        <v>979</v>
      </c>
      <c r="I210" s="98" t="str">
        <f>VLOOKUP(H210,Presupuesto!$B$11:$C$565,2,0)</f>
        <v>MUEBLES VARIOS DE OFICINA</v>
      </c>
      <c r="J210" s="98" t="str">
        <f t="shared" si="21"/>
        <v>Posgrado</v>
      </c>
      <c r="K210" s="98" t="s">
        <v>390</v>
      </c>
    </row>
    <row r="211" spans="3:11" x14ac:dyDescent="0.25">
      <c r="C211" s="99" t="s">
        <v>63</v>
      </c>
      <c r="D211" s="146"/>
      <c r="E211" s="100">
        <v>3000</v>
      </c>
      <c r="F211" s="97">
        <f t="shared" si="20"/>
        <v>0</v>
      </c>
      <c r="G211" s="155"/>
      <c r="H211" s="101" t="s">
        <v>979</v>
      </c>
      <c r="I211" s="98" t="str">
        <f>VLOOKUP(H211,Presupuesto!$B$11:$C$565,2,0)</f>
        <v>MUEBLES VARIOS DE OFICINA</v>
      </c>
      <c r="J211" s="98" t="str">
        <f t="shared" si="21"/>
        <v>Posgrado</v>
      </c>
      <c r="K211" s="98" t="s">
        <v>390</v>
      </c>
    </row>
    <row r="212" spans="3:11" x14ac:dyDescent="0.25">
      <c r="C212" s="99" t="s">
        <v>64</v>
      </c>
      <c r="D212" s="146"/>
      <c r="E212" s="100">
        <v>10000</v>
      </c>
      <c r="F212" s="97">
        <f t="shared" si="20"/>
        <v>0</v>
      </c>
      <c r="G212" s="155"/>
      <c r="H212" s="101" t="s">
        <v>979</v>
      </c>
      <c r="I212" s="98" t="str">
        <f>VLOOKUP(H212,Presupuesto!$B$11:$C$565,2,0)</f>
        <v>MUEBLES VARIOS DE OFICINA</v>
      </c>
      <c r="J212" s="98" t="str">
        <f t="shared" si="21"/>
        <v>Posgrado</v>
      </c>
      <c r="K212" s="98" t="s">
        <v>390</v>
      </c>
    </row>
    <row r="213" spans="3:11" x14ac:dyDescent="0.25">
      <c r="C213" s="99" t="s">
        <v>65</v>
      </c>
      <c r="D213" s="146"/>
      <c r="E213" s="100">
        <v>8000</v>
      </c>
      <c r="F213" s="97">
        <f t="shared" si="20"/>
        <v>0</v>
      </c>
      <c r="G213" s="155"/>
      <c r="H213" s="101" t="s">
        <v>982</v>
      </c>
      <c r="I213" s="98" t="str">
        <f>VLOOKUP(H213,Presupuesto!$B$11:$C$565,2,0)</f>
        <v>EQUIPOS VARIOS DE OFICINA</v>
      </c>
      <c r="J213" s="98" t="str">
        <f t="shared" si="21"/>
        <v>Posgrado</v>
      </c>
      <c r="K213" s="98" t="s">
        <v>390</v>
      </c>
    </row>
    <row r="214" spans="3:11" x14ac:dyDescent="0.25">
      <c r="C214" s="99" t="s">
        <v>66</v>
      </c>
      <c r="D214" s="146"/>
      <c r="E214" s="100">
        <v>2000</v>
      </c>
      <c r="F214" s="97">
        <f t="shared" si="20"/>
        <v>0</v>
      </c>
      <c r="G214" s="155"/>
      <c r="H214" s="101" t="s">
        <v>982</v>
      </c>
      <c r="I214" s="98" t="str">
        <f>VLOOKUP(H214,Presupuesto!$B$11:$C$565,2,0)</f>
        <v>EQUIPOS VARIOS DE OFICINA</v>
      </c>
      <c r="J214" s="98" t="str">
        <f t="shared" si="21"/>
        <v>Posgrado</v>
      </c>
      <c r="K214" s="98" t="s">
        <v>398</v>
      </c>
    </row>
    <row r="215" spans="3:11" x14ac:dyDescent="0.25">
      <c r="C215" s="99" t="s">
        <v>67</v>
      </c>
      <c r="D215" s="146"/>
      <c r="E215" s="100">
        <v>5000</v>
      </c>
      <c r="F215" s="97">
        <f t="shared" si="20"/>
        <v>0</v>
      </c>
      <c r="G215" s="155"/>
      <c r="H215" s="101" t="s">
        <v>982</v>
      </c>
      <c r="I215" s="98" t="str">
        <f>VLOOKUP(H215,Presupuesto!$B$11:$C$565,2,0)</f>
        <v>EQUIPOS VARIOS DE OFICINA</v>
      </c>
      <c r="J215" s="98" t="str">
        <f t="shared" si="21"/>
        <v>Posgrado</v>
      </c>
      <c r="K215" s="98" t="s">
        <v>394</v>
      </c>
    </row>
    <row r="216" spans="3:11" ht="15.75" thickBot="1" x14ac:dyDescent="0.3">
      <c r="C216" s="102" t="s">
        <v>68</v>
      </c>
      <c r="D216" s="153"/>
      <c r="E216" s="104">
        <v>100000</v>
      </c>
      <c r="F216" s="105">
        <f t="shared" si="20"/>
        <v>0</v>
      </c>
      <c r="G216" s="156"/>
      <c r="H216" s="106" t="s">
        <v>982</v>
      </c>
      <c r="I216" s="106" t="str">
        <f>VLOOKUP(H216,Presupuesto!$B$11:$C$565,2,0)</f>
        <v>EQUIPOS VARIOS DE OFICINA</v>
      </c>
      <c r="J216" s="106" t="str">
        <f t="shared" si="21"/>
        <v>Posgrado</v>
      </c>
      <c r="K216" s="122" t="s">
        <v>389</v>
      </c>
    </row>
    <row r="218" spans="3:11" ht="15.75" thickBot="1" x14ac:dyDescent="0.3">
      <c r="C218" s="301"/>
      <c r="D218" s="302"/>
      <c r="E218" s="303"/>
      <c r="F218" s="303"/>
      <c r="G218" s="304"/>
      <c r="H218" s="303"/>
      <c r="I218" s="303"/>
      <c r="J218" s="149"/>
      <c r="K218" s="149"/>
    </row>
    <row r="219" spans="3:11" ht="15.75" thickBot="1" x14ac:dyDescent="0.3">
      <c r="C219" s="29" t="s">
        <v>42</v>
      </c>
      <c r="D219" s="30">
        <f>SUM(F226:F235)</f>
        <v>0</v>
      </c>
      <c r="E219" s="165"/>
      <c r="F219" s="165"/>
      <c r="G219" s="79"/>
      <c r="H219" s="165"/>
      <c r="I219" s="165"/>
    </row>
    <row r="220" spans="3:11" x14ac:dyDescent="0.25">
      <c r="C220" s="70"/>
      <c r="D220" s="31"/>
      <c r="E220" s="93"/>
      <c r="F220" s="93"/>
      <c r="G220" s="93"/>
      <c r="H220" s="76"/>
      <c r="I220" s="76"/>
      <c r="J220" s="76"/>
      <c r="K220" s="111"/>
    </row>
    <row r="221" spans="3:11" x14ac:dyDescent="0.25">
      <c r="C221" s="70"/>
      <c r="D221" s="31"/>
      <c r="E221" s="93"/>
      <c r="F221" s="93"/>
      <c r="G221" s="93"/>
      <c r="H221" s="76"/>
      <c r="I221" s="76"/>
      <c r="J221" s="76"/>
      <c r="K221" s="111"/>
    </row>
    <row r="222" spans="3:11" ht="15.75" x14ac:dyDescent="0.25">
      <c r="C222" s="190" t="s">
        <v>387</v>
      </c>
      <c r="D222" s="324"/>
      <c r="E222" s="93"/>
      <c r="F222" s="93"/>
      <c r="G222" s="93"/>
      <c r="H222" s="76"/>
      <c r="I222" s="76"/>
      <c r="J222" s="76"/>
      <c r="K222" s="111"/>
    </row>
    <row r="223" spans="3:11" ht="18.75" x14ac:dyDescent="0.25">
      <c r="C223" s="195"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1"/>
    </row>
    <row r="224" spans="3:11" ht="15.75" thickBot="1" x14ac:dyDescent="0.3">
      <c r="C224" s="70"/>
      <c r="D224" s="31"/>
      <c r="E224" s="93"/>
      <c r="F224" s="93"/>
      <c r="G224" s="93"/>
      <c r="H224" s="76"/>
      <c r="I224" s="76"/>
      <c r="J224" s="76"/>
      <c r="K224" s="111"/>
    </row>
    <row r="225" spans="3:11" ht="30.75" thickBot="1" x14ac:dyDescent="0.3">
      <c r="C225" s="124" t="s">
        <v>43</v>
      </c>
      <c r="D225" s="126" t="s">
        <v>51</v>
      </c>
      <c r="E225" s="126" t="s">
        <v>53</v>
      </c>
      <c r="F225" s="125" t="s">
        <v>27</v>
      </c>
      <c r="G225" s="130" t="s">
        <v>126</v>
      </c>
      <c r="H225" s="126" t="s">
        <v>45</v>
      </c>
      <c r="I225" s="126" t="s">
        <v>127</v>
      </c>
      <c r="J225" s="126" t="s">
        <v>405</v>
      </c>
      <c r="K225" s="126" t="s">
        <v>406</v>
      </c>
    </row>
    <row r="226" spans="3:11" x14ac:dyDescent="0.25">
      <c r="C226" s="95" t="s">
        <v>59</v>
      </c>
      <c r="D226" s="152"/>
      <c r="E226" s="96">
        <v>2800</v>
      </c>
      <c r="F226" s="97">
        <f>D226*E226</f>
        <v>0</v>
      </c>
      <c r="G226" s="155"/>
      <c r="H226" s="98" t="s">
        <v>979</v>
      </c>
      <c r="I226" s="98" t="str">
        <f>VLOOKUP(H226,Presupuesto!$B$11:$C$565,2,0)</f>
        <v>MUEBLES VARIOS DE OFICINA</v>
      </c>
      <c r="J226" s="203" t="s">
        <v>1471</v>
      </c>
      <c r="K226" s="98" t="s">
        <v>399</v>
      </c>
    </row>
    <row r="227" spans="3:11" x14ac:dyDescent="0.25">
      <c r="C227" s="99" t="s">
        <v>60</v>
      </c>
      <c r="D227" s="146"/>
      <c r="E227" s="100">
        <v>2400</v>
      </c>
      <c r="F227" s="97">
        <f>D227*E227</f>
        <v>0</v>
      </c>
      <c r="G227" s="155"/>
      <c r="H227" s="101" t="s">
        <v>979</v>
      </c>
      <c r="I227" s="98" t="str">
        <f>VLOOKUP(H227,Presupuesto!$B$11:$C$565,2,0)</f>
        <v>MUEBLES VARIOS DE OFICINA</v>
      </c>
      <c r="J227" s="98" t="str">
        <f>$J$226</f>
        <v>Desarrollo del Sistema de Educación Superior</v>
      </c>
      <c r="K227" s="98" t="s">
        <v>407</v>
      </c>
    </row>
    <row r="228" spans="3:11" x14ac:dyDescent="0.25">
      <c r="C228" s="99" t="s">
        <v>61</v>
      </c>
      <c r="D228" s="146"/>
      <c r="E228" s="100">
        <v>1000</v>
      </c>
      <c r="F228" s="97">
        <f t="shared" ref="F228:F235" si="22">D228*E228</f>
        <v>0</v>
      </c>
      <c r="G228" s="155"/>
      <c r="H228" s="101" t="s">
        <v>979</v>
      </c>
      <c r="I228" s="98" t="str">
        <f>VLOOKUP(H228,Presupuesto!$B$11:$C$565,2,0)</f>
        <v>MUEBLES VARIOS DE OFICINA</v>
      </c>
      <c r="J228" s="98" t="str">
        <f t="shared" ref="J228:J235" si="23">$J$226</f>
        <v>Desarrollo del Sistema de Educación Superior</v>
      </c>
      <c r="K228" s="98" t="s">
        <v>390</v>
      </c>
    </row>
    <row r="229" spans="3:11" x14ac:dyDescent="0.25">
      <c r="C229" s="99" t="s">
        <v>62</v>
      </c>
      <c r="D229" s="146"/>
      <c r="E229" s="100">
        <v>6000</v>
      </c>
      <c r="F229" s="97">
        <f t="shared" si="22"/>
        <v>0</v>
      </c>
      <c r="G229" s="155"/>
      <c r="H229" s="101" t="s">
        <v>979</v>
      </c>
      <c r="I229" s="98" t="str">
        <f>VLOOKUP(H229,Presupuesto!$B$11:$C$565,2,0)</f>
        <v>MUEBLES VARIOS DE OFICINA</v>
      </c>
      <c r="J229" s="98" t="str">
        <f t="shared" si="23"/>
        <v>Desarrollo del Sistema de Educación Superior</v>
      </c>
      <c r="K229" s="98" t="s">
        <v>390</v>
      </c>
    </row>
    <row r="230" spans="3:11" x14ac:dyDescent="0.25">
      <c r="C230" s="99" t="s">
        <v>63</v>
      </c>
      <c r="D230" s="146"/>
      <c r="E230" s="100">
        <v>3000</v>
      </c>
      <c r="F230" s="97">
        <f t="shared" si="22"/>
        <v>0</v>
      </c>
      <c r="G230" s="155"/>
      <c r="H230" s="101" t="s">
        <v>979</v>
      </c>
      <c r="I230" s="98" t="str">
        <f>VLOOKUP(H230,Presupuesto!$B$11:$C$565,2,0)</f>
        <v>MUEBLES VARIOS DE OFICINA</v>
      </c>
      <c r="J230" s="98" t="str">
        <f t="shared" si="23"/>
        <v>Desarrollo del Sistema de Educación Superior</v>
      </c>
      <c r="K230" s="98" t="s">
        <v>390</v>
      </c>
    </row>
    <row r="231" spans="3:11" x14ac:dyDescent="0.25">
      <c r="C231" s="99" t="s">
        <v>64</v>
      </c>
      <c r="D231" s="146"/>
      <c r="E231" s="100">
        <v>10000</v>
      </c>
      <c r="F231" s="97">
        <f t="shared" si="22"/>
        <v>0</v>
      </c>
      <c r="G231" s="155"/>
      <c r="H231" s="101" t="s">
        <v>979</v>
      </c>
      <c r="I231" s="98" t="str">
        <f>VLOOKUP(H231,Presupuesto!$B$11:$C$565,2,0)</f>
        <v>MUEBLES VARIOS DE OFICINA</v>
      </c>
      <c r="J231" s="98" t="str">
        <f t="shared" si="23"/>
        <v>Desarrollo del Sistema de Educación Superior</v>
      </c>
      <c r="K231" s="98" t="s">
        <v>390</v>
      </c>
    </row>
    <row r="232" spans="3:11" x14ac:dyDescent="0.25">
      <c r="C232" s="99" t="s">
        <v>65</v>
      </c>
      <c r="D232" s="146"/>
      <c r="E232" s="100">
        <v>8000</v>
      </c>
      <c r="F232" s="97">
        <f t="shared" si="22"/>
        <v>0</v>
      </c>
      <c r="G232" s="155"/>
      <c r="H232" s="101" t="s">
        <v>982</v>
      </c>
      <c r="I232" s="98" t="str">
        <f>VLOOKUP(H232,Presupuesto!$B$11:$C$565,2,0)</f>
        <v>EQUIPOS VARIOS DE OFICINA</v>
      </c>
      <c r="J232" s="98" t="str">
        <f t="shared" si="23"/>
        <v>Desarrollo del Sistema de Educación Superior</v>
      </c>
      <c r="K232" s="98" t="s">
        <v>390</v>
      </c>
    </row>
    <row r="233" spans="3:11" x14ac:dyDescent="0.25">
      <c r="C233" s="99" t="s">
        <v>66</v>
      </c>
      <c r="D233" s="146"/>
      <c r="E233" s="100">
        <v>2000</v>
      </c>
      <c r="F233" s="97">
        <f t="shared" si="22"/>
        <v>0</v>
      </c>
      <c r="G233" s="155"/>
      <c r="H233" s="101" t="s">
        <v>982</v>
      </c>
      <c r="I233" s="98" t="str">
        <f>VLOOKUP(H233,Presupuesto!$B$11:$C$565,2,0)</f>
        <v>EQUIPOS VARIOS DE OFICINA</v>
      </c>
      <c r="J233" s="98" t="str">
        <f t="shared" si="23"/>
        <v>Desarrollo del Sistema de Educación Superior</v>
      </c>
      <c r="K233" s="98" t="s">
        <v>398</v>
      </c>
    </row>
    <row r="234" spans="3:11" x14ac:dyDescent="0.25">
      <c r="C234" s="99" t="s">
        <v>67</v>
      </c>
      <c r="D234" s="146"/>
      <c r="E234" s="100">
        <v>5000</v>
      </c>
      <c r="F234" s="97">
        <f t="shared" si="22"/>
        <v>0</v>
      </c>
      <c r="G234" s="155"/>
      <c r="H234" s="101" t="s">
        <v>982</v>
      </c>
      <c r="I234" s="98" t="str">
        <f>VLOOKUP(H234,Presupuesto!$B$11:$C$565,2,0)</f>
        <v>EQUIPOS VARIOS DE OFICINA</v>
      </c>
      <c r="J234" s="98" t="str">
        <f t="shared" si="23"/>
        <v>Desarrollo del Sistema de Educación Superior</v>
      </c>
      <c r="K234" s="98" t="s">
        <v>394</v>
      </c>
    </row>
    <row r="235" spans="3:11" ht="15.75" thickBot="1" x14ac:dyDescent="0.3">
      <c r="C235" s="102" t="s">
        <v>68</v>
      </c>
      <c r="D235" s="153"/>
      <c r="E235" s="104">
        <v>100000</v>
      </c>
      <c r="F235" s="105">
        <f t="shared" si="22"/>
        <v>0</v>
      </c>
      <c r="G235" s="156"/>
      <c r="H235" s="106" t="s">
        <v>982</v>
      </c>
      <c r="I235" s="106" t="str">
        <f>VLOOKUP(H235,Presupuesto!$B$11:$C$565,2,0)</f>
        <v>EQUIPOS VARIOS DE OFICINA</v>
      </c>
      <c r="J235" s="106" t="str">
        <f t="shared" si="23"/>
        <v>Desarrollo del Sistema de Educación Superior</v>
      </c>
      <c r="K235" s="122" t="s">
        <v>389</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68"/>
  <sheetViews>
    <sheetView showGridLines="0" tabSelected="1" topLeftCell="A4" workbookViewId="0">
      <selection activeCell="G7" sqref="G7"/>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3.7109375" style="86" customWidth="1"/>
    <col min="11" max="11" width="11.5703125" style="86"/>
    <col min="12" max="12" width="15" style="86" customWidth="1"/>
    <col min="13" max="16384" width="11.5703125" style="86"/>
  </cols>
  <sheetData>
    <row r="1" spans="1:555" ht="26.25" hidden="1" x14ac:dyDescent="0.25">
      <c r="A1" s="175" t="s">
        <v>246</v>
      </c>
      <c r="B1" s="178" t="s">
        <v>247</v>
      </c>
      <c r="C1" s="169" t="s">
        <v>248</v>
      </c>
      <c r="D1" s="169" t="s">
        <v>490</v>
      </c>
      <c r="E1" s="169" t="s">
        <v>492</v>
      </c>
      <c r="F1" s="169" t="s">
        <v>494</v>
      </c>
      <c r="G1" s="169" t="s">
        <v>496</v>
      </c>
      <c r="H1" s="169" t="s">
        <v>498</v>
      </c>
      <c r="I1" s="169" t="s">
        <v>500</v>
      </c>
      <c r="J1" s="169" t="s">
        <v>249</v>
      </c>
      <c r="K1" s="169" t="s">
        <v>503</v>
      </c>
      <c r="L1" s="169" t="s">
        <v>250</v>
      </c>
      <c r="M1" s="169" t="s">
        <v>505</v>
      </c>
      <c r="N1" s="169" t="s">
        <v>507</v>
      </c>
      <c r="O1" s="169" t="s">
        <v>509</v>
      </c>
      <c r="P1" s="169" t="s">
        <v>251</v>
      </c>
      <c r="Q1" s="169" t="s">
        <v>510</v>
      </c>
      <c r="R1" s="169" t="s">
        <v>513</v>
      </c>
      <c r="S1" s="169" t="s">
        <v>252</v>
      </c>
      <c r="T1" s="169" t="s">
        <v>515</v>
      </c>
      <c r="U1" s="169" t="s">
        <v>253</v>
      </c>
      <c r="V1" s="169" t="s">
        <v>516</v>
      </c>
      <c r="W1" s="169" t="s">
        <v>517</v>
      </c>
      <c r="X1" s="169" t="s">
        <v>521</v>
      </c>
      <c r="Y1" s="169" t="s">
        <v>269</v>
      </c>
      <c r="Z1" s="169" t="s">
        <v>522</v>
      </c>
      <c r="AA1" s="169" t="s">
        <v>524</v>
      </c>
      <c r="AB1" s="169" t="s">
        <v>526</v>
      </c>
      <c r="AC1" s="169" t="s">
        <v>270</v>
      </c>
      <c r="AD1" s="169" t="s">
        <v>528</v>
      </c>
      <c r="AE1" s="169" t="s">
        <v>530</v>
      </c>
      <c r="AF1" s="169" t="s">
        <v>532</v>
      </c>
      <c r="AG1" s="169" t="s">
        <v>534</v>
      </c>
      <c r="AH1" s="169" t="s">
        <v>245</v>
      </c>
      <c r="AI1" s="169" t="s">
        <v>536</v>
      </c>
      <c r="AJ1" s="178" t="s">
        <v>254</v>
      </c>
      <c r="AK1" s="169" t="s">
        <v>538</v>
      </c>
      <c r="AL1" s="169" t="s">
        <v>255</v>
      </c>
      <c r="AM1" s="169" t="s">
        <v>540</v>
      </c>
      <c r="AN1" s="169" t="s">
        <v>542</v>
      </c>
      <c r="AO1" s="169" t="s">
        <v>256</v>
      </c>
      <c r="AP1" s="169" t="s">
        <v>544</v>
      </c>
      <c r="AQ1" s="169" t="s">
        <v>546</v>
      </c>
      <c r="AR1" s="169" t="s">
        <v>257</v>
      </c>
      <c r="AS1" s="169" t="s">
        <v>547</v>
      </c>
      <c r="AT1" s="169" t="s">
        <v>549</v>
      </c>
      <c r="AU1" s="169" t="s">
        <v>550</v>
      </c>
      <c r="AV1" s="169" t="s">
        <v>551</v>
      </c>
      <c r="AW1" s="169" t="s">
        <v>553</v>
      </c>
      <c r="AX1" s="169" t="s">
        <v>555</v>
      </c>
      <c r="AY1" s="169" t="s">
        <v>556</v>
      </c>
      <c r="AZ1" s="169" t="s">
        <v>258</v>
      </c>
      <c r="BA1" s="169" t="s">
        <v>558</v>
      </c>
      <c r="BB1" s="169" t="s">
        <v>560</v>
      </c>
      <c r="BC1" s="169" t="s">
        <v>562</v>
      </c>
      <c r="BD1" s="169" t="s">
        <v>564</v>
      </c>
      <c r="BE1" s="169" t="s">
        <v>566</v>
      </c>
      <c r="BF1" s="169" t="s">
        <v>568</v>
      </c>
      <c r="BG1" s="169" t="s">
        <v>570</v>
      </c>
      <c r="BH1" s="169" t="s">
        <v>572</v>
      </c>
      <c r="BI1" s="169" t="s">
        <v>271</v>
      </c>
      <c r="BJ1" s="169" t="s">
        <v>574</v>
      </c>
      <c r="BK1" s="169" t="s">
        <v>576</v>
      </c>
      <c r="BL1" s="169" t="s">
        <v>578</v>
      </c>
      <c r="BM1" s="169" t="s">
        <v>580</v>
      </c>
      <c r="BN1" s="169" t="s">
        <v>582</v>
      </c>
      <c r="BO1" s="169" t="s">
        <v>584</v>
      </c>
      <c r="BP1" s="169" t="s">
        <v>586</v>
      </c>
      <c r="BQ1" s="169" t="s">
        <v>588</v>
      </c>
      <c r="BR1" s="169" t="s">
        <v>590</v>
      </c>
      <c r="BS1" s="169" t="s">
        <v>592</v>
      </c>
      <c r="BT1" s="178" t="s">
        <v>259</v>
      </c>
      <c r="BU1" s="169" t="s">
        <v>260</v>
      </c>
      <c r="BV1" s="169" t="s">
        <v>594</v>
      </c>
      <c r="BW1" s="169" t="s">
        <v>261</v>
      </c>
      <c r="BX1" s="169" t="s">
        <v>596</v>
      </c>
      <c r="BY1" s="169" t="s">
        <v>598</v>
      </c>
      <c r="BZ1" s="178" t="s">
        <v>262</v>
      </c>
      <c r="CA1" s="169" t="s">
        <v>263</v>
      </c>
      <c r="CB1" s="169" t="s">
        <v>600</v>
      </c>
      <c r="CC1" s="169" t="s">
        <v>264</v>
      </c>
      <c r="CD1" s="169" t="s">
        <v>602</v>
      </c>
      <c r="CE1" s="169" t="s">
        <v>604</v>
      </c>
      <c r="CF1" s="169" t="s">
        <v>606</v>
      </c>
      <c r="CG1" s="178" t="s">
        <v>265</v>
      </c>
      <c r="CH1" s="169" t="s">
        <v>612</v>
      </c>
      <c r="CI1" s="169" t="s">
        <v>614</v>
      </c>
      <c r="CJ1" s="169" t="s">
        <v>266</v>
      </c>
      <c r="CK1" s="169" t="s">
        <v>608</v>
      </c>
      <c r="CL1" s="169" t="s">
        <v>610</v>
      </c>
      <c r="CM1" s="169" t="s">
        <v>267</v>
      </c>
      <c r="CN1" s="169" t="s">
        <v>616</v>
      </c>
      <c r="CO1" s="169" t="s">
        <v>268</v>
      </c>
      <c r="CP1" s="169" t="s">
        <v>617</v>
      </c>
      <c r="CQ1" s="166" t="s">
        <v>272</v>
      </c>
      <c r="CR1" s="178" t="s">
        <v>273</v>
      </c>
      <c r="CS1" s="169" t="s">
        <v>618</v>
      </c>
      <c r="CT1" s="169" t="s">
        <v>619</v>
      </c>
      <c r="CU1" s="169" t="s">
        <v>621</v>
      </c>
      <c r="CV1" s="169" t="s">
        <v>274</v>
      </c>
      <c r="CW1" s="169" t="s">
        <v>623</v>
      </c>
      <c r="CX1" s="169" t="s">
        <v>625</v>
      </c>
      <c r="CY1" s="169" t="s">
        <v>627</v>
      </c>
      <c r="CZ1" s="169" t="s">
        <v>629</v>
      </c>
      <c r="DA1" s="169" t="s">
        <v>631</v>
      </c>
      <c r="DB1" s="169" t="s">
        <v>633</v>
      </c>
      <c r="DC1" s="178" t="s">
        <v>275</v>
      </c>
      <c r="DD1" s="169" t="s">
        <v>276</v>
      </c>
      <c r="DE1" s="169" t="s">
        <v>635</v>
      </c>
      <c r="DF1" s="169" t="s">
        <v>277</v>
      </c>
      <c r="DG1" s="169" t="s">
        <v>637</v>
      </c>
      <c r="DH1" s="169" t="s">
        <v>639</v>
      </c>
      <c r="DI1" s="169" t="s">
        <v>641</v>
      </c>
      <c r="DJ1" s="169" t="s">
        <v>643</v>
      </c>
      <c r="DK1" s="169" t="s">
        <v>645</v>
      </c>
      <c r="DL1" s="169" t="s">
        <v>647</v>
      </c>
      <c r="DM1" s="169" t="s">
        <v>649</v>
      </c>
      <c r="DN1" s="169" t="s">
        <v>278</v>
      </c>
      <c r="DO1" s="169" t="s">
        <v>651</v>
      </c>
      <c r="DP1" s="169" t="s">
        <v>653</v>
      </c>
      <c r="DQ1" s="169" t="s">
        <v>655</v>
      </c>
      <c r="DR1" s="178" t="s">
        <v>279</v>
      </c>
      <c r="DS1" s="169" t="s">
        <v>657</v>
      </c>
      <c r="DT1" s="169" t="s">
        <v>280</v>
      </c>
      <c r="DU1" s="169" t="s">
        <v>659</v>
      </c>
      <c r="DV1" s="169" t="s">
        <v>281</v>
      </c>
      <c r="DW1" s="169" t="s">
        <v>661</v>
      </c>
      <c r="DX1" s="169" t="s">
        <v>663</v>
      </c>
      <c r="DY1" s="169" t="s">
        <v>665</v>
      </c>
      <c r="DZ1" s="169" t="s">
        <v>667</v>
      </c>
      <c r="EA1" s="169" t="s">
        <v>669</v>
      </c>
      <c r="EB1" s="169" t="s">
        <v>671</v>
      </c>
      <c r="EC1" s="169" t="s">
        <v>673</v>
      </c>
      <c r="ED1" s="169" t="s">
        <v>675</v>
      </c>
      <c r="EE1" s="169" t="s">
        <v>677</v>
      </c>
      <c r="EF1" s="169" t="s">
        <v>679</v>
      </c>
      <c r="EG1" s="169" t="s">
        <v>681</v>
      </c>
      <c r="EH1" s="178" t="s">
        <v>282</v>
      </c>
      <c r="EI1" s="169" t="s">
        <v>683</v>
      </c>
      <c r="EJ1" s="169" t="s">
        <v>283</v>
      </c>
      <c r="EK1" s="169" t="s">
        <v>685</v>
      </c>
      <c r="EL1" s="169" t="s">
        <v>687</v>
      </c>
      <c r="EM1" s="169" t="s">
        <v>284</v>
      </c>
      <c r="EN1" s="169" t="s">
        <v>689</v>
      </c>
      <c r="EO1" s="169" t="s">
        <v>691</v>
      </c>
      <c r="EP1" s="169" t="s">
        <v>285</v>
      </c>
      <c r="EQ1" s="169" t="s">
        <v>693</v>
      </c>
      <c r="ER1" s="169" t="s">
        <v>695</v>
      </c>
      <c r="ES1" s="169" t="s">
        <v>697</v>
      </c>
      <c r="ET1" s="169" t="s">
        <v>286</v>
      </c>
      <c r="EU1" s="169" t="s">
        <v>699</v>
      </c>
      <c r="EV1" s="169" t="s">
        <v>701</v>
      </c>
      <c r="EW1" s="178" t="s">
        <v>287</v>
      </c>
      <c r="EX1" s="169" t="s">
        <v>288</v>
      </c>
      <c r="EY1" s="169" t="s">
        <v>703</v>
      </c>
      <c r="EZ1" s="169" t="s">
        <v>705</v>
      </c>
      <c r="FA1" s="169" t="s">
        <v>707</v>
      </c>
      <c r="FB1" s="169" t="s">
        <v>709</v>
      </c>
      <c r="FC1" s="169" t="s">
        <v>289</v>
      </c>
      <c r="FD1" s="169" t="s">
        <v>711</v>
      </c>
      <c r="FE1" s="169" t="s">
        <v>713</v>
      </c>
      <c r="FF1" s="169" t="s">
        <v>715</v>
      </c>
      <c r="FG1" s="169" t="s">
        <v>717</v>
      </c>
      <c r="FH1" s="169" t="s">
        <v>719</v>
      </c>
      <c r="FI1" s="169" t="s">
        <v>290</v>
      </c>
      <c r="FJ1" s="169" t="s">
        <v>722</v>
      </c>
      <c r="FK1" s="169" t="s">
        <v>291</v>
      </c>
      <c r="FL1" s="169" t="s">
        <v>725</v>
      </c>
      <c r="FM1" s="169" t="s">
        <v>726</v>
      </c>
      <c r="FN1" s="169" t="s">
        <v>728</v>
      </c>
      <c r="FO1" s="169" t="s">
        <v>292</v>
      </c>
      <c r="FP1" s="169" t="s">
        <v>731</v>
      </c>
      <c r="FQ1" s="169" t="s">
        <v>732</v>
      </c>
      <c r="FR1" s="169" t="s">
        <v>734</v>
      </c>
      <c r="FS1" s="169" t="s">
        <v>293</v>
      </c>
      <c r="FT1" s="169" t="s">
        <v>737</v>
      </c>
      <c r="FU1" s="169" t="s">
        <v>739</v>
      </c>
      <c r="FV1" s="169" t="s">
        <v>741</v>
      </c>
      <c r="FW1" s="178" t="s">
        <v>294</v>
      </c>
      <c r="FX1" s="178" t="s">
        <v>295</v>
      </c>
      <c r="FY1" s="169" t="s">
        <v>301</v>
      </c>
      <c r="FZ1" s="169" t="s">
        <v>743</v>
      </c>
      <c r="GA1" s="169" t="s">
        <v>745</v>
      </c>
      <c r="GB1" s="169" t="s">
        <v>747</v>
      </c>
      <c r="GC1" s="169" t="s">
        <v>749</v>
      </c>
      <c r="GD1" s="169" t="s">
        <v>751</v>
      </c>
      <c r="GE1" s="169" t="s">
        <v>753</v>
      </c>
      <c r="GF1" s="178" t="s">
        <v>296</v>
      </c>
      <c r="GG1" s="169" t="s">
        <v>302</v>
      </c>
      <c r="GH1" s="169" t="s">
        <v>755</v>
      </c>
      <c r="GI1" s="169" t="s">
        <v>757</v>
      </c>
      <c r="GJ1" s="169" t="s">
        <v>758</v>
      </c>
      <c r="GK1" s="169" t="s">
        <v>303</v>
      </c>
      <c r="GL1" s="169" t="s">
        <v>761</v>
      </c>
      <c r="GM1" s="169" t="s">
        <v>762</v>
      </c>
      <c r="GN1" s="178" t="s">
        <v>297</v>
      </c>
      <c r="GO1" s="169" t="s">
        <v>298</v>
      </c>
      <c r="GP1" s="169" t="s">
        <v>764</v>
      </c>
      <c r="GQ1" s="169" t="s">
        <v>766</v>
      </c>
      <c r="GR1" s="169" t="s">
        <v>768</v>
      </c>
      <c r="GS1" s="169" t="s">
        <v>770</v>
      </c>
      <c r="GT1" s="169" t="s">
        <v>772</v>
      </c>
      <c r="GU1" s="178" t="s">
        <v>299</v>
      </c>
      <c r="GV1" s="169" t="s">
        <v>300</v>
      </c>
      <c r="GW1" s="169" t="s">
        <v>774</v>
      </c>
      <c r="GX1" s="169" t="s">
        <v>776</v>
      </c>
      <c r="GY1" s="169" t="s">
        <v>778</v>
      </c>
      <c r="GZ1" s="169" t="s">
        <v>780</v>
      </c>
      <c r="HA1" s="169" t="s">
        <v>782</v>
      </c>
      <c r="HB1" s="169" t="s">
        <v>784</v>
      </c>
      <c r="HC1" s="166" t="s">
        <v>304</v>
      </c>
      <c r="HD1" s="178" t="s">
        <v>305</v>
      </c>
      <c r="HE1" s="169" t="s">
        <v>306</v>
      </c>
      <c r="HF1" s="169" t="s">
        <v>786</v>
      </c>
      <c r="HG1" s="169" t="s">
        <v>788</v>
      </c>
      <c r="HH1" s="169" t="s">
        <v>790</v>
      </c>
      <c r="HI1" s="169" t="s">
        <v>792</v>
      </c>
      <c r="HJ1" s="169" t="s">
        <v>307</v>
      </c>
      <c r="HK1" s="169" t="s">
        <v>795</v>
      </c>
      <c r="HL1" s="169" t="s">
        <v>324</v>
      </c>
      <c r="HM1" s="169" t="s">
        <v>833</v>
      </c>
      <c r="HN1" s="169" t="s">
        <v>835</v>
      </c>
      <c r="HO1" s="169" t="s">
        <v>837</v>
      </c>
      <c r="HP1" s="178" t="s">
        <v>308</v>
      </c>
      <c r="HQ1" s="169" t="s">
        <v>797</v>
      </c>
      <c r="HR1" s="169" t="s">
        <v>799</v>
      </c>
      <c r="HS1" s="169" t="s">
        <v>309</v>
      </c>
      <c r="HT1" s="169" t="s">
        <v>802</v>
      </c>
      <c r="HU1" s="169" t="s">
        <v>804</v>
      </c>
      <c r="HV1" s="169" t="s">
        <v>805</v>
      </c>
      <c r="HW1" s="169" t="s">
        <v>807</v>
      </c>
      <c r="HX1" s="178" t="s">
        <v>310</v>
      </c>
      <c r="HY1" s="169" t="s">
        <v>809</v>
      </c>
      <c r="HZ1" s="169" t="s">
        <v>811</v>
      </c>
      <c r="IA1" s="169" t="s">
        <v>813</v>
      </c>
      <c r="IB1" s="169" t="s">
        <v>311</v>
      </c>
      <c r="IC1" s="169" t="s">
        <v>815</v>
      </c>
      <c r="ID1" s="169" t="s">
        <v>817</v>
      </c>
      <c r="IE1" s="169" t="s">
        <v>312</v>
      </c>
      <c r="IF1" s="169" t="s">
        <v>819</v>
      </c>
      <c r="IG1" s="169" t="s">
        <v>821</v>
      </c>
      <c r="IH1" s="169" t="s">
        <v>313</v>
      </c>
      <c r="II1" s="169" t="s">
        <v>823</v>
      </c>
      <c r="IJ1" s="169" t="s">
        <v>825</v>
      </c>
      <c r="IK1" s="169" t="s">
        <v>827</v>
      </c>
      <c r="IL1" s="169" t="s">
        <v>829</v>
      </c>
      <c r="IM1" s="169" t="s">
        <v>314</v>
      </c>
      <c r="IN1" s="169" t="s">
        <v>831</v>
      </c>
      <c r="IO1" s="178" t="s">
        <v>315</v>
      </c>
      <c r="IP1" s="169" t="s">
        <v>839</v>
      </c>
      <c r="IQ1" s="169" t="s">
        <v>841</v>
      </c>
      <c r="IR1" s="169" t="s">
        <v>316</v>
      </c>
      <c r="IS1" s="169" t="s">
        <v>843</v>
      </c>
      <c r="IT1" s="169" t="s">
        <v>845</v>
      </c>
      <c r="IU1" s="169" t="s">
        <v>847</v>
      </c>
      <c r="IV1" s="178" t="s">
        <v>317</v>
      </c>
      <c r="IW1" s="169" t="s">
        <v>849</v>
      </c>
      <c r="IX1" s="169" t="s">
        <v>318</v>
      </c>
      <c r="IY1" s="169" t="s">
        <v>852</v>
      </c>
      <c r="IZ1" s="169" t="s">
        <v>854</v>
      </c>
      <c r="JA1" s="169" t="s">
        <v>856</v>
      </c>
      <c r="JB1" s="169" t="s">
        <v>858</v>
      </c>
      <c r="JC1" s="169" t="s">
        <v>860</v>
      </c>
      <c r="JD1" s="169" t="s">
        <v>862</v>
      </c>
      <c r="JE1" s="169" t="s">
        <v>319</v>
      </c>
      <c r="JF1" s="169" t="s">
        <v>865</v>
      </c>
      <c r="JG1" s="169" t="s">
        <v>867</v>
      </c>
      <c r="JH1" s="169" t="s">
        <v>869</v>
      </c>
      <c r="JI1" s="169" t="s">
        <v>871</v>
      </c>
      <c r="JJ1" s="169" t="s">
        <v>873</v>
      </c>
      <c r="JK1" s="169" t="s">
        <v>875</v>
      </c>
      <c r="JL1" s="169" t="s">
        <v>877</v>
      </c>
      <c r="JM1" s="169" t="s">
        <v>879</v>
      </c>
      <c r="JN1" s="169" t="s">
        <v>320</v>
      </c>
      <c r="JO1" s="169" t="s">
        <v>882</v>
      </c>
      <c r="JP1" s="169" t="s">
        <v>884</v>
      </c>
      <c r="JQ1" s="169" t="s">
        <v>886</v>
      </c>
      <c r="JR1" s="169" t="s">
        <v>888</v>
      </c>
      <c r="JS1" s="169" t="s">
        <v>889</v>
      </c>
      <c r="JT1" s="169" t="s">
        <v>891</v>
      </c>
      <c r="JU1" s="169" t="s">
        <v>893</v>
      </c>
      <c r="JV1" s="169" t="s">
        <v>895</v>
      </c>
      <c r="JW1" s="169" t="s">
        <v>897</v>
      </c>
      <c r="JX1" s="169" t="s">
        <v>899</v>
      </c>
      <c r="JY1" s="169" t="s">
        <v>901</v>
      </c>
      <c r="JZ1" s="169" t="s">
        <v>903</v>
      </c>
      <c r="KA1" s="169" t="s">
        <v>905</v>
      </c>
      <c r="KB1" s="169" t="s">
        <v>907</v>
      </c>
      <c r="KC1" s="169" t="s">
        <v>909</v>
      </c>
      <c r="KD1" s="169" t="s">
        <v>911</v>
      </c>
      <c r="KE1" s="169" t="s">
        <v>913</v>
      </c>
      <c r="KF1" s="169" t="s">
        <v>915</v>
      </c>
      <c r="KG1" s="169" t="s">
        <v>917</v>
      </c>
      <c r="KH1" s="169" t="s">
        <v>919</v>
      </c>
      <c r="KI1" s="169" t="s">
        <v>921</v>
      </c>
      <c r="KJ1" s="169" t="s">
        <v>923</v>
      </c>
      <c r="KK1" s="169" t="s">
        <v>925</v>
      </c>
      <c r="KL1" s="169" t="s">
        <v>927</v>
      </c>
      <c r="KM1" s="169" t="s">
        <v>929</v>
      </c>
      <c r="KN1" s="169" t="s">
        <v>931</v>
      </c>
      <c r="KO1" s="178" t="s">
        <v>321</v>
      </c>
      <c r="KP1" s="169" t="s">
        <v>933</v>
      </c>
      <c r="KQ1" s="169" t="s">
        <v>322</v>
      </c>
      <c r="KR1" s="169" t="s">
        <v>936</v>
      </c>
      <c r="KS1" s="169" t="s">
        <v>938</v>
      </c>
      <c r="KT1" s="169" t="s">
        <v>940</v>
      </c>
      <c r="KU1" s="169" t="s">
        <v>942</v>
      </c>
      <c r="KV1" s="169" t="s">
        <v>323</v>
      </c>
      <c r="KW1" s="169" t="s">
        <v>945</v>
      </c>
      <c r="KX1" s="169" t="s">
        <v>947</v>
      </c>
      <c r="KY1" s="169" t="s">
        <v>949</v>
      </c>
      <c r="KZ1" s="169" t="s">
        <v>951</v>
      </c>
      <c r="LA1" s="169" t="s">
        <v>953</v>
      </c>
      <c r="LB1" s="169" t="s">
        <v>955</v>
      </c>
      <c r="LC1" s="169" t="s">
        <v>957</v>
      </c>
      <c r="LD1" s="166" t="s">
        <v>325</v>
      </c>
      <c r="LE1" s="178" t="s">
        <v>326</v>
      </c>
      <c r="LF1" s="169" t="s">
        <v>327</v>
      </c>
      <c r="LG1" s="169" t="s">
        <v>341</v>
      </c>
      <c r="LH1" s="169" t="s">
        <v>959</v>
      </c>
      <c r="LI1" s="169" t="s">
        <v>961</v>
      </c>
      <c r="LJ1" s="169" t="s">
        <v>963</v>
      </c>
      <c r="LK1" s="169" t="s">
        <v>965</v>
      </c>
      <c r="LL1" s="169" t="s">
        <v>342</v>
      </c>
      <c r="LM1" s="169" t="s">
        <v>967</v>
      </c>
      <c r="LN1" s="169" t="s">
        <v>343</v>
      </c>
      <c r="LO1" s="169" t="s">
        <v>969</v>
      </c>
      <c r="LP1" s="169" t="s">
        <v>328</v>
      </c>
      <c r="LQ1" s="169" t="s">
        <v>971</v>
      </c>
      <c r="LR1" s="169" t="s">
        <v>344</v>
      </c>
      <c r="LS1" s="169" t="s">
        <v>973</v>
      </c>
      <c r="LT1" s="169" t="s">
        <v>975</v>
      </c>
      <c r="LU1" s="169" t="s">
        <v>345</v>
      </c>
      <c r="LV1" s="178" t="s">
        <v>329</v>
      </c>
      <c r="LW1" s="169" t="s">
        <v>330</v>
      </c>
      <c r="LX1" s="169" t="s">
        <v>977</v>
      </c>
      <c r="LY1" s="169" t="s">
        <v>979</v>
      </c>
      <c r="LZ1" s="169" t="s">
        <v>980</v>
      </c>
      <c r="MA1" s="169" t="s">
        <v>982</v>
      </c>
      <c r="MB1" s="169" t="s">
        <v>983</v>
      </c>
      <c r="MC1" s="169" t="s">
        <v>985</v>
      </c>
      <c r="MD1" s="169" t="s">
        <v>987</v>
      </c>
      <c r="ME1" s="169" t="s">
        <v>989</v>
      </c>
      <c r="MF1" s="169" t="s">
        <v>991</v>
      </c>
      <c r="MG1" s="169" t="s">
        <v>331</v>
      </c>
      <c r="MH1" s="169" t="s">
        <v>994</v>
      </c>
      <c r="MI1" s="169" t="s">
        <v>995</v>
      </c>
      <c r="MJ1" s="169" t="s">
        <v>997</v>
      </c>
      <c r="MK1" s="169" t="s">
        <v>332</v>
      </c>
      <c r="ML1" s="169" t="s">
        <v>1000</v>
      </c>
      <c r="MM1" s="169" t="s">
        <v>1001</v>
      </c>
      <c r="MN1" s="169" t="s">
        <v>1003</v>
      </c>
      <c r="MO1" s="169" t="s">
        <v>1005</v>
      </c>
      <c r="MP1" s="169" t="s">
        <v>333</v>
      </c>
      <c r="MQ1" s="169" t="s">
        <v>1008</v>
      </c>
      <c r="MR1" s="169" t="s">
        <v>1010</v>
      </c>
      <c r="MS1" s="169" t="s">
        <v>1012</v>
      </c>
      <c r="MT1" s="169" t="s">
        <v>1014</v>
      </c>
      <c r="MU1" s="169" t="s">
        <v>334</v>
      </c>
      <c r="MV1" s="169" t="s">
        <v>1017</v>
      </c>
      <c r="MW1" s="169" t="s">
        <v>1019</v>
      </c>
      <c r="MX1" s="169" t="s">
        <v>1021</v>
      </c>
      <c r="MY1" s="169" t="s">
        <v>1023</v>
      </c>
      <c r="MZ1" s="169" t="s">
        <v>1025</v>
      </c>
      <c r="NA1" s="169" t="s">
        <v>1027</v>
      </c>
      <c r="NB1" s="169" t="s">
        <v>1029</v>
      </c>
      <c r="NC1" s="169" t="s">
        <v>1031</v>
      </c>
      <c r="ND1" s="169" t="s">
        <v>1033</v>
      </c>
      <c r="NE1" s="169" t="s">
        <v>1035</v>
      </c>
      <c r="NF1" s="169" t="s">
        <v>1037</v>
      </c>
      <c r="NG1" s="169" t="s">
        <v>1038</v>
      </c>
      <c r="NH1" s="178" t="s">
        <v>335</v>
      </c>
      <c r="NI1" s="169" t="s">
        <v>336</v>
      </c>
      <c r="NJ1" s="169" t="s">
        <v>1040</v>
      </c>
      <c r="NK1" s="169" t="s">
        <v>1042</v>
      </c>
      <c r="NL1" s="169" t="s">
        <v>1044</v>
      </c>
      <c r="NM1" s="169" t="s">
        <v>1046</v>
      </c>
      <c r="NN1" s="178" t="s">
        <v>337</v>
      </c>
      <c r="NO1" s="169" t="s">
        <v>338</v>
      </c>
      <c r="NP1" s="169" t="s">
        <v>1047</v>
      </c>
      <c r="NQ1" s="169" t="s">
        <v>339</v>
      </c>
      <c r="NR1" s="169" t="s">
        <v>1049</v>
      </c>
      <c r="NS1" s="169" t="s">
        <v>1051</v>
      </c>
      <c r="NT1" s="169" t="s">
        <v>340</v>
      </c>
      <c r="NU1" s="169" t="s">
        <v>1053</v>
      </c>
      <c r="NV1" s="166" t="s">
        <v>346</v>
      </c>
      <c r="NW1" s="178" t="s">
        <v>347</v>
      </c>
      <c r="NX1" s="169" t="s">
        <v>348</v>
      </c>
      <c r="NY1" s="169" t="s">
        <v>1056</v>
      </c>
      <c r="NZ1" s="169" t="s">
        <v>1058</v>
      </c>
      <c r="OA1" s="169" t="s">
        <v>349</v>
      </c>
      <c r="OB1" s="169" t="s">
        <v>359</v>
      </c>
      <c r="OC1" s="169" t="s">
        <v>1060</v>
      </c>
      <c r="OD1" s="169" t="s">
        <v>1062</v>
      </c>
      <c r="OE1" s="169" t="s">
        <v>1064</v>
      </c>
      <c r="OF1" s="169" t="s">
        <v>1066</v>
      </c>
      <c r="OG1" s="169" t="s">
        <v>1068</v>
      </c>
      <c r="OH1" s="169" t="s">
        <v>1070</v>
      </c>
      <c r="OI1" s="169" t="s">
        <v>1072</v>
      </c>
      <c r="OJ1" s="169" t="s">
        <v>1074</v>
      </c>
      <c r="OK1" s="169" t="s">
        <v>1076</v>
      </c>
      <c r="OL1" s="169" t="s">
        <v>1078</v>
      </c>
      <c r="OM1" s="169" t="s">
        <v>1080</v>
      </c>
      <c r="ON1" s="169" t="s">
        <v>1082</v>
      </c>
      <c r="OO1" s="169" t="s">
        <v>1084</v>
      </c>
      <c r="OP1" s="169" t="s">
        <v>1086</v>
      </c>
      <c r="OQ1" s="169" t="s">
        <v>1088</v>
      </c>
      <c r="OR1" s="169" t="s">
        <v>1090</v>
      </c>
      <c r="OS1" s="169" t="s">
        <v>1092</v>
      </c>
      <c r="OT1" s="169" t="s">
        <v>1094</v>
      </c>
      <c r="OU1" s="169" t="s">
        <v>1096</v>
      </c>
      <c r="OV1" s="169" t="s">
        <v>1098</v>
      </c>
      <c r="OW1" s="169" t="s">
        <v>1100</v>
      </c>
      <c r="OX1" s="169" t="s">
        <v>1102</v>
      </c>
      <c r="OY1" s="169" t="s">
        <v>360</v>
      </c>
      <c r="OZ1" s="169" t="s">
        <v>1105</v>
      </c>
      <c r="PA1" s="169" t="s">
        <v>1107</v>
      </c>
      <c r="PB1" s="169" t="s">
        <v>1108</v>
      </c>
      <c r="PC1" s="169" t="s">
        <v>1110</v>
      </c>
      <c r="PD1" s="169" t="s">
        <v>1112</v>
      </c>
      <c r="PE1" s="169" t="s">
        <v>1114</v>
      </c>
      <c r="PF1" s="169" t="s">
        <v>1116</v>
      </c>
      <c r="PG1" s="169" t="s">
        <v>1118</v>
      </c>
      <c r="PH1" s="169" t="s">
        <v>1120</v>
      </c>
      <c r="PI1" s="169" t="s">
        <v>1122</v>
      </c>
      <c r="PJ1" s="169" t="s">
        <v>1124</v>
      </c>
      <c r="PK1" s="169" t="s">
        <v>1126</v>
      </c>
      <c r="PL1" s="169" t="s">
        <v>1128</v>
      </c>
      <c r="PM1" s="169" t="s">
        <v>1130</v>
      </c>
      <c r="PN1" s="169" t="s">
        <v>1132</v>
      </c>
      <c r="PO1" s="169" t="s">
        <v>1134</v>
      </c>
      <c r="PP1" s="169" t="s">
        <v>1136</v>
      </c>
      <c r="PQ1" s="169" t="s">
        <v>1138</v>
      </c>
      <c r="PR1" s="169" t="s">
        <v>1140</v>
      </c>
      <c r="PS1" s="169" t="s">
        <v>1142</v>
      </c>
      <c r="PT1" s="169" t="s">
        <v>1144</v>
      </c>
      <c r="PU1" s="169" t="s">
        <v>1146</v>
      </c>
      <c r="PV1" s="169" t="s">
        <v>1148</v>
      </c>
      <c r="PW1" s="169" t="s">
        <v>1150</v>
      </c>
      <c r="PX1" s="169" t="s">
        <v>1152</v>
      </c>
      <c r="PY1" s="169" t="s">
        <v>1154</v>
      </c>
      <c r="PZ1" s="169" t="s">
        <v>350</v>
      </c>
      <c r="QA1" s="169" t="s">
        <v>1156</v>
      </c>
      <c r="QB1" s="169" t="s">
        <v>1158</v>
      </c>
      <c r="QC1" s="169" t="s">
        <v>1160</v>
      </c>
      <c r="QD1" s="169" t="s">
        <v>1162</v>
      </c>
      <c r="QE1" s="169" t="s">
        <v>1164</v>
      </c>
      <c r="QF1" s="178" t="s">
        <v>351</v>
      </c>
      <c r="QG1" s="169" t="s">
        <v>352</v>
      </c>
      <c r="QH1" s="169" t="s">
        <v>1166</v>
      </c>
      <c r="QI1" s="169" t="s">
        <v>1168</v>
      </c>
      <c r="QJ1" s="169" t="s">
        <v>1170</v>
      </c>
      <c r="QK1" s="169" t="s">
        <v>1172</v>
      </c>
      <c r="QL1" s="169" t="s">
        <v>1174</v>
      </c>
      <c r="QM1" s="169" t="s">
        <v>1176</v>
      </c>
      <c r="QN1" s="178" t="s">
        <v>353</v>
      </c>
      <c r="QO1" s="169" t="s">
        <v>1178</v>
      </c>
      <c r="QP1" s="169" t="s">
        <v>354</v>
      </c>
      <c r="QQ1" s="169" t="s">
        <v>361</v>
      </c>
      <c r="QR1" s="169" t="s">
        <v>1180</v>
      </c>
      <c r="QS1" s="169" t="s">
        <v>1182</v>
      </c>
      <c r="QT1" s="169" t="s">
        <v>1184</v>
      </c>
      <c r="QU1" s="169" t="s">
        <v>1186</v>
      </c>
      <c r="QV1" s="169" t="s">
        <v>1188</v>
      </c>
      <c r="QW1" s="169" t="s">
        <v>1190</v>
      </c>
      <c r="QX1" s="169" t="s">
        <v>1192</v>
      </c>
      <c r="QY1" s="169" t="s">
        <v>1194</v>
      </c>
      <c r="QZ1" s="169" t="s">
        <v>1196</v>
      </c>
      <c r="RA1" s="169" t="s">
        <v>1198</v>
      </c>
      <c r="RB1" s="169" t="s">
        <v>1200</v>
      </c>
      <c r="RC1" s="169" t="s">
        <v>1202</v>
      </c>
      <c r="RD1" s="169" t="s">
        <v>1204</v>
      </c>
      <c r="RE1" s="169" t="s">
        <v>1206</v>
      </c>
      <c r="RF1" s="178" t="s">
        <v>355</v>
      </c>
      <c r="RG1" s="169" t="s">
        <v>356</v>
      </c>
      <c r="RH1" s="169" t="s">
        <v>1208</v>
      </c>
      <c r="RI1" s="169" t="s">
        <v>1210</v>
      </c>
      <c r="RJ1" s="178" t="s">
        <v>357</v>
      </c>
      <c r="RK1" s="169" t="s">
        <v>358</v>
      </c>
      <c r="RL1" s="169" t="s">
        <v>1212</v>
      </c>
      <c r="RM1" s="169" t="s">
        <v>1213</v>
      </c>
      <c r="RN1" s="169" t="s">
        <v>1214</v>
      </c>
      <c r="RO1" s="169" t="s">
        <v>1215</v>
      </c>
      <c r="RP1" s="169" t="s">
        <v>1217</v>
      </c>
      <c r="RQ1" s="169" t="s">
        <v>1218</v>
      </c>
      <c r="RR1" s="169" t="s">
        <v>1220</v>
      </c>
      <c r="RS1" s="169" t="s">
        <v>1221</v>
      </c>
      <c r="RT1" s="166" t="s">
        <v>362</v>
      </c>
      <c r="RU1" s="178" t="s">
        <v>363</v>
      </c>
      <c r="RV1" s="169" t="s">
        <v>364</v>
      </c>
      <c r="RW1" s="169" t="s">
        <v>1223</v>
      </c>
      <c r="RX1" s="169" t="s">
        <v>1225</v>
      </c>
      <c r="RY1" s="169" t="s">
        <v>365</v>
      </c>
      <c r="RZ1" s="169" t="s">
        <v>1227</v>
      </c>
      <c r="SA1" s="169" t="s">
        <v>1229</v>
      </c>
      <c r="SB1" s="169" t="s">
        <v>1231</v>
      </c>
      <c r="SC1" s="169" t="s">
        <v>1233</v>
      </c>
      <c r="SD1" s="178" t="s">
        <v>366</v>
      </c>
      <c r="SE1" s="169" t="s">
        <v>367</v>
      </c>
      <c r="SF1" s="169" t="s">
        <v>1235</v>
      </c>
      <c r="SG1" s="169" t="s">
        <v>1237</v>
      </c>
      <c r="SH1" s="169" t="s">
        <v>1239</v>
      </c>
      <c r="SI1" s="169" t="s">
        <v>1241</v>
      </c>
      <c r="SJ1" s="169" t="s">
        <v>1243</v>
      </c>
      <c r="SK1" s="169" t="s">
        <v>1245</v>
      </c>
      <c r="SL1" s="169" t="s">
        <v>1247</v>
      </c>
      <c r="SM1" s="169" t="s">
        <v>1249</v>
      </c>
      <c r="SN1" s="169" t="s">
        <v>1251</v>
      </c>
      <c r="SO1" s="169" t="s">
        <v>1253</v>
      </c>
      <c r="SP1" s="169" t="s">
        <v>1255</v>
      </c>
      <c r="SQ1" s="169" t="s">
        <v>1257</v>
      </c>
      <c r="SR1" s="169" t="s">
        <v>1259</v>
      </c>
      <c r="SS1" s="169" t="s">
        <v>1261</v>
      </c>
      <c r="ST1" s="169" t="s">
        <v>1263</v>
      </c>
      <c r="SU1" s="166" t="s">
        <v>368</v>
      </c>
      <c r="SV1" s="178" t="s">
        <v>369</v>
      </c>
      <c r="SW1" s="169" t="s">
        <v>370</v>
      </c>
      <c r="SX1" s="169" t="s">
        <v>1265</v>
      </c>
      <c r="SY1" s="169" t="s">
        <v>1267</v>
      </c>
      <c r="SZ1" s="169" t="s">
        <v>1269</v>
      </c>
      <c r="TA1" s="169" t="s">
        <v>1271</v>
      </c>
      <c r="TB1" s="169" t="s">
        <v>1273</v>
      </c>
      <c r="TC1" s="169" t="s">
        <v>371</v>
      </c>
      <c r="TD1" s="169" t="s">
        <v>1275</v>
      </c>
      <c r="TE1" s="169" t="s">
        <v>1277</v>
      </c>
      <c r="TF1" s="169" t="s">
        <v>1279</v>
      </c>
      <c r="TG1" s="169" t="s">
        <v>1281</v>
      </c>
      <c r="TH1" s="169" t="s">
        <v>1283</v>
      </c>
      <c r="TI1" s="169" t="s">
        <v>1285</v>
      </c>
      <c r="TJ1" s="178" t="s">
        <v>372</v>
      </c>
      <c r="TK1" s="169" t="s">
        <v>373</v>
      </c>
      <c r="TL1" s="169" t="s">
        <v>374</v>
      </c>
      <c r="TM1" s="169" t="s">
        <v>1287</v>
      </c>
      <c r="TN1" s="169" t="s">
        <v>1289</v>
      </c>
      <c r="TO1" s="169" t="s">
        <v>1290</v>
      </c>
      <c r="TP1" s="169" t="s">
        <v>1292</v>
      </c>
      <c r="TQ1" s="169" t="s">
        <v>1294</v>
      </c>
      <c r="TR1" s="169" t="s">
        <v>1296</v>
      </c>
      <c r="TS1" s="169" t="s">
        <v>1298</v>
      </c>
      <c r="TT1" s="169" t="s">
        <v>1300</v>
      </c>
      <c r="TU1" s="169" t="s">
        <v>1302</v>
      </c>
      <c r="TV1" s="169" t="s">
        <v>1304</v>
      </c>
      <c r="TW1" s="169" t="s">
        <v>1306</v>
      </c>
      <c r="TX1" s="169" t="s">
        <v>1308</v>
      </c>
      <c r="TY1" s="169" t="s">
        <v>1310</v>
      </c>
      <c r="TZ1" s="169" t="s">
        <v>1312</v>
      </c>
      <c r="UA1" s="169" t="s">
        <v>1314</v>
      </c>
      <c r="UB1" s="169" t="s">
        <v>1316</v>
      </c>
      <c r="UC1" s="166" t="s">
        <v>1318</v>
      </c>
      <c r="UD1" s="169" t="s">
        <v>1320</v>
      </c>
      <c r="UE1" s="169" t="s">
        <v>1322</v>
      </c>
      <c r="UF1" s="169" t="s">
        <v>1324</v>
      </c>
      <c r="UG1" s="169" t="s">
        <v>1326</v>
      </c>
      <c r="UH1" s="169" t="s">
        <v>1328</v>
      </c>
      <c r="UI1" s="172"/>
    </row>
    <row r="2" spans="1:555" s="120" customFormat="1" hidden="1" x14ac:dyDescent="0.25">
      <c r="A2" s="120" t="s">
        <v>1351</v>
      </c>
      <c r="B2" s="120" t="s">
        <v>1353</v>
      </c>
      <c r="C2" s="120" t="s">
        <v>465</v>
      </c>
      <c r="D2" s="120" t="s">
        <v>1352</v>
      </c>
      <c r="E2" s="120" t="s">
        <v>1354</v>
      </c>
      <c r="F2" s="120" t="s">
        <v>466</v>
      </c>
      <c r="G2" s="154" t="s">
        <v>1355</v>
      </c>
      <c r="H2" s="120" t="s">
        <v>1356</v>
      </c>
      <c r="I2" s="120" t="s">
        <v>1357</v>
      </c>
      <c r="J2" s="120" t="s">
        <v>1446</v>
      </c>
      <c r="K2" s="120" t="s">
        <v>1358</v>
      </c>
      <c r="L2" s="120" t="s">
        <v>1359</v>
      </c>
      <c r="M2" s="120" t="s">
        <v>1360</v>
      </c>
      <c r="N2" s="120" t="s">
        <v>1361</v>
      </c>
      <c r="O2" s="120" t="s">
        <v>1362</v>
      </c>
      <c r="P2" s="120" t="s">
        <v>1471</v>
      </c>
      <c r="Q2" s="120" t="s">
        <v>1506</v>
      </c>
      <c r="R2" s="411" t="str">
        <f>+Presupuesto!D11</f>
        <v>Recurrente</v>
      </c>
      <c r="S2" s="411" t="str">
        <f>+Presupuesto!E11</f>
        <v>Programa / Proyecto 2017</v>
      </c>
      <c r="U2" s="120" t="s">
        <v>389</v>
      </c>
      <c r="V2" s="120" t="s">
        <v>407</v>
      </c>
      <c r="W2" s="120" t="s">
        <v>390</v>
      </c>
      <c r="X2" s="120" t="s">
        <v>391</v>
      </c>
      <c r="Y2" s="120" t="s">
        <v>392</v>
      </c>
      <c r="Z2" s="120" t="s">
        <v>393</v>
      </c>
      <c r="AA2" s="120" t="s">
        <v>394</v>
      </c>
      <c r="AB2" s="120" t="s">
        <v>395</v>
      </c>
      <c r="AC2" s="120" t="s">
        <v>396</v>
      </c>
      <c r="AD2" s="120" t="s">
        <v>397</v>
      </c>
      <c r="AE2" s="120" t="s">
        <v>398</v>
      </c>
      <c r="AF2" s="120" t="s">
        <v>399</v>
      </c>
      <c r="AH2" s="406" t="s">
        <v>414</v>
      </c>
      <c r="AI2" s="406" t="s">
        <v>415</v>
      </c>
      <c r="AJ2" s="406" t="s">
        <v>416</v>
      </c>
      <c r="AK2" s="406" t="s">
        <v>417</v>
      </c>
      <c r="AL2" s="406" t="s">
        <v>418</v>
      </c>
      <c r="AM2" s="406" t="s">
        <v>421</v>
      </c>
      <c r="AN2" s="406" t="s">
        <v>419</v>
      </c>
      <c r="AO2" s="406" t="s">
        <v>420</v>
      </c>
      <c r="AP2" s="406" t="s">
        <v>422</v>
      </c>
      <c r="AQ2" s="406" t="s">
        <v>423</v>
      </c>
      <c r="AR2" s="406" t="s">
        <v>424</v>
      </c>
      <c r="AS2" s="406" t="s">
        <v>425</v>
      </c>
      <c r="AT2" s="406" t="s">
        <v>426</v>
      </c>
      <c r="AU2" s="406" t="s">
        <v>427</v>
      </c>
      <c r="AV2" s="406" t="s">
        <v>428</v>
      </c>
      <c r="AW2" s="406" t="s">
        <v>429</v>
      </c>
      <c r="AX2" s="406" t="s">
        <v>430</v>
      </c>
      <c r="AY2" s="406" t="s">
        <v>431</v>
      </c>
      <c r="AZ2" s="406" t="s">
        <v>432</v>
      </c>
      <c r="BA2" s="406" t="s">
        <v>433</v>
      </c>
      <c r="BB2" s="406" t="s">
        <v>434</v>
      </c>
      <c r="BC2" s="406" t="s">
        <v>435</v>
      </c>
      <c r="BD2" s="406" t="s">
        <v>436</v>
      </c>
      <c r="BE2" s="406" t="s">
        <v>437</v>
      </c>
      <c r="BF2" s="406" t="s">
        <v>438</v>
      </c>
      <c r="BG2" s="406" t="s">
        <v>439</v>
      </c>
      <c r="BH2" s="406" t="s">
        <v>440</v>
      </c>
      <c r="BI2" s="406" t="s">
        <v>441</v>
      </c>
      <c r="BJ2" s="406" t="s">
        <v>442</v>
      </c>
      <c r="BK2" s="406" t="s">
        <v>443</v>
      </c>
      <c r="BL2" s="406" t="s">
        <v>444</v>
      </c>
      <c r="BM2" s="406" t="s">
        <v>445</v>
      </c>
      <c r="BN2" s="406" t="s">
        <v>446</v>
      </c>
      <c r="BO2" s="406" t="s">
        <v>447</v>
      </c>
      <c r="BP2" s="406" t="s">
        <v>448</v>
      </c>
      <c r="BQ2" s="406" t="s">
        <v>449</v>
      </c>
      <c r="BR2" s="406" t="s">
        <v>450</v>
      </c>
      <c r="BS2" s="406" t="s">
        <v>451</v>
      </c>
      <c r="BT2" s="406" t="s">
        <v>452</v>
      </c>
      <c r="BU2" s="406" t="s">
        <v>453</v>
      </c>
      <c r="CB2" s="120" t="s">
        <v>1331</v>
      </c>
      <c r="CC2" s="120" t="s">
        <v>1332</v>
      </c>
      <c r="CD2" s="120" t="s">
        <v>1330</v>
      </c>
      <c r="CE2" s="120" t="s">
        <v>1333</v>
      </c>
    </row>
    <row r="3" spans="1:555" hidden="1" x14ac:dyDescent="0.25">
      <c r="AH3" s="407">
        <v>2500</v>
      </c>
      <c r="AI3" s="407">
        <v>1900</v>
      </c>
      <c r="AJ3" s="407">
        <v>1650</v>
      </c>
      <c r="AK3" s="407">
        <v>1580</v>
      </c>
      <c r="AL3" s="407">
        <v>2250</v>
      </c>
      <c r="AM3" s="407">
        <v>1650</v>
      </c>
      <c r="AN3" s="407">
        <v>1400</v>
      </c>
      <c r="AO3" s="408">
        <v>1340</v>
      </c>
      <c r="AP3" s="408">
        <v>2000</v>
      </c>
      <c r="AQ3" s="408">
        <v>1400</v>
      </c>
      <c r="AR3" s="408">
        <v>1150</v>
      </c>
      <c r="AS3" s="408">
        <v>1100</v>
      </c>
      <c r="AT3" s="408">
        <v>1750</v>
      </c>
      <c r="AU3" s="408">
        <v>1150</v>
      </c>
      <c r="AV3" s="408">
        <v>900</v>
      </c>
      <c r="AW3" s="408">
        <v>860</v>
      </c>
      <c r="AX3" s="408">
        <v>1200</v>
      </c>
      <c r="AY3" s="409">
        <v>900</v>
      </c>
      <c r="AZ3" s="409">
        <v>650</v>
      </c>
      <c r="BA3" s="409">
        <v>620</v>
      </c>
      <c r="BB3" s="407">
        <f>+'Cuadro Resumen'!C213</f>
        <v>5759.1495000000004</v>
      </c>
      <c r="BC3" s="407">
        <f>+'Cuadro Resumen'!D213</f>
        <v>5307.4515000000001</v>
      </c>
      <c r="BD3" s="407">
        <f>+'Cuadro Resumen'!E213</f>
        <v>6775.47</v>
      </c>
      <c r="BE3" s="407">
        <f>+'Cuadro Resumen'!F213</f>
        <v>6323.7719999999999</v>
      </c>
      <c r="BF3" s="407">
        <f>+'Cuadro Resumen'!C214</f>
        <v>5081.6025</v>
      </c>
      <c r="BG3" s="407">
        <f>+'Cuadro Resumen'!D214</f>
        <v>4629.9045000000006</v>
      </c>
      <c r="BH3" s="407">
        <f>+'Cuadro Resumen'!E214</f>
        <v>6097.9230000000007</v>
      </c>
      <c r="BI3" s="407">
        <f>+'Cuadro Resumen'!F214</f>
        <v>5646.2250000000004</v>
      </c>
      <c r="BJ3" s="408">
        <f>+'Cuadro Resumen'!C215</f>
        <v>4404.0555000000004</v>
      </c>
      <c r="BK3" s="408">
        <f>+'Cuadro Resumen'!D215</f>
        <v>4065.2820000000002</v>
      </c>
      <c r="BL3" s="408">
        <f>+'Cuadro Resumen'!E215</f>
        <v>5420.3760000000002</v>
      </c>
      <c r="BM3" s="408">
        <f>+'Cuadro Resumen'!F215</f>
        <v>4968.6779999999999</v>
      </c>
      <c r="BN3" s="408">
        <f>+'Cuadro Resumen'!C216</f>
        <v>3726.5085000000004</v>
      </c>
      <c r="BO3" s="408">
        <f>+'Cuadro Resumen'!D216</f>
        <v>3387.7350000000001</v>
      </c>
      <c r="BP3" s="408">
        <f>+'Cuadro Resumen'!E216</f>
        <v>4742.8290000000006</v>
      </c>
      <c r="BQ3" s="408">
        <f>+'Cuadro Resumen'!F216</f>
        <v>4404.0555000000004</v>
      </c>
      <c r="BR3" s="408">
        <f>+'Cuadro Resumen'!C217</f>
        <v>3274.8105</v>
      </c>
      <c r="BS3" s="408">
        <f>+'Cuadro Resumen'!D217</f>
        <v>3048.9615000000003</v>
      </c>
      <c r="BT3" s="408">
        <f>+'Cuadro Resumen'!E217</f>
        <v>4178.2065000000002</v>
      </c>
      <c r="BU3" s="408">
        <f>+'Cuadro Resumen'!F217</f>
        <v>3839.433</v>
      </c>
      <c r="CB3" s="86">
        <v>35000</v>
      </c>
      <c r="CC3" s="86">
        <v>15000</v>
      </c>
      <c r="CD3" s="86">
        <v>35000</v>
      </c>
      <c r="CE3" s="86">
        <v>15000</v>
      </c>
    </row>
    <row r="4" spans="1:555" ht="15.75" thickBot="1" x14ac:dyDescent="0.3"/>
    <row r="5" spans="1:555" ht="53.25" thickBot="1" x14ac:dyDescent="0.3">
      <c r="C5" s="87" t="s">
        <v>378</v>
      </c>
      <c r="D5" s="186">
        <f>SUMIF(C:C,$C$10,D:D)</f>
        <v>550320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42</v>
      </c>
      <c r="D10" s="108">
        <f>SUM(F17:F18)</f>
        <v>28320</v>
      </c>
      <c r="E10" s="724"/>
      <c r="F10" s="70"/>
      <c r="G10" s="79"/>
      <c r="H10" s="70"/>
      <c r="I10" s="70"/>
    </row>
    <row r="11" spans="1:555" x14ac:dyDescent="0.25">
      <c r="B11" s="93"/>
      <c r="C11" s="70"/>
      <c r="D11" s="31"/>
      <c r="E11" s="93"/>
      <c r="F11" s="93"/>
      <c r="G11" s="93"/>
      <c r="H11" s="76"/>
      <c r="I11" s="76"/>
      <c r="J11" s="76"/>
      <c r="K11" s="111"/>
    </row>
    <row r="12" spans="1:555" x14ac:dyDescent="0.25">
      <c r="B12" s="93"/>
      <c r="C12" s="70"/>
      <c r="D12" s="31"/>
      <c r="E12" s="93"/>
      <c r="F12" s="93"/>
      <c r="G12" s="93"/>
      <c r="H12" s="76"/>
      <c r="I12" s="76"/>
      <c r="J12" s="76"/>
      <c r="K12" s="111"/>
    </row>
    <row r="13" spans="1:555" ht="15.75" x14ac:dyDescent="0.25">
      <c r="B13" s="93"/>
      <c r="C13" s="190" t="s">
        <v>387</v>
      </c>
      <c r="D13" s="324" t="s">
        <v>2075</v>
      </c>
      <c r="E13" s="93"/>
      <c r="F13" s="93"/>
      <c r="G13" s="93"/>
      <c r="H13" s="76"/>
      <c r="I13" s="76"/>
      <c r="J13" s="76"/>
      <c r="K13" s="111"/>
    </row>
    <row r="14" spans="1:555" ht="18.75" x14ac:dyDescent="0.25">
      <c r="B14" s="93"/>
      <c r="C14" s="195"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Acompañar la producción recursos educativos innovadores para apoyar el proceso de enseñanza aprendizaje. </v>
      </c>
      <c r="D14" s="31"/>
      <c r="E14" s="93"/>
      <c r="F14" s="93"/>
      <c r="G14" s="93"/>
      <c r="H14" s="76"/>
      <c r="I14" s="76"/>
      <c r="J14" s="76"/>
      <c r="K14" s="111"/>
    </row>
    <row r="15" spans="1:555" x14ac:dyDescent="0.25">
      <c r="B15" s="93"/>
      <c r="F15" s="93"/>
      <c r="G15" s="76"/>
      <c r="H15" s="76"/>
      <c r="I15" s="76"/>
    </row>
    <row r="16" spans="1:555" ht="32.25" customHeight="1" x14ac:dyDescent="0.25">
      <c r="B16" s="93"/>
      <c r="C16" s="144" t="s">
        <v>43</v>
      </c>
      <c r="D16" s="144" t="s">
        <v>51</v>
      </c>
      <c r="E16" s="144" t="s">
        <v>53</v>
      </c>
      <c r="F16" s="145" t="s">
        <v>27</v>
      </c>
      <c r="G16" s="145" t="s">
        <v>126</v>
      </c>
      <c r="H16" s="144" t="s">
        <v>45</v>
      </c>
      <c r="I16" s="144" t="s">
        <v>127</v>
      </c>
      <c r="J16" s="144" t="s">
        <v>405</v>
      </c>
      <c r="K16" s="144" t="s">
        <v>406</v>
      </c>
      <c r="L16" s="144" t="s">
        <v>458</v>
      </c>
    </row>
    <row r="17" spans="2:12" x14ac:dyDescent="0.25">
      <c r="B17" s="93"/>
      <c r="C17" s="99" t="s">
        <v>2174</v>
      </c>
      <c r="D17" s="146">
        <v>1</v>
      </c>
      <c r="E17" s="100">
        <v>13320</v>
      </c>
      <c r="F17" s="97">
        <f>D17*E17</f>
        <v>13320</v>
      </c>
      <c r="G17" s="157" t="s">
        <v>1689</v>
      </c>
      <c r="H17" s="101" t="s">
        <v>1040</v>
      </c>
      <c r="I17" s="101" t="str">
        <f>VLOOKUP(H17,Presupuesto!$B$11:$C$565,2,0)</f>
        <v>APLICACIONES INFORMATICAS</v>
      </c>
      <c r="J17" s="98" t="s">
        <v>1357</v>
      </c>
      <c r="K17" s="98" t="s">
        <v>390</v>
      </c>
      <c r="L17" s="98"/>
    </row>
    <row r="18" spans="2:12" x14ac:dyDescent="0.25">
      <c r="B18" s="93"/>
      <c r="C18" s="99" t="s">
        <v>1819</v>
      </c>
      <c r="D18" s="146">
        <v>1</v>
      </c>
      <c r="E18" s="100">
        <v>15000</v>
      </c>
      <c r="F18" s="97">
        <f>D18*E18</f>
        <v>15000</v>
      </c>
      <c r="G18" s="157" t="s">
        <v>1689</v>
      </c>
      <c r="H18" s="101" t="s">
        <v>1040</v>
      </c>
      <c r="I18" s="101" t="str">
        <f>VLOOKUP(H18,Presupuesto!$B$11:$C$565,2,0)</f>
        <v>APLICACIONES INFORMATICAS</v>
      </c>
      <c r="J18" s="98" t="s">
        <v>1357</v>
      </c>
      <c r="K18" s="98" t="s">
        <v>390</v>
      </c>
      <c r="L18" s="98"/>
    </row>
    <row r="19" spans="2:12" x14ac:dyDescent="0.25">
      <c r="B19" s="93"/>
      <c r="F19" s="93"/>
      <c r="G19" s="76"/>
      <c r="H19" s="76"/>
      <c r="I19" s="76"/>
    </row>
    <row r="22" spans="2:12" ht="15.75" thickBot="1" x14ac:dyDescent="0.3"/>
    <row r="23" spans="2:12" ht="15.75" thickBot="1" x14ac:dyDescent="0.3">
      <c r="C23" s="29" t="s">
        <v>42</v>
      </c>
      <c r="D23" s="108">
        <f>SUM(F30:F30)</f>
        <v>50000</v>
      </c>
      <c r="E23" s="724"/>
      <c r="F23" s="70"/>
      <c r="G23" s="79"/>
      <c r="H23" s="70"/>
      <c r="I23" s="70"/>
    </row>
    <row r="24" spans="2:12" x14ac:dyDescent="0.25">
      <c r="C24" s="70"/>
      <c r="D24" s="31"/>
      <c r="E24" s="93"/>
      <c r="F24" s="93"/>
      <c r="G24" s="93"/>
      <c r="H24" s="76"/>
      <c r="I24" s="76"/>
      <c r="J24" s="76"/>
      <c r="K24" s="111"/>
    </row>
    <row r="25" spans="2:12" x14ac:dyDescent="0.25">
      <c r="C25" s="70"/>
      <c r="D25" s="31"/>
      <c r="E25" s="93"/>
      <c r="F25" s="93"/>
      <c r="G25" s="93"/>
      <c r="H25" s="76"/>
      <c r="I25" s="76"/>
      <c r="J25" s="76"/>
      <c r="K25" s="111"/>
    </row>
    <row r="26" spans="2:12" ht="15.75" x14ac:dyDescent="0.25">
      <c r="C26" s="190" t="s">
        <v>387</v>
      </c>
      <c r="D26" s="324" t="s">
        <v>1853</v>
      </c>
      <c r="E26" s="93"/>
      <c r="F26" s="93"/>
      <c r="G26" s="93"/>
      <c r="H26" s="76"/>
      <c r="I26" s="76"/>
      <c r="J26" s="76"/>
      <c r="K26" s="111"/>
    </row>
    <row r="27" spans="2:12" ht="18.75" x14ac:dyDescent="0.25">
      <c r="C27" s="195" t="str">
        <f>IFERROR(VLOOKUP(D26,'1. Desarrollo e Innov. Curricu.'!$F:$G,2,FALSE),IFERROR(VLOOKUP(D26,'2. Investigación Científica'!$F:$G,2,FALSE),IFERROR(VLOOKUP(D26,'3. Vinculación Univ. Sociedad'!$F:$G,2,FALSE),IFERROR(VLOOKUP(D26,'4. Docencia y Profesorado Univ.'!$F:$G,2,FALSE),IFERROR(VLOOKUP(D26,'5. Estudiantes y Graduados'!$F:$G,2,FALSE),IFERROR(VLOOKUP(D26,'11. Gestion Administrativa'!$F:$G,2,FALSE),IFERROR(VLOOKUP(D26,'13. Gestión Académica'!$F:$G,2,FALSE),IFERROR(VLOOKUP(D26,'9. Asegura. de la Calid. y M'!$F:$G,2,FALSE),IFERROR(VLOOKUP(D26,'6. Gestión del Conocimiento'!$F:$G,2,FALSE),IFERROR(VLOOKUP(D26,'15. Gobernabilidad y Proceso...'!$F:$G,2,FALSE),IFERROR(VLOOKUP(D26,'12. Gestión del Talento Humano'!$F:$G,2,FALSE),IFERROR(VLOOKUP(D26,'14. Internacional... de la E.S.'!$F:$G,2,FALSE),IFERROR(VLOOKUP(D26,'10. Posgrado'!$F:$G,2,FALSE),IFERROR(VLOOKUP(D26,'16. Desa. del Sistema Educ.Sup.'!$F:$G,2,FALSE),IFERROR(VLOOKUP(D26,'8. Cultura de Inno. Insti...'!$F:$G,2,FALSE),VLOOKUP(D26,'7. Lo Esencial de la Reforma U.'!$F:$G,2,0))))))))))))))))</f>
        <v xml:space="preserve">Automatizar los procesos administrativos y técnico-pedagógicos pertinentes a las actividades implicadas en el quehacer de la DIE de acuerdo al modelo de innovación. </v>
      </c>
      <c r="D27" s="31"/>
      <c r="E27" s="93"/>
      <c r="F27" s="93"/>
      <c r="G27" s="93"/>
      <c r="H27" s="76"/>
      <c r="I27" s="76"/>
      <c r="J27" s="76"/>
      <c r="K27" s="111"/>
    </row>
    <row r="28" spans="2:12" x14ac:dyDescent="0.25">
      <c r="F28" s="93"/>
      <c r="G28" s="76"/>
      <c r="H28" s="76"/>
      <c r="I28" s="76"/>
    </row>
    <row r="29" spans="2:12" ht="30" x14ac:dyDescent="0.25">
      <c r="C29" s="144" t="s">
        <v>43</v>
      </c>
      <c r="D29" s="144" t="s">
        <v>51</v>
      </c>
      <c r="E29" s="144" t="s">
        <v>53</v>
      </c>
      <c r="F29" s="145" t="s">
        <v>27</v>
      </c>
      <c r="G29" s="145" t="s">
        <v>126</v>
      </c>
      <c r="H29" s="144" t="s">
        <v>45</v>
      </c>
      <c r="I29" s="144" t="s">
        <v>127</v>
      </c>
      <c r="J29" s="144" t="s">
        <v>405</v>
      </c>
      <c r="K29" s="144" t="s">
        <v>406</v>
      </c>
      <c r="L29" s="144" t="s">
        <v>458</v>
      </c>
    </row>
    <row r="30" spans="2:12" x14ac:dyDescent="0.25">
      <c r="C30" s="99" t="s">
        <v>1821</v>
      </c>
      <c r="D30" s="146">
        <v>1</v>
      </c>
      <c r="E30" s="100">
        <v>50000</v>
      </c>
      <c r="F30" s="97">
        <f>D30*E30</f>
        <v>50000</v>
      </c>
      <c r="G30" s="157" t="s">
        <v>1689</v>
      </c>
      <c r="H30" s="101" t="s">
        <v>1008</v>
      </c>
      <c r="I30" s="101" t="str">
        <f>VLOOKUP(H30,Presupuesto!$B$11:$C$565,2,0)</f>
        <v>EQUIPO DE COMPUTACION</v>
      </c>
      <c r="J30" s="98" t="s">
        <v>1358</v>
      </c>
      <c r="K30" s="98" t="s">
        <v>390</v>
      </c>
      <c r="L30" s="98"/>
    </row>
    <row r="31" spans="2:12" x14ac:dyDescent="0.25">
      <c r="F31" s="93"/>
      <c r="G31" s="76"/>
      <c r="H31" s="76"/>
      <c r="I31" s="76"/>
    </row>
    <row r="33" spans="3:12" ht="15.75" thickBot="1" x14ac:dyDescent="0.3"/>
    <row r="34" spans="3:12" ht="15.75" thickBot="1" x14ac:dyDescent="0.3">
      <c r="C34" s="29" t="s">
        <v>42</v>
      </c>
      <c r="D34" s="108">
        <f>SUM(F41:F41)</f>
        <v>50000</v>
      </c>
      <c r="E34" s="724"/>
      <c r="F34" s="70"/>
      <c r="G34" s="79"/>
      <c r="H34" s="70"/>
      <c r="I34" s="70"/>
    </row>
    <row r="35" spans="3:12" x14ac:dyDescent="0.25">
      <c r="C35" s="70"/>
      <c r="D35" s="31"/>
      <c r="E35" s="93"/>
      <c r="F35" s="93"/>
      <c r="G35" s="93"/>
      <c r="H35" s="76"/>
      <c r="I35" s="76"/>
      <c r="J35" s="76"/>
      <c r="K35" s="111"/>
    </row>
    <row r="36" spans="3:12" x14ac:dyDescent="0.25">
      <c r="C36" s="70"/>
      <c r="D36" s="31"/>
      <c r="E36" s="93"/>
      <c r="F36" s="93"/>
      <c r="G36" s="93"/>
      <c r="H36" s="76"/>
      <c r="I36" s="76"/>
      <c r="J36" s="76"/>
      <c r="K36" s="111"/>
    </row>
    <row r="37" spans="3:12" ht="15.75" x14ac:dyDescent="0.25">
      <c r="C37" s="190" t="s">
        <v>387</v>
      </c>
      <c r="D37" s="324" t="s">
        <v>1795</v>
      </c>
      <c r="E37" s="93"/>
      <c r="F37" s="93"/>
      <c r="G37" s="93"/>
      <c r="H37" s="76"/>
      <c r="I37" s="76"/>
      <c r="J37" s="76"/>
      <c r="K37" s="111"/>
    </row>
    <row r="38" spans="3:12" ht="18.75" x14ac:dyDescent="0.25">
      <c r="C38" s="195" t="str">
        <f>IFERROR(VLOOKUP(D37,'1. Desarrollo e Innov. Curricu.'!$F:$G,2,FALSE),IFERROR(VLOOKUP(D37,'2. Investigación Científica'!$F:$G,2,FALSE),IFERROR(VLOOKUP(D37,'3. Vinculación Univ. Sociedad'!$F:$G,2,FALSE),IFERROR(VLOOKUP(D37,'4. Docencia y Profesorado Univ.'!$F:$G,2,FALSE),IFERROR(VLOOKUP(D37,'5. Estudiantes y Graduados'!$F:$G,2,FALSE),IFERROR(VLOOKUP(D37,'11. Gestion Administrativa'!$F:$G,2,FALSE),IFERROR(VLOOKUP(D37,'13. Gestión Académica'!$F:$G,2,FALSE),IFERROR(VLOOKUP(D37,'9. Asegura. de la Calid. y M'!$F:$G,2,FALSE),IFERROR(VLOOKUP(D37,'6. Gestión del Conocimiento'!$F:$G,2,FALSE),IFERROR(VLOOKUP(D37,'15. Gobernabilidad y Proceso...'!$F:$G,2,FALSE),IFERROR(VLOOKUP(D37,'12. Gestión del Talento Humano'!$F:$G,2,FALSE),IFERROR(VLOOKUP(D37,'14. Internacional... de la E.S.'!$F:$G,2,FALSE),IFERROR(VLOOKUP(D37,'10. Posgrado'!$F:$G,2,FALSE),IFERROR(VLOOKUP(D37,'17. Gestión TIC'!$F:$G,2,FALSE),IFERROR(VLOOKUP(D37,'16. Desa. del Sistema Educ.Sup.'!$F:$G,2,FALSE),IFERROR(VLOOKUP(D37,'8. Cultura de Inno. Insti...'!$F:$G,2,FALSE),VLOOKUP(D37,'7. Lo Esencial de la Reforma U.'!$F:$G,2,0)))))))))))))))))</f>
        <v>Definir y adquirir  la infraestructura tecnológica necesaria para generar Recursos de Contenido y Recursos de Autoevaluación animados en la nueva tecnología HTML5</v>
      </c>
      <c r="D38" s="31"/>
      <c r="E38" s="93"/>
      <c r="F38" s="93"/>
      <c r="G38" s="93"/>
      <c r="H38" s="76"/>
      <c r="I38" s="76"/>
      <c r="J38" s="76"/>
      <c r="K38" s="111"/>
    </row>
    <row r="39" spans="3:12" x14ac:dyDescent="0.25">
      <c r="F39" s="93"/>
      <c r="G39" s="76"/>
      <c r="H39" s="76"/>
      <c r="I39" s="76"/>
    </row>
    <row r="40" spans="3:12" ht="30" x14ac:dyDescent="0.25">
      <c r="C40" s="144" t="s">
        <v>43</v>
      </c>
      <c r="D40" s="144" t="s">
        <v>51</v>
      </c>
      <c r="E40" s="144" t="s">
        <v>53</v>
      </c>
      <c r="F40" s="145" t="s">
        <v>27</v>
      </c>
      <c r="G40" s="145" t="s">
        <v>126</v>
      </c>
      <c r="H40" s="144" t="s">
        <v>45</v>
      </c>
      <c r="I40" s="144" t="s">
        <v>127</v>
      </c>
      <c r="J40" s="144" t="s">
        <v>405</v>
      </c>
      <c r="K40" s="144" t="s">
        <v>406</v>
      </c>
      <c r="L40" s="144" t="s">
        <v>458</v>
      </c>
    </row>
    <row r="41" spans="3:12" x14ac:dyDescent="0.25">
      <c r="C41" s="99" t="s">
        <v>74</v>
      </c>
      <c r="D41" s="146">
        <v>2</v>
      </c>
      <c r="E41" s="100">
        <v>25000</v>
      </c>
      <c r="F41" s="97">
        <f>D41*E41</f>
        <v>50000</v>
      </c>
      <c r="G41" s="157" t="s">
        <v>1689</v>
      </c>
      <c r="H41" s="101" t="s">
        <v>1040</v>
      </c>
      <c r="I41" s="101" t="str">
        <f>VLOOKUP(H41,Presupuesto!$B$11:$C$565,2,0)</f>
        <v>APLICACIONES INFORMATICAS</v>
      </c>
      <c r="J41" s="98" t="s">
        <v>1506</v>
      </c>
      <c r="K41" s="98" t="s">
        <v>394</v>
      </c>
      <c r="L41" s="98"/>
    </row>
    <row r="42" spans="3:12" x14ac:dyDescent="0.25">
      <c r="F42" s="93"/>
      <c r="G42" s="76"/>
      <c r="H42" s="76"/>
      <c r="I42" s="76"/>
    </row>
    <row r="43" spans="3:12" ht="15.75" thickBot="1" x14ac:dyDescent="0.3"/>
    <row r="44" spans="3:12" ht="15.75" thickBot="1" x14ac:dyDescent="0.3">
      <c r="C44" s="29" t="s">
        <v>42</v>
      </c>
      <c r="D44" s="108">
        <f>SUM(F51:F57)</f>
        <v>340000</v>
      </c>
      <c r="E44" s="724"/>
      <c r="F44" s="70"/>
      <c r="G44" s="79"/>
      <c r="H44" s="70"/>
      <c r="I44" s="70"/>
    </row>
    <row r="45" spans="3:12" x14ac:dyDescent="0.25">
      <c r="C45" s="70"/>
      <c r="D45" s="31"/>
      <c r="E45" s="93"/>
      <c r="F45" s="93"/>
      <c r="G45" s="93"/>
      <c r="H45" s="76"/>
      <c r="I45" s="76"/>
      <c r="J45" s="76"/>
      <c r="K45" s="111"/>
    </row>
    <row r="46" spans="3:12" x14ac:dyDescent="0.25">
      <c r="C46" s="70"/>
      <c r="D46" s="31"/>
      <c r="E46" s="93"/>
      <c r="F46" s="93"/>
      <c r="G46" s="93"/>
      <c r="H46" s="76"/>
      <c r="I46" s="76"/>
      <c r="J46" s="76"/>
      <c r="K46" s="111"/>
    </row>
    <row r="47" spans="3:12" ht="15.75" x14ac:dyDescent="0.25">
      <c r="C47" s="190" t="s">
        <v>387</v>
      </c>
      <c r="D47" s="324" t="s">
        <v>1797</v>
      </c>
      <c r="E47" s="93"/>
      <c r="F47" s="93"/>
      <c r="G47" s="93"/>
      <c r="H47" s="76"/>
      <c r="I47" s="76"/>
      <c r="J47" s="76"/>
      <c r="K47" s="111"/>
    </row>
    <row r="48" spans="3:12" ht="18.75" x14ac:dyDescent="0.25">
      <c r="C48" s="195" t="str">
        <f>IFERROR(VLOOKUP(D47,'1. Desarrollo e Innov. Curricu.'!$F:$G,2,FALSE),IFERROR(VLOOKUP(D47,'2. Investigación Científica'!$F:$G,2,FALSE),IFERROR(VLOOKUP(D47,'3. Vinculación Univ. Sociedad'!$F:$G,2,FALSE),IFERROR(VLOOKUP(D47,'4. Docencia y Profesorado Univ.'!$F:$G,2,FALSE),IFERROR(VLOOKUP(D47,'5. Estudiantes y Graduados'!$F:$G,2,FALSE),IFERROR(VLOOKUP(D47,'11. Gestion Administrativa'!$F:$G,2,FALSE),IFERROR(VLOOKUP(D47,'13. Gestión Académica'!$F:$G,2,FALSE),IFERROR(VLOOKUP(D47,'9. Asegura. de la Calid. y M'!$F:$G,2,FALSE),IFERROR(VLOOKUP(D47,'6. Gestión del Conocimiento'!$F:$G,2,FALSE),IFERROR(VLOOKUP(D47,'15. Gobernabilidad y Proceso...'!$F:$G,2,FALSE),IFERROR(VLOOKUP(D47,'12. Gestión del Talento Humano'!$F:$G,2,FALSE),IFERROR(VLOOKUP(D47,'14. Internacional... de la E.S.'!$F:$G,2,FALSE),IFERROR(VLOOKUP(D47,'10. Posgrado'!$F:$G,2,FALSE),IFERROR(VLOOKUP(D47,'17. Gestión TIC'!$F:$G,2,FALSE),IFERROR(VLOOKUP(D47,'16. Desa. del Sistema Educ.Sup.'!$F:$G,2,FALSE),IFERROR(VLOOKUP(D47,'8. Cultura de Inno. Insti...'!$F:$G,2,FALSE),VLOOKUP(D47,'7. Lo Esencial de la Reforma U.'!$F:$G,2,0)))))))))))))))))</f>
        <v>Actualización y dotación de equipo de hardware y  software en las salas actuales de capacitación de la DIE de acuerdo a nuevos procesos de innovación educativa.</v>
      </c>
      <c r="D48" s="31"/>
      <c r="E48" s="93"/>
      <c r="F48" s="93"/>
      <c r="G48" s="93"/>
      <c r="H48" s="76"/>
      <c r="I48" s="76"/>
      <c r="J48" s="76"/>
      <c r="K48" s="111"/>
    </row>
    <row r="49" spans="3:12" x14ac:dyDescent="0.25">
      <c r="F49" s="93"/>
      <c r="G49" s="76"/>
      <c r="H49" s="76"/>
      <c r="I49" s="76"/>
    </row>
    <row r="50" spans="3:12" ht="30" x14ac:dyDescent="0.25">
      <c r="C50" s="144" t="s">
        <v>43</v>
      </c>
      <c r="D50" s="144" t="s">
        <v>51</v>
      </c>
      <c r="E50" s="144" t="s">
        <v>53</v>
      </c>
      <c r="F50" s="145" t="s">
        <v>27</v>
      </c>
      <c r="G50" s="145" t="s">
        <v>126</v>
      </c>
      <c r="H50" s="144" t="s">
        <v>45</v>
      </c>
      <c r="I50" s="144" t="s">
        <v>127</v>
      </c>
      <c r="J50" s="144" t="s">
        <v>405</v>
      </c>
      <c r="K50" s="144" t="s">
        <v>406</v>
      </c>
      <c r="L50" s="144" t="s">
        <v>458</v>
      </c>
    </row>
    <row r="51" spans="3:12" x14ac:dyDescent="0.25">
      <c r="C51" s="99" t="s">
        <v>2175</v>
      </c>
      <c r="D51" s="146">
        <v>3</v>
      </c>
      <c r="E51" s="100">
        <v>25000</v>
      </c>
      <c r="F51" s="97">
        <f>D51*E51</f>
        <v>75000</v>
      </c>
      <c r="G51" s="157" t="s">
        <v>1689</v>
      </c>
      <c r="H51" s="101" t="s">
        <v>332</v>
      </c>
      <c r="I51" s="101" t="str">
        <f>VLOOKUP(H51,Presupuesto!$B$11:$C$565,2,0)</f>
        <v>EQUIPO DE COMUNICACIàN Y SE¥ALAMIENTO</v>
      </c>
      <c r="J51" s="98" t="s">
        <v>1506</v>
      </c>
      <c r="K51" s="98" t="s">
        <v>390</v>
      </c>
      <c r="L51" s="98"/>
    </row>
    <row r="52" spans="3:12" s="415" customFormat="1" x14ac:dyDescent="0.25">
      <c r="C52" s="99" t="s">
        <v>2176</v>
      </c>
      <c r="D52" s="146">
        <v>1</v>
      </c>
      <c r="E52" s="100">
        <v>30000</v>
      </c>
      <c r="F52" s="97">
        <f t="shared" ref="F52:F55" si="0">D52*E52</f>
        <v>30000</v>
      </c>
      <c r="G52" s="157" t="s">
        <v>2110</v>
      </c>
      <c r="H52" s="101" t="s">
        <v>1008</v>
      </c>
      <c r="I52" s="101" t="str">
        <f>VLOOKUP(H52,Presupuesto!$B$11:$C$565,2,0)</f>
        <v>EQUIPO DE COMPUTACION</v>
      </c>
      <c r="J52" s="98" t="s">
        <v>1506</v>
      </c>
      <c r="K52" s="98" t="s">
        <v>391</v>
      </c>
      <c r="L52" s="98"/>
    </row>
    <row r="53" spans="3:12" s="415" customFormat="1" x14ac:dyDescent="0.25">
      <c r="C53" s="99" t="s">
        <v>2177</v>
      </c>
      <c r="D53" s="146">
        <v>10</v>
      </c>
      <c r="E53" s="100">
        <v>10000</v>
      </c>
      <c r="F53" s="97">
        <f t="shared" si="0"/>
        <v>100000</v>
      </c>
      <c r="G53" s="157" t="s">
        <v>2111</v>
      </c>
      <c r="H53" s="101" t="s">
        <v>1040</v>
      </c>
      <c r="I53" s="101" t="str">
        <f>VLOOKUP(H53,Presupuesto!$B$11:$C$565,2,0)</f>
        <v>APLICACIONES INFORMATICAS</v>
      </c>
      <c r="J53" s="98" t="s">
        <v>1506</v>
      </c>
      <c r="K53" s="98" t="s">
        <v>392</v>
      </c>
      <c r="L53" s="98"/>
    </row>
    <row r="54" spans="3:12" s="415" customFormat="1" x14ac:dyDescent="0.25">
      <c r="C54" s="99" t="s">
        <v>2180</v>
      </c>
      <c r="D54" s="146">
        <v>10</v>
      </c>
      <c r="E54" s="100">
        <v>4000</v>
      </c>
      <c r="F54" s="97">
        <f t="shared" si="0"/>
        <v>40000</v>
      </c>
      <c r="G54" s="157" t="s">
        <v>2178</v>
      </c>
      <c r="H54" s="101" t="s">
        <v>332</v>
      </c>
      <c r="I54" s="101" t="str">
        <f>VLOOKUP(H54,Presupuesto!$B$11:$C$565,2,0)</f>
        <v>EQUIPO DE COMUNICACIàN Y SE¥ALAMIENTO</v>
      </c>
      <c r="J54" s="98" t="s">
        <v>1506</v>
      </c>
      <c r="K54" s="98" t="s">
        <v>393</v>
      </c>
      <c r="L54" s="98"/>
    </row>
    <row r="55" spans="3:12" s="415" customFormat="1" x14ac:dyDescent="0.25">
      <c r="C55" s="99" t="s">
        <v>2181</v>
      </c>
      <c r="D55" s="146">
        <v>1</v>
      </c>
      <c r="E55" s="100">
        <v>25000</v>
      </c>
      <c r="F55" s="97">
        <f t="shared" si="0"/>
        <v>25000</v>
      </c>
      <c r="G55" s="157" t="s">
        <v>2179</v>
      </c>
      <c r="H55" s="101" t="s">
        <v>333</v>
      </c>
      <c r="I55" s="101" t="str">
        <f>VLOOKUP(H55,Presupuesto!$B$11:$C$565,2,0)</f>
        <v>EQUIPOS PARA COMPUTACION</v>
      </c>
      <c r="J55" s="98" t="s">
        <v>1506</v>
      </c>
      <c r="K55" s="98" t="s">
        <v>394</v>
      </c>
      <c r="L55" s="98"/>
    </row>
    <row r="56" spans="3:12" x14ac:dyDescent="0.25">
      <c r="C56" s="99" t="s">
        <v>1847</v>
      </c>
      <c r="D56" s="146">
        <v>1</v>
      </c>
      <c r="E56" s="100">
        <v>20000</v>
      </c>
      <c r="F56" s="97">
        <f>D56*E56</f>
        <v>20000</v>
      </c>
      <c r="G56" s="157" t="s">
        <v>2110</v>
      </c>
      <c r="H56" s="101" t="s">
        <v>1008</v>
      </c>
      <c r="I56" s="101" t="str">
        <f>VLOOKUP(H56,Presupuesto!$B$11:$C$565,2,0)</f>
        <v>EQUIPO DE COMPUTACION</v>
      </c>
      <c r="J56" s="98" t="s">
        <v>1506</v>
      </c>
      <c r="K56" s="98" t="s">
        <v>395</v>
      </c>
      <c r="L56" s="98"/>
    </row>
    <row r="57" spans="3:12" x14ac:dyDescent="0.25">
      <c r="C57" s="99" t="s">
        <v>1848</v>
      </c>
      <c r="D57" s="146">
        <v>1</v>
      </c>
      <c r="E57" s="100">
        <v>50000</v>
      </c>
      <c r="F57" s="97">
        <f>D57*E57</f>
        <v>50000</v>
      </c>
      <c r="G57" s="157" t="s">
        <v>2111</v>
      </c>
      <c r="H57" s="101" t="s">
        <v>1008</v>
      </c>
      <c r="I57" s="101" t="str">
        <f>VLOOKUP(H57,Presupuesto!$B$11:$C$565,2,0)</f>
        <v>EQUIPO DE COMPUTACION</v>
      </c>
      <c r="J57" s="98" t="s">
        <v>1506</v>
      </c>
      <c r="K57" s="98" t="s">
        <v>396</v>
      </c>
      <c r="L57" s="98"/>
    </row>
    <row r="59" spans="3:12" ht="15.75" thickBot="1" x14ac:dyDescent="0.3"/>
    <row r="60" spans="3:12" ht="15.75" thickBot="1" x14ac:dyDescent="0.3">
      <c r="C60" s="29" t="s">
        <v>42</v>
      </c>
      <c r="D60" s="108">
        <f>SUM(F67:F68)</f>
        <v>82000</v>
      </c>
      <c r="F60" s="70"/>
      <c r="G60" s="79"/>
      <c r="H60" s="70"/>
      <c r="I60" s="70"/>
    </row>
    <row r="61" spans="3:12" x14ac:dyDescent="0.25">
      <c r="C61" s="70"/>
      <c r="D61" s="31"/>
      <c r="E61" s="93"/>
      <c r="F61" s="93"/>
      <c r="G61" s="93"/>
      <c r="H61" s="76"/>
      <c r="I61" s="76"/>
      <c r="J61" s="76"/>
      <c r="K61" s="111"/>
    </row>
    <row r="62" spans="3:12" x14ac:dyDescent="0.25">
      <c r="C62" s="70"/>
      <c r="D62" s="31"/>
      <c r="E62" s="93"/>
      <c r="F62" s="93"/>
      <c r="G62" s="93"/>
      <c r="H62" s="76"/>
      <c r="I62" s="76"/>
      <c r="J62" s="76"/>
      <c r="K62" s="111"/>
    </row>
    <row r="63" spans="3:12" ht="15.75" x14ac:dyDescent="0.25">
      <c r="C63" s="190" t="s">
        <v>387</v>
      </c>
      <c r="D63" s="324" t="s">
        <v>2040</v>
      </c>
      <c r="E63" s="93"/>
      <c r="F63" s="93"/>
      <c r="G63" s="93"/>
      <c r="H63" s="76"/>
      <c r="I63" s="76"/>
      <c r="J63" s="76"/>
      <c r="K63" s="111"/>
    </row>
    <row r="64" spans="3:12" ht="18.75" x14ac:dyDescent="0.25">
      <c r="C64" s="195" t="str">
        <f>IFERROR(VLOOKUP(D63,'1. Desarrollo e Innov. Curricu.'!$F:$G,2,FALSE),IFERROR(VLOOKUP(D63,'2. Investigación Científica'!$F:$G,2,FALSE),IFERROR(VLOOKUP(D63,'3. Vinculación Univ. Sociedad'!$F:$G,2,FALSE),IFERROR(VLOOKUP(D63,'4. Docencia y Profesorado Univ.'!$F:$G,2,FALSE),IFERROR(VLOOKUP(D63,'5. Estudiantes y Graduados'!$F:$G,2,FALSE),IFERROR(VLOOKUP(D63,'11. Gestion Administrativa'!$F:$G,2,FALSE),IFERROR(VLOOKUP(D63,'13. Gestión Académica'!$F:$G,2,FALSE),IFERROR(VLOOKUP(D63,'9. Asegura. de la Calid. y M'!$F:$G,2,FALSE),IFERROR(VLOOKUP(D63,'6. Gestión del Conocimiento'!$F:$G,2,FALSE),IFERROR(VLOOKUP(D63,'15. Gobernabilidad y Proceso...'!$F:$G,2,FALSE),IFERROR(VLOOKUP(D63,'12. Gestión del Talento Humano'!$F:$G,2,FALSE),IFERROR(VLOOKUP(D63,'14. Internacional... de la E.S.'!$F:$G,2,FALSE),IFERROR(VLOOKUP(D63,'10. Posgrado'!$F:$G,2,FALSE),IFERROR(VLOOKUP(D63,'17. Gestión TIC'!$F:$G,2,FALSE),IFERROR(VLOOKUP(D63,'16. Desa. del Sistema Educ.Sup.'!$F:$G,2,FALSE),IFERROR(VLOOKUP(D63,'8. Cultura de Inno. Insti...'!$F:$G,2,FALSE),VLOOKUP(D63,'7. Lo Esencial de la Reforma U.'!$F:$G,2,0)))))))))))))))))</f>
        <v>Apoyar en la asesoría, actualización de software y dotación de equipo de hardware  para las salas de innovación y telecentros universitarios.</v>
      </c>
      <c r="D64" s="31"/>
      <c r="E64" s="93"/>
      <c r="F64" s="93"/>
      <c r="G64" s="93"/>
      <c r="H64" s="76"/>
      <c r="I64" s="76"/>
      <c r="J64" s="76"/>
      <c r="K64" s="111"/>
    </row>
    <row r="65" spans="3:12" x14ac:dyDescent="0.25">
      <c r="F65" s="93"/>
      <c r="G65" s="76"/>
      <c r="H65" s="76"/>
      <c r="I65" s="76"/>
    </row>
    <row r="66" spans="3:12" ht="30" x14ac:dyDescent="0.25">
      <c r="C66" s="144" t="s">
        <v>43</v>
      </c>
      <c r="D66" s="144" t="s">
        <v>51</v>
      </c>
      <c r="E66" s="144" t="s">
        <v>53</v>
      </c>
      <c r="F66" s="145" t="s">
        <v>27</v>
      </c>
      <c r="G66" s="145" t="s">
        <v>126</v>
      </c>
      <c r="H66" s="144" t="s">
        <v>45</v>
      </c>
      <c r="I66" s="144" t="s">
        <v>127</v>
      </c>
      <c r="J66" s="144" t="s">
        <v>405</v>
      </c>
      <c r="K66" s="144" t="s">
        <v>406</v>
      </c>
      <c r="L66" s="144" t="s">
        <v>458</v>
      </c>
    </row>
    <row r="67" spans="3:12" x14ac:dyDescent="0.25">
      <c r="C67" s="99" t="s">
        <v>2109</v>
      </c>
      <c r="D67" s="146">
        <v>1</v>
      </c>
      <c r="E67" s="100">
        <v>50000</v>
      </c>
      <c r="F67" s="97">
        <f>D67*E67</f>
        <v>50000</v>
      </c>
      <c r="G67" s="157" t="s">
        <v>1689</v>
      </c>
      <c r="H67" s="101" t="s">
        <v>1008</v>
      </c>
      <c r="I67" s="101" t="str">
        <f>VLOOKUP(H67,Presupuesto!$B$11:$C$565,2,0)</f>
        <v>EQUIPO DE COMPUTACION</v>
      </c>
      <c r="J67" s="98" t="s">
        <v>1506</v>
      </c>
      <c r="K67" s="98" t="s">
        <v>390</v>
      </c>
      <c r="L67" s="98"/>
    </row>
    <row r="68" spans="3:12" x14ac:dyDescent="0.25">
      <c r="C68" s="99" t="s">
        <v>2182</v>
      </c>
      <c r="D68" s="146">
        <v>8</v>
      </c>
      <c r="E68" s="100">
        <v>4000</v>
      </c>
      <c r="F68" s="97">
        <f>D68*E68</f>
        <v>32000</v>
      </c>
      <c r="G68" s="157" t="s">
        <v>2110</v>
      </c>
      <c r="H68" s="101" t="s">
        <v>1008</v>
      </c>
      <c r="I68" s="101" t="str">
        <f>VLOOKUP(H68,Presupuesto!$B$11:$C$565,2,0)</f>
        <v>EQUIPO DE COMPUTACION</v>
      </c>
      <c r="J68" s="98" t="s">
        <v>1506</v>
      </c>
      <c r="K68" s="98" t="s">
        <v>391</v>
      </c>
      <c r="L68" s="98"/>
    </row>
  </sheetData>
  <dataValidations xWindow="701" yWindow="497" count="4">
    <dataValidation type="list" allowBlank="1" showInputMessage="1" showErrorMessage="1" errorTitle="¡Ingreso Inválido!" error="Seleccione una opción de la lista._x000a_" promptTitle="Tipo de Presupuesto" prompt="Seleccione una opción de la lista." sqref="G17:G18 G30 G41 G51:G57 G67:G68">
      <formula1>$R$2:$S$2</formula1>
    </dataValidation>
    <dataValidation type="list" allowBlank="1" showInputMessage="1" showErrorMessage="1" errorTitle="¡Ingreso Inválido!" error="Seleccione una opción de la lista" promptTitle="Mes Requerido" prompt="Seleccione el mes en el que requiere el recurso." sqref="K17:K18 K30 K41 K67:K68 K51:K57">
      <formula1>$U$2:$AF$2</formula1>
    </dataValidation>
    <dataValidation type="list" allowBlank="1" showInputMessage="1" showErrorMessage="1" errorTitle="¡Ingreso Inválido!" error="Verifique el valor ingresado" promptTitle="Objeto de Gasto" prompt="Ingrese el Objeto de Gasto" sqref="H30 H41 H17:H18 H51:H57 H67:H68">
      <formula1>$A$1:$UI$1</formula1>
    </dataValidation>
    <dataValidation type="list" allowBlank="1" showInputMessage="1" showErrorMessage="1" errorTitle="¡Ingreso Inválido!" error="Seleccione una opción de la lista." promptTitle="Dimensión Estratégica" prompt="Seleccione una opción de la lista." sqref="J30 J41 J17:J18 J67:J68">
      <formula1>$A$2:$P$2</formula1>
    </dataValidation>
  </dataValidations>
  <pageMargins left="0.7" right="0.7" top="0.75" bottom="0.75" header="0.3" footer="0.3"/>
  <pageSetup orientation="portrait" horizontalDpi="300" verticalDpi="300" r:id="rId1"/>
  <drawing r:id="rId2"/>
  <extLst>
    <ext xmlns:x14="http://schemas.microsoft.com/office/spreadsheetml/2009/9/main" uri="{CCE6A557-97BC-4b89-ADB6-D9C93CAAB3DF}">
      <x14:dataValidations xmlns:xm="http://schemas.microsoft.com/office/excel/2006/main" xWindow="701" yWindow="497" count="1">
        <x14:dataValidation type="list" allowBlank="1" showInputMessage="1" showErrorMessage="1" errorTitle="¡Ingreso Inválido!" error="Seleccione una opción de la lista." promptTitle="Dimensión Estratégica" prompt="Seleccione una opción de la lista.">
          <x14:formula1>
            <xm:f>Presupuesto!$K$11:$AA$11</xm:f>
          </x14:formula1>
          <xm:sqref>J51:J57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58"/>
  <sheetViews>
    <sheetView showGridLines="0" topLeftCell="A4" zoomScale="86" zoomScaleNormal="86" workbookViewId="0">
      <selection activeCell="G23" sqref="G23"/>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35.5703125" style="86" customWidth="1"/>
    <col min="10" max="10" width="28.140625" style="86" bestFit="1" customWidth="1"/>
    <col min="11" max="11" width="19.85546875" style="86" bestFit="1" customWidth="1"/>
    <col min="12" max="16384" width="11.5703125" style="86"/>
  </cols>
  <sheetData>
    <row r="1" spans="1:555" ht="26.25" hidden="1" x14ac:dyDescent="0.25">
      <c r="A1" s="421" t="s">
        <v>246</v>
      </c>
      <c r="B1" s="422" t="s">
        <v>247</v>
      </c>
      <c r="C1" s="419" t="s">
        <v>248</v>
      </c>
      <c r="D1" s="419" t="s">
        <v>490</v>
      </c>
      <c r="E1" s="419" t="s">
        <v>492</v>
      </c>
      <c r="F1" s="419" t="s">
        <v>494</v>
      </c>
      <c r="G1" s="419" t="s">
        <v>496</v>
      </c>
      <c r="H1" s="419" t="s">
        <v>498</v>
      </c>
      <c r="I1" s="419" t="s">
        <v>500</v>
      </c>
      <c r="J1" s="419" t="s">
        <v>249</v>
      </c>
      <c r="K1" s="419" t="s">
        <v>503</v>
      </c>
      <c r="L1" s="419" t="s">
        <v>250</v>
      </c>
      <c r="M1" s="419" t="s">
        <v>505</v>
      </c>
      <c r="N1" s="419" t="s">
        <v>507</v>
      </c>
      <c r="O1" s="419" t="s">
        <v>509</v>
      </c>
      <c r="P1" s="419" t="s">
        <v>251</v>
      </c>
      <c r="Q1" s="419" t="s">
        <v>510</v>
      </c>
      <c r="R1" s="419" t="s">
        <v>513</v>
      </c>
      <c r="S1" s="419" t="s">
        <v>252</v>
      </c>
      <c r="T1" s="419" t="s">
        <v>515</v>
      </c>
      <c r="U1" s="419" t="s">
        <v>253</v>
      </c>
      <c r="V1" s="419" t="s">
        <v>516</v>
      </c>
      <c r="W1" s="419" t="s">
        <v>517</v>
      </c>
      <c r="X1" s="419" t="s">
        <v>521</v>
      </c>
      <c r="Y1" s="419" t="s">
        <v>269</v>
      </c>
      <c r="Z1" s="419" t="s">
        <v>522</v>
      </c>
      <c r="AA1" s="419" t="s">
        <v>524</v>
      </c>
      <c r="AB1" s="419" t="s">
        <v>526</v>
      </c>
      <c r="AC1" s="419" t="s">
        <v>270</v>
      </c>
      <c r="AD1" s="419" t="s">
        <v>528</v>
      </c>
      <c r="AE1" s="419" t="s">
        <v>530</v>
      </c>
      <c r="AF1" s="419" t="s">
        <v>532</v>
      </c>
      <c r="AG1" s="419" t="s">
        <v>534</v>
      </c>
      <c r="AH1" s="419" t="s">
        <v>245</v>
      </c>
      <c r="AI1" s="419" t="s">
        <v>536</v>
      </c>
      <c r="AJ1" s="422" t="s">
        <v>254</v>
      </c>
      <c r="AK1" s="419" t="s">
        <v>538</v>
      </c>
      <c r="AL1" s="419" t="s">
        <v>255</v>
      </c>
      <c r="AM1" s="419" t="s">
        <v>540</v>
      </c>
      <c r="AN1" s="419" t="s">
        <v>542</v>
      </c>
      <c r="AO1" s="419" t="s">
        <v>256</v>
      </c>
      <c r="AP1" s="419" t="s">
        <v>544</v>
      </c>
      <c r="AQ1" s="419" t="s">
        <v>546</v>
      </c>
      <c r="AR1" s="419" t="s">
        <v>257</v>
      </c>
      <c r="AS1" s="419" t="s">
        <v>547</v>
      </c>
      <c r="AT1" s="419" t="s">
        <v>549</v>
      </c>
      <c r="AU1" s="419" t="s">
        <v>550</v>
      </c>
      <c r="AV1" s="419" t="s">
        <v>551</v>
      </c>
      <c r="AW1" s="419" t="s">
        <v>553</v>
      </c>
      <c r="AX1" s="419" t="s">
        <v>555</v>
      </c>
      <c r="AY1" s="419" t="s">
        <v>556</v>
      </c>
      <c r="AZ1" s="419" t="s">
        <v>258</v>
      </c>
      <c r="BA1" s="419" t="s">
        <v>558</v>
      </c>
      <c r="BB1" s="419" t="s">
        <v>560</v>
      </c>
      <c r="BC1" s="419" t="s">
        <v>562</v>
      </c>
      <c r="BD1" s="419" t="s">
        <v>564</v>
      </c>
      <c r="BE1" s="419" t="s">
        <v>566</v>
      </c>
      <c r="BF1" s="419" t="s">
        <v>568</v>
      </c>
      <c r="BG1" s="419" t="s">
        <v>570</v>
      </c>
      <c r="BH1" s="419" t="s">
        <v>572</v>
      </c>
      <c r="BI1" s="419" t="s">
        <v>271</v>
      </c>
      <c r="BJ1" s="419" t="s">
        <v>574</v>
      </c>
      <c r="BK1" s="419" t="s">
        <v>576</v>
      </c>
      <c r="BL1" s="419" t="s">
        <v>578</v>
      </c>
      <c r="BM1" s="419" t="s">
        <v>580</v>
      </c>
      <c r="BN1" s="419" t="s">
        <v>582</v>
      </c>
      <c r="BO1" s="419" t="s">
        <v>584</v>
      </c>
      <c r="BP1" s="419" t="s">
        <v>586</v>
      </c>
      <c r="BQ1" s="419" t="s">
        <v>588</v>
      </c>
      <c r="BR1" s="419" t="s">
        <v>590</v>
      </c>
      <c r="BS1" s="419" t="s">
        <v>592</v>
      </c>
      <c r="BT1" s="422" t="s">
        <v>259</v>
      </c>
      <c r="BU1" s="419" t="s">
        <v>260</v>
      </c>
      <c r="BV1" s="419" t="s">
        <v>594</v>
      </c>
      <c r="BW1" s="419" t="s">
        <v>261</v>
      </c>
      <c r="BX1" s="419" t="s">
        <v>596</v>
      </c>
      <c r="BY1" s="419" t="s">
        <v>598</v>
      </c>
      <c r="BZ1" s="422" t="s">
        <v>262</v>
      </c>
      <c r="CA1" s="419" t="s">
        <v>263</v>
      </c>
      <c r="CB1" s="419" t="s">
        <v>600</v>
      </c>
      <c r="CC1" s="419" t="s">
        <v>264</v>
      </c>
      <c r="CD1" s="419" t="s">
        <v>602</v>
      </c>
      <c r="CE1" s="419" t="s">
        <v>604</v>
      </c>
      <c r="CF1" s="419" t="s">
        <v>606</v>
      </c>
      <c r="CG1" s="422" t="s">
        <v>265</v>
      </c>
      <c r="CH1" s="419" t="s">
        <v>612</v>
      </c>
      <c r="CI1" s="419" t="s">
        <v>614</v>
      </c>
      <c r="CJ1" s="419" t="s">
        <v>266</v>
      </c>
      <c r="CK1" s="419" t="s">
        <v>608</v>
      </c>
      <c r="CL1" s="419" t="s">
        <v>610</v>
      </c>
      <c r="CM1" s="419" t="s">
        <v>267</v>
      </c>
      <c r="CN1" s="419" t="s">
        <v>616</v>
      </c>
      <c r="CO1" s="419" t="s">
        <v>268</v>
      </c>
      <c r="CP1" s="419" t="s">
        <v>617</v>
      </c>
      <c r="CQ1" s="418" t="s">
        <v>272</v>
      </c>
      <c r="CR1" s="422" t="s">
        <v>273</v>
      </c>
      <c r="CS1" s="419" t="s">
        <v>618</v>
      </c>
      <c r="CT1" s="419" t="s">
        <v>619</v>
      </c>
      <c r="CU1" s="419" t="s">
        <v>621</v>
      </c>
      <c r="CV1" s="419" t="s">
        <v>274</v>
      </c>
      <c r="CW1" s="419" t="s">
        <v>623</v>
      </c>
      <c r="CX1" s="419" t="s">
        <v>625</v>
      </c>
      <c r="CY1" s="419" t="s">
        <v>627</v>
      </c>
      <c r="CZ1" s="419" t="s">
        <v>629</v>
      </c>
      <c r="DA1" s="419" t="s">
        <v>631</v>
      </c>
      <c r="DB1" s="419" t="s">
        <v>633</v>
      </c>
      <c r="DC1" s="422" t="s">
        <v>275</v>
      </c>
      <c r="DD1" s="419" t="s">
        <v>276</v>
      </c>
      <c r="DE1" s="419" t="s">
        <v>635</v>
      </c>
      <c r="DF1" s="419" t="s">
        <v>277</v>
      </c>
      <c r="DG1" s="419" t="s">
        <v>637</v>
      </c>
      <c r="DH1" s="419" t="s">
        <v>639</v>
      </c>
      <c r="DI1" s="419" t="s">
        <v>641</v>
      </c>
      <c r="DJ1" s="419" t="s">
        <v>643</v>
      </c>
      <c r="DK1" s="419" t="s">
        <v>645</v>
      </c>
      <c r="DL1" s="419" t="s">
        <v>647</v>
      </c>
      <c r="DM1" s="419" t="s">
        <v>649</v>
      </c>
      <c r="DN1" s="419" t="s">
        <v>278</v>
      </c>
      <c r="DO1" s="419" t="s">
        <v>651</v>
      </c>
      <c r="DP1" s="419" t="s">
        <v>653</v>
      </c>
      <c r="DQ1" s="419" t="s">
        <v>655</v>
      </c>
      <c r="DR1" s="422" t="s">
        <v>279</v>
      </c>
      <c r="DS1" s="419" t="s">
        <v>657</v>
      </c>
      <c r="DT1" s="419" t="s">
        <v>280</v>
      </c>
      <c r="DU1" s="419" t="s">
        <v>659</v>
      </c>
      <c r="DV1" s="419" t="s">
        <v>281</v>
      </c>
      <c r="DW1" s="419" t="s">
        <v>661</v>
      </c>
      <c r="DX1" s="419" t="s">
        <v>663</v>
      </c>
      <c r="DY1" s="419" t="s">
        <v>665</v>
      </c>
      <c r="DZ1" s="419" t="s">
        <v>667</v>
      </c>
      <c r="EA1" s="419" t="s">
        <v>669</v>
      </c>
      <c r="EB1" s="419" t="s">
        <v>671</v>
      </c>
      <c r="EC1" s="419" t="s">
        <v>673</v>
      </c>
      <c r="ED1" s="419" t="s">
        <v>675</v>
      </c>
      <c r="EE1" s="419" t="s">
        <v>677</v>
      </c>
      <c r="EF1" s="419" t="s">
        <v>679</v>
      </c>
      <c r="EG1" s="419" t="s">
        <v>681</v>
      </c>
      <c r="EH1" s="422" t="s">
        <v>282</v>
      </c>
      <c r="EI1" s="419" t="s">
        <v>683</v>
      </c>
      <c r="EJ1" s="419" t="s">
        <v>283</v>
      </c>
      <c r="EK1" s="419" t="s">
        <v>685</v>
      </c>
      <c r="EL1" s="419" t="s">
        <v>687</v>
      </c>
      <c r="EM1" s="419" t="s">
        <v>284</v>
      </c>
      <c r="EN1" s="419" t="s">
        <v>689</v>
      </c>
      <c r="EO1" s="419" t="s">
        <v>691</v>
      </c>
      <c r="EP1" s="419" t="s">
        <v>285</v>
      </c>
      <c r="EQ1" s="419" t="s">
        <v>693</v>
      </c>
      <c r="ER1" s="419" t="s">
        <v>695</v>
      </c>
      <c r="ES1" s="419" t="s">
        <v>697</v>
      </c>
      <c r="ET1" s="419" t="s">
        <v>286</v>
      </c>
      <c r="EU1" s="419" t="s">
        <v>699</v>
      </c>
      <c r="EV1" s="419" t="s">
        <v>701</v>
      </c>
      <c r="EW1" s="422" t="s">
        <v>287</v>
      </c>
      <c r="EX1" s="419" t="s">
        <v>288</v>
      </c>
      <c r="EY1" s="419" t="s">
        <v>703</v>
      </c>
      <c r="EZ1" s="419" t="s">
        <v>705</v>
      </c>
      <c r="FA1" s="419" t="s">
        <v>707</v>
      </c>
      <c r="FB1" s="419" t="s">
        <v>709</v>
      </c>
      <c r="FC1" s="419" t="s">
        <v>289</v>
      </c>
      <c r="FD1" s="419" t="s">
        <v>711</v>
      </c>
      <c r="FE1" s="419" t="s">
        <v>713</v>
      </c>
      <c r="FF1" s="419" t="s">
        <v>715</v>
      </c>
      <c r="FG1" s="419" t="s">
        <v>717</v>
      </c>
      <c r="FH1" s="419" t="s">
        <v>719</v>
      </c>
      <c r="FI1" s="419" t="s">
        <v>290</v>
      </c>
      <c r="FJ1" s="419" t="s">
        <v>722</v>
      </c>
      <c r="FK1" s="419" t="s">
        <v>291</v>
      </c>
      <c r="FL1" s="419" t="s">
        <v>725</v>
      </c>
      <c r="FM1" s="419" t="s">
        <v>726</v>
      </c>
      <c r="FN1" s="419" t="s">
        <v>728</v>
      </c>
      <c r="FO1" s="419" t="s">
        <v>292</v>
      </c>
      <c r="FP1" s="419" t="s">
        <v>731</v>
      </c>
      <c r="FQ1" s="419" t="s">
        <v>732</v>
      </c>
      <c r="FR1" s="419" t="s">
        <v>734</v>
      </c>
      <c r="FS1" s="419" t="s">
        <v>293</v>
      </c>
      <c r="FT1" s="419" t="s">
        <v>737</v>
      </c>
      <c r="FU1" s="419" t="s">
        <v>739</v>
      </c>
      <c r="FV1" s="419" t="s">
        <v>741</v>
      </c>
      <c r="FW1" s="422" t="s">
        <v>294</v>
      </c>
      <c r="FX1" s="422" t="s">
        <v>295</v>
      </c>
      <c r="FY1" s="419" t="s">
        <v>301</v>
      </c>
      <c r="FZ1" s="419" t="s">
        <v>743</v>
      </c>
      <c r="GA1" s="419" t="s">
        <v>745</v>
      </c>
      <c r="GB1" s="419" t="s">
        <v>747</v>
      </c>
      <c r="GC1" s="419" t="s">
        <v>749</v>
      </c>
      <c r="GD1" s="419" t="s">
        <v>751</v>
      </c>
      <c r="GE1" s="419" t="s">
        <v>753</v>
      </c>
      <c r="GF1" s="422" t="s">
        <v>296</v>
      </c>
      <c r="GG1" s="419" t="s">
        <v>302</v>
      </c>
      <c r="GH1" s="419" t="s">
        <v>755</v>
      </c>
      <c r="GI1" s="419" t="s">
        <v>757</v>
      </c>
      <c r="GJ1" s="419" t="s">
        <v>758</v>
      </c>
      <c r="GK1" s="419" t="s">
        <v>303</v>
      </c>
      <c r="GL1" s="419" t="s">
        <v>761</v>
      </c>
      <c r="GM1" s="419" t="s">
        <v>762</v>
      </c>
      <c r="GN1" s="422" t="s">
        <v>297</v>
      </c>
      <c r="GO1" s="419" t="s">
        <v>298</v>
      </c>
      <c r="GP1" s="419" t="s">
        <v>764</v>
      </c>
      <c r="GQ1" s="419" t="s">
        <v>766</v>
      </c>
      <c r="GR1" s="419" t="s">
        <v>768</v>
      </c>
      <c r="GS1" s="419" t="s">
        <v>770</v>
      </c>
      <c r="GT1" s="419" t="s">
        <v>772</v>
      </c>
      <c r="GU1" s="422" t="s">
        <v>299</v>
      </c>
      <c r="GV1" s="419" t="s">
        <v>300</v>
      </c>
      <c r="GW1" s="419" t="s">
        <v>774</v>
      </c>
      <c r="GX1" s="419" t="s">
        <v>776</v>
      </c>
      <c r="GY1" s="419" t="s">
        <v>778</v>
      </c>
      <c r="GZ1" s="419" t="s">
        <v>780</v>
      </c>
      <c r="HA1" s="419" t="s">
        <v>782</v>
      </c>
      <c r="HB1" s="419" t="s">
        <v>784</v>
      </c>
      <c r="HC1" s="418" t="s">
        <v>304</v>
      </c>
      <c r="HD1" s="422" t="s">
        <v>305</v>
      </c>
      <c r="HE1" s="419" t="s">
        <v>306</v>
      </c>
      <c r="HF1" s="419" t="s">
        <v>786</v>
      </c>
      <c r="HG1" s="419" t="s">
        <v>788</v>
      </c>
      <c r="HH1" s="419" t="s">
        <v>790</v>
      </c>
      <c r="HI1" s="419" t="s">
        <v>792</v>
      </c>
      <c r="HJ1" s="419" t="s">
        <v>307</v>
      </c>
      <c r="HK1" s="419" t="s">
        <v>795</v>
      </c>
      <c r="HL1" s="419" t="s">
        <v>324</v>
      </c>
      <c r="HM1" s="419" t="s">
        <v>833</v>
      </c>
      <c r="HN1" s="419" t="s">
        <v>835</v>
      </c>
      <c r="HO1" s="419" t="s">
        <v>837</v>
      </c>
      <c r="HP1" s="422" t="s">
        <v>308</v>
      </c>
      <c r="HQ1" s="419" t="s">
        <v>797</v>
      </c>
      <c r="HR1" s="419" t="s">
        <v>799</v>
      </c>
      <c r="HS1" s="419" t="s">
        <v>309</v>
      </c>
      <c r="HT1" s="419" t="s">
        <v>802</v>
      </c>
      <c r="HU1" s="419" t="s">
        <v>804</v>
      </c>
      <c r="HV1" s="419" t="s">
        <v>805</v>
      </c>
      <c r="HW1" s="419" t="s">
        <v>807</v>
      </c>
      <c r="HX1" s="422" t="s">
        <v>310</v>
      </c>
      <c r="HY1" s="419" t="s">
        <v>809</v>
      </c>
      <c r="HZ1" s="419" t="s">
        <v>811</v>
      </c>
      <c r="IA1" s="419" t="s">
        <v>813</v>
      </c>
      <c r="IB1" s="419" t="s">
        <v>311</v>
      </c>
      <c r="IC1" s="419" t="s">
        <v>815</v>
      </c>
      <c r="ID1" s="419" t="s">
        <v>817</v>
      </c>
      <c r="IE1" s="419" t="s">
        <v>312</v>
      </c>
      <c r="IF1" s="419" t="s">
        <v>819</v>
      </c>
      <c r="IG1" s="419" t="s">
        <v>821</v>
      </c>
      <c r="IH1" s="419" t="s">
        <v>313</v>
      </c>
      <c r="II1" s="419" t="s">
        <v>823</v>
      </c>
      <c r="IJ1" s="419" t="s">
        <v>825</v>
      </c>
      <c r="IK1" s="419" t="s">
        <v>827</v>
      </c>
      <c r="IL1" s="419" t="s">
        <v>829</v>
      </c>
      <c r="IM1" s="419" t="s">
        <v>314</v>
      </c>
      <c r="IN1" s="419" t="s">
        <v>831</v>
      </c>
      <c r="IO1" s="422" t="s">
        <v>315</v>
      </c>
      <c r="IP1" s="419" t="s">
        <v>839</v>
      </c>
      <c r="IQ1" s="419" t="s">
        <v>841</v>
      </c>
      <c r="IR1" s="419" t="s">
        <v>316</v>
      </c>
      <c r="IS1" s="419" t="s">
        <v>843</v>
      </c>
      <c r="IT1" s="419" t="s">
        <v>845</v>
      </c>
      <c r="IU1" s="419" t="s">
        <v>847</v>
      </c>
      <c r="IV1" s="422" t="s">
        <v>317</v>
      </c>
      <c r="IW1" s="419" t="s">
        <v>849</v>
      </c>
      <c r="IX1" s="419" t="s">
        <v>318</v>
      </c>
      <c r="IY1" s="419" t="s">
        <v>852</v>
      </c>
      <c r="IZ1" s="419" t="s">
        <v>854</v>
      </c>
      <c r="JA1" s="419" t="s">
        <v>856</v>
      </c>
      <c r="JB1" s="419" t="s">
        <v>858</v>
      </c>
      <c r="JC1" s="419" t="s">
        <v>860</v>
      </c>
      <c r="JD1" s="419" t="s">
        <v>862</v>
      </c>
      <c r="JE1" s="419" t="s">
        <v>319</v>
      </c>
      <c r="JF1" s="419" t="s">
        <v>865</v>
      </c>
      <c r="JG1" s="419" t="s">
        <v>867</v>
      </c>
      <c r="JH1" s="419" t="s">
        <v>869</v>
      </c>
      <c r="JI1" s="419" t="s">
        <v>871</v>
      </c>
      <c r="JJ1" s="419" t="s">
        <v>873</v>
      </c>
      <c r="JK1" s="419" t="s">
        <v>875</v>
      </c>
      <c r="JL1" s="419" t="s">
        <v>877</v>
      </c>
      <c r="JM1" s="419" t="s">
        <v>879</v>
      </c>
      <c r="JN1" s="419" t="s">
        <v>320</v>
      </c>
      <c r="JO1" s="419" t="s">
        <v>882</v>
      </c>
      <c r="JP1" s="419" t="s">
        <v>884</v>
      </c>
      <c r="JQ1" s="419" t="s">
        <v>886</v>
      </c>
      <c r="JR1" s="419" t="s">
        <v>888</v>
      </c>
      <c r="JS1" s="419" t="s">
        <v>889</v>
      </c>
      <c r="JT1" s="419" t="s">
        <v>891</v>
      </c>
      <c r="JU1" s="419" t="s">
        <v>893</v>
      </c>
      <c r="JV1" s="419" t="s">
        <v>895</v>
      </c>
      <c r="JW1" s="419" t="s">
        <v>897</v>
      </c>
      <c r="JX1" s="419" t="s">
        <v>899</v>
      </c>
      <c r="JY1" s="419" t="s">
        <v>901</v>
      </c>
      <c r="JZ1" s="419" t="s">
        <v>903</v>
      </c>
      <c r="KA1" s="419" t="s">
        <v>905</v>
      </c>
      <c r="KB1" s="419" t="s">
        <v>907</v>
      </c>
      <c r="KC1" s="419" t="s">
        <v>909</v>
      </c>
      <c r="KD1" s="419" t="s">
        <v>911</v>
      </c>
      <c r="KE1" s="419" t="s">
        <v>913</v>
      </c>
      <c r="KF1" s="419" t="s">
        <v>915</v>
      </c>
      <c r="KG1" s="419" t="s">
        <v>917</v>
      </c>
      <c r="KH1" s="419" t="s">
        <v>919</v>
      </c>
      <c r="KI1" s="419" t="s">
        <v>921</v>
      </c>
      <c r="KJ1" s="419" t="s">
        <v>923</v>
      </c>
      <c r="KK1" s="419" t="s">
        <v>925</v>
      </c>
      <c r="KL1" s="419" t="s">
        <v>927</v>
      </c>
      <c r="KM1" s="419" t="s">
        <v>929</v>
      </c>
      <c r="KN1" s="419" t="s">
        <v>931</v>
      </c>
      <c r="KO1" s="422" t="s">
        <v>321</v>
      </c>
      <c r="KP1" s="419" t="s">
        <v>933</v>
      </c>
      <c r="KQ1" s="419" t="s">
        <v>322</v>
      </c>
      <c r="KR1" s="419" t="s">
        <v>936</v>
      </c>
      <c r="KS1" s="419" t="s">
        <v>938</v>
      </c>
      <c r="KT1" s="419" t="s">
        <v>940</v>
      </c>
      <c r="KU1" s="419" t="s">
        <v>942</v>
      </c>
      <c r="KV1" s="419" t="s">
        <v>323</v>
      </c>
      <c r="KW1" s="419" t="s">
        <v>945</v>
      </c>
      <c r="KX1" s="419" t="s">
        <v>947</v>
      </c>
      <c r="KY1" s="419" t="s">
        <v>949</v>
      </c>
      <c r="KZ1" s="419" t="s">
        <v>951</v>
      </c>
      <c r="LA1" s="419" t="s">
        <v>953</v>
      </c>
      <c r="LB1" s="419" t="s">
        <v>955</v>
      </c>
      <c r="LC1" s="419" t="s">
        <v>957</v>
      </c>
      <c r="LD1" s="418" t="s">
        <v>325</v>
      </c>
      <c r="LE1" s="422" t="s">
        <v>326</v>
      </c>
      <c r="LF1" s="419" t="s">
        <v>327</v>
      </c>
      <c r="LG1" s="419" t="s">
        <v>341</v>
      </c>
      <c r="LH1" s="419" t="s">
        <v>959</v>
      </c>
      <c r="LI1" s="419" t="s">
        <v>961</v>
      </c>
      <c r="LJ1" s="419" t="s">
        <v>963</v>
      </c>
      <c r="LK1" s="419" t="s">
        <v>965</v>
      </c>
      <c r="LL1" s="419" t="s">
        <v>342</v>
      </c>
      <c r="LM1" s="419" t="s">
        <v>967</v>
      </c>
      <c r="LN1" s="419" t="s">
        <v>343</v>
      </c>
      <c r="LO1" s="419" t="s">
        <v>969</v>
      </c>
      <c r="LP1" s="419" t="s">
        <v>328</v>
      </c>
      <c r="LQ1" s="419" t="s">
        <v>971</v>
      </c>
      <c r="LR1" s="419" t="s">
        <v>344</v>
      </c>
      <c r="LS1" s="419" t="s">
        <v>973</v>
      </c>
      <c r="LT1" s="419" t="s">
        <v>975</v>
      </c>
      <c r="LU1" s="419" t="s">
        <v>345</v>
      </c>
      <c r="LV1" s="422" t="s">
        <v>329</v>
      </c>
      <c r="LW1" s="419" t="s">
        <v>330</v>
      </c>
      <c r="LX1" s="419" t="s">
        <v>977</v>
      </c>
      <c r="LY1" s="419" t="s">
        <v>979</v>
      </c>
      <c r="LZ1" s="419" t="s">
        <v>980</v>
      </c>
      <c r="MA1" s="419" t="s">
        <v>982</v>
      </c>
      <c r="MB1" s="419" t="s">
        <v>983</v>
      </c>
      <c r="MC1" s="419" t="s">
        <v>985</v>
      </c>
      <c r="MD1" s="419" t="s">
        <v>987</v>
      </c>
      <c r="ME1" s="419" t="s">
        <v>989</v>
      </c>
      <c r="MF1" s="419" t="s">
        <v>991</v>
      </c>
      <c r="MG1" s="419" t="s">
        <v>331</v>
      </c>
      <c r="MH1" s="419" t="s">
        <v>994</v>
      </c>
      <c r="MI1" s="419" t="s">
        <v>995</v>
      </c>
      <c r="MJ1" s="419" t="s">
        <v>997</v>
      </c>
      <c r="MK1" s="419" t="s">
        <v>332</v>
      </c>
      <c r="ML1" s="419" t="s">
        <v>1000</v>
      </c>
      <c r="MM1" s="419" t="s">
        <v>1001</v>
      </c>
      <c r="MN1" s="419" t="s">
        <v>1003</v>
      </c>
      <c r="MO1" s="419" t="s">
        <v>1005</v>
      </c>
      <c r="MP1" s="419" t="s">
        <v>333</v>
      </c>
      <c r="MQ1" s="419" t="s">
        <v>1008</v>
      </c>
      <c r="MR1" s="419" t="s">
        <v>1010</v>
      </c>
      <c r="MS1" s="419" t="s">
        <v>1012</v>
      </c>
      <c r="MT1" s="419" t="s">
        <v>1014</v>
      </c>
      <c r="MU1" s="419" t="s">
        <v>334</v>
      </c>
      <c r="MV1" s="419" t="s">
        <v>1017</v>
      </c>
      <c r="MW1" s="419" t="s">
        <v>1019</v>
      </c>
      <c r="MX1" s="419" t="s">
        <v>1021</v>
      </c>
      <c r="MY1" s="419" t="s">
        <v>1023</v>
      </c>
      <c r="MZ1" s="419" t="s">
        <v>1025</v>
      </c>
      <c r="NA1" s="419" t="s">
        <v>1027</v>
      </c>
      <c r="NB1" s="419" t="s">
        <v>1029</v>
      </c>
      <c r="NC1" s="419" t="s">
        <v>1031</v>
      </c>
      <c r="ND1" s="419" t="s">
        <v>1033</v>
      </c>
      <c r="NE1" s="419" t="s">
        <v>1035</v>
      </c>
      <c r="NF1" s="419" t="s">
        <v>1037</v>
      </c>
      <c r="NG1" s="419" t="s">
        <v>1038</v>
      </c>
      <c r="NH1" s="422" t="s">
        <v>335</v>
      </c>
      <c r="NI1" s="419" t="s">
        <v>336</v>
      </c>
      <c r="NJ1" s="419" t="s">
        <v>1040</v>
      </c>
      <c r="NK1" s="419" t="s">
        <v>1042</v>
      </c>
      <c r="NL1" s="419" t="s">
        <v>1044</v>
      </c>
      <c r="NM1" s="419" t="s">
        <v>1046</v>
      </c>
      <c r="NN1" s="422" t="s">
        <v>337</v>
      </c>
      <c r="NO1" s="419" t="s">
        <v>338</v>
      </c>
      <c r="NP1" s="419" t="s">
        <v>1047</v>
      </c>
      <c r="NQ1" s="419" t="s">
        <v>339</v>
      </c>
      <c r="NR1" s="419" t="s">
        <v>1049</v>
      </c>
      <c r="NS1" s="419" t="s">
        <v>1051</v>
      </c>
      <c r="NT1" s="419" t="s">
        <v>340</v>
      </c>
      <c r="NU1" s="419" t="s">
        <v>1053</v>
      </c>
      <c r="NV1" s="418" t="s">
        <v>346</v>
      </c>
      <c r="NW1" s="422" t="s">
        <v>347</v>
      </c>
      <c r="NX1" s="419" t="s">
        <v>348</v>
      </c>
      <c r="NY1" s="419" t="s">
        <v>1056</v>
      </c>
      <c r="NZ1" s="419" t="s">
        <v>1058</v>
      </c>
      <c r="OA1" s="419" t="s">
        <v>349</v>
      </c>
      <c r="OB1" s="419" t="s">
        <v>359</v>
      </c>
      <c r="OC1" s="419" t="s">
        <v>1060</v>
      </c>
      <c r="OD1" s="419" t="s">
        <v>1062</v>
      </c>
      <c r="OE1" s="419" t="s">
        <v>1064</v>
      </c>
      <c r="OF1" s="419" t="s">
        <v>1066</v>
      </c>
      <c r="OG1" s="419" t="s">
        <v>1068</v>
      </c>
      <c r="OH1" s="419" t="s">
        <v>1070</v>
      </c>
      <c r="OI1" s="419" t="s">
        <v>1072</v>
      </c>
      <c r="OJ1" s="419" t="s">
        <v>1074</v>
      </c>
      <c r="OK1" s="419" t="s">
        <v>1076</v>
      </c>
      <c r="OL1" s="419" t="s">
        <v>1078</v>
      </c>
      <c r="OM1" s="419" t="s">
        <v>1080</v>
      </c>
      <c r="ON1" s="419" t="s">
        <v>1082</v>
      </c>
      <c r="OO1" s="419" t="s">
        <v>1084</v>
      </c>
      <c r="OP1" s="419" t="s">
        <v>1086</v>
      </c>
      <c r="OQ1" s="419" t="s">
        <v>1088</v>
      </c>
      <c r="OR1" s="419" t="s">
        <v>1090</v>
      </c>
      <c r="OS1" s="419" t="s">
        <v>1092</v>
      </c>
      <c r="OT1" s="419" t="s">
        <v>1094</v>
      </c>
      <c r="OU1" s="419" t="s">
        <v>1096</v>
      </c>
      <c r="OV1" s="419" t="s">
        <v>1098</v>
      </c>
      <c r="OW1" s="419" t="s">
        <v>1100</v>
      </c>
      <c r="OX1" s="419" t="s">
        <v>1102</v>
      </c>
      <c r="OY1" s="419" t="s">
        <v>360</v>
      </c>
      <c r="OZ1" s="419" t="s">
        <v>1105</v>
      </c>
      <c r="PA1" s="419" t="s">
        <v>1107</v>
      </c>
      <c r="PB1" s="419" t="s">
        <v>1108</v>
      </c>
      <c r="PC1" s="419" t="s">
        <v>1110</v>
      </c>
      <c r="PD1" s="419" t="s">
        <v>1112</v>
      </c>
      <c r="PE1" s="419" t="s">
        <v>1114</v>
      </c>
      <c r="PF1" s="419" t="s">
        <v>1116</v>
      </c>
      <c r="PG1" s="419" t="s">
        <v>1118</v>
      </c>
      <c r="PH1" s="419" t="s">
        <v>1120</v>
      </c>
      <c r="PI1" s="419" t="s">
        <v>1122</v>
      </c>
      <c r="PJ1" s="419" t="s">
        <v>1124</v>
      </c>
      <c r="PK1" s="419" t="s">
        <v>1126</v>
      </c>
      <c r="PL1" s="419" t="s">
        <v>1128</v>
      </c>
      <c r="PM1" s="419" t="s">
        <v>1130</v>
      </c>
      <c r="PN1" s="419" t="s">
        <v>1132</v>
      </c>
      <c r="PO1" s="419" t="s">
        <v>1134</v>
      </c>
      <c r="PP1" s="419" t="s">
        <v>1136</v>
      </c>
      <c r="PQ1" s="419" t="s">
        <v>1138</v>
      </c>
      <c r="PR1" s="419" t="s">
        <v>1140</v>
      </c>
      <c r="PS1" s="419" t="s">
        <v>1142</v>
      </c>
      <c r="PT1" s="419" t="s">
        <v>1144</v>
      </c>
      <c r="PU1" s="419" t="s">
        <v>1146</v>
      </c>
      <c r="PV1" s="419" t="s">
        <v>1148</v>
      </c>
      <c r="PW1" s="419" t="s">
        <v>1150</v>
      </c>
      <c r="PX1" s="419" t="s">
        <v>1152</v>
      </c>
      <c r="PY1" s="419" t="s">
        <v>1154</v>
      </c>
      <c r="PZ1" s="419" t="s">
        <v>350</v>
      </c>
      <c r="QA1" s="419" t="s">
        <v>1156</v>
      </c>
      <c r="QB1" s="419" t="s">
        <v>1158</v>
      </c>
      <c r="QC1" s="419" t="s">
        <v>1160</v>
      </c>
      <c r="QD1" s="419" t="s">
        <v>1162</v>
      </c>
      <c r="QE1" s="419" t="s">
        <v>1164</v>
      </c>
      <c r="QF1" s="422" t="s">
        <v>351</v>
      </c>
      <c r="QG1" s="419" t="s">
        <v>352</v>
      </c>
      <c r="QH1" s="419" t="s">
        <v>1166</v>
      </c>
      <c r="QI1" s="419" t="s">
        <v>1168</v>
      </c>
      <c r="QJ1" s="419" t="s">
        <v>1170</v>
      </c>
      <c r="QK1" s="419" t="s">
        <v>1172</v>
      </c>
      <c r="QL1" s="419" t="s">
        <v>1174</v>
      </c>
      <c r="QM1" s="419" t="s">
        <v>1176</v>
      </c>
      <c r="QN1" s="422" t="s">
        <v>353</v>
      </c>
      <c r="QO1" s="419" t="s">
        <v>1178</v>
      </c>
      <c r="QP1" s="419" t="s">
        <v>354</v>
      </c>
      <c r="QQ1" s="419" t="s">
        <v>361</v>
      </c>
      <c r="QR1" s="419" t="s">
        <v>1180</v>
      </c>
      <c r="QS1" s="419" t="s">
        <v>1182</v>
      </c>
      <c r="QT1" s="419" t="s">
        <v>1184</v>
      </c>
      <c r="QU1" s="419" t="s">
        <v>1186</v>
      </c>
      <c r="QV1" s="419" t="s">
        <v>1188</v>
      </c>
      <c r="QW1" s="419" t="s">
        <v>1190</v>
      </c>
      <c r="QX1" s="419" t="s">
        <v>1192</v>
      </c>
      <c r="QY1" s="419" t="s">
        <v>1194</v>
      </c>
      <c r="QZ1" s="419" t="s">
        <v>1196</v>
      </c>
      <c r="RA1" s="419" t="s">
        <v>1198</v>
      </c>
      <c r="RB1" s="419" t="s">
        <v>1200</v>
      </c>
      <c r="RC1" s="419" t="s">
        <v>1202</v>
      </c>
      <c r="RD1" s="419" t="s">
        <v>1204</v>
      </c>
      <c r="RE1" s="419" t="s">
        <v>1206</v>
      </c>
      <c r="RF1" s="422" t="s">
        <v>355</v>
      </c>
      <c r="RG1" s="419" t="s">
        <v>356</v>
      </c>
      <c r="RH1" s="419" t="s">
        <v>1208</v>
      </c>
      <c r="RI1" s="419" t="s">
        <v>1210</v>
      </c>
      <c r="RJ1" s="422" t="s">
        <v>357</v>
      </c>
      <c r="RK1" s="419" t="s">
        <v>358</v>
      </c>
      <c r="RL1" s="419" t="s">
        <v>1212</v>
      </c>
      <c r="RM1" s="419" t="s">
        <v>1213</v>
      </c>
      <c r="RN1" s="419" t="s">
        <v>1214</v>
      </c>
      <c r="RO1" s="419" t="s">
        <v>1215</v>
      </c>
      <c r="RP1" s="419" t="s">
        <v>1217</v>
      </c>
      <c r="RQ1" s="419" t="s">
        <v>1218</v>
      </c>
      <c r="RR1" s="419" t="s">
        <v>1220</v>
      </c>
      <c r="RS1" s="419" t="s">
        <v>1221</v>
      </c>
      <c r="RT1" s="418" t="s">
        <v>362</v>
      </c>
      <c r="RU1" s="422" t="s">
        <v>363</v>
      </c>
      <c r="RV1" s="419" t="s">
        <v>364</v>
      </c>
      <c r="RW1" s="419" t="s">
        <v>1223</v>
      </c>
      <c r="RX1" s="419" t="s">
        <v>1225</v>
      </c>
      <c r="RY1" s="419" t="s">
        <v>365</v>
      </c>
      <c r="RZ1" s="419" t="s">
        <v>1227</v>
      </c>
      <c r="SA1" s="419" t="s">
        <v>1229</v>
      </c>
      <c r="SB1" s="419" t="s">
        <v>1231</v>
      </c>
      <c r="SC1" s="419" t="s">
        <v>1233</v>
      </c>
      <c r="SD1" s="422" t="s">
        <v>366</v>
      </c>
      <c r="SE1" s="419" t="s">
        <v>367</v>
      </c>
      <c r="SF1" s="419" t="s">
        <v>1235</v>
      </c>
      <c r="SG1" s="419" t="s">
        <v>1237</v>
      </c>
      <c r="SH1" s="419" t="s">
        <v>1239</v>
      </c>
      <c r="SI1" s="419" t="s">
        <v>1241</v>
      </c>
      <c r="SJ1" s="419" t="s">
        <v>1243</v>
      </c>
      <c r="SK1" s="419" t="s">
        <v>1245</v>
      </c>
      <c r="SL1" s="419" t="s">
        <v>1247</v>
      </c>
      <c r="SM1" s="419" t="s">
        <v>1249</v>
      </c>
      <c r="SN1" s="419" t="s">
        <v>1251</v>
      </c>
      <c r="SO1" s="419" t="s">
        <v>1253</v>
      </c>
      <c r="SP1" s="419" t="s">
        <v>1255</v>
      </c>
      <c r="SQ1" s="419" t="s">
        <v>1257</v>
      </c>
      <c r="SR1" s="419" t="s">
        <v>1259</v>
      </c>
      <c r="SS1" s="419" t="s">
        <v>1261</v>
      </c>
      <c r="ST1" s="419" t="s">
        <v>1263</v>
      </c>
      <c r="SU1" s="418" t="s">
        <v>368</v>
      </c>
      <c r="SV1" s="422" t="s">
        <v>369</v>
      </c>
      <c r="SW1" s="419" t="s">
        <v>370</v>
      </c>
      <c r="SX1" s="419" t="s">
        <v>1265</v>
      </c>
      <c r="SY1" s="419" t="s">
        <v>1267</v>
      </c>
      <c r="SZ1" s="419" t="s">
        <v>1269</v>
      </c>
      <c r="TA1" s="419" t="s">
        <v>1271</v>
      </c>
      <c r="TB1" s="419" t="s">
        <v>1273</v>
      </c>
      <c r="TC1" s="419" t="s">
        <v>371</v>
      </c>
      <c r="TD1" s="419" t="s">
        <v>1275</v>
      </c>
      <c r="TE1" s="419" t="s">
        <v>1277</v>
      </c>
      <c r="TF1" s="419" t="s">
        <v>1279</v>
      </c>
      <c r="TG1" s="419" t="s">
        <v>1281</v>
      </c>
      <c r="TH1" s="419" t="s">
        <v>1283</v>
      </c>
      <c r="TI1" s="419" t="s">
        <v>1285</v>
      </c>
      <c r="TJ1" s="422" t="s">
        <v>372</v>
      </c>
      <c r="TK1" s="419" t="s">
        <v>373</v>
      </c>
      <c r="TL1" s="419" t="s">
        <v>374</v>
      </c>
      <c r="TM1" s="419" t="s">
        <v>1287</v>
      </c>
      <c r="TN1" s="419" t="s">
        <v>1289</v>
      </c>
      <c r="TO1" s="419" t="s">
        <v>1290</v>
      </c>
      <c r="TP1" s="419" t="s">
        <v>1292</v>
      </c>
      <c r="TQ1" s="419" t="s">
        <v>1294</v>
      </c>
      <c r="TR1" s="419" t="s">
        <v>1296</v>
      </c>
      <c r="TS1" s="419" t="s">
        <v>1298</v>
      </c>
      <c r="TT1" s="419" t="s">
        <v>1300</v>
      </c>
      <c r="TU1" s="419" t="s">
        <v>1302</v>
      </c>
      <c r="TV1" s="419" t="s">
        <v>1304</v>
      </c>
      <c r="TW1" s="419" t="s">
        <v>1306</v>
      </c>
      <c r="TX1" s="419" t="s">
        <v>1308</v>
      </c>
      <c r="TY1" s="419" t="s">
        <v>1310</v>
      </c>
      <c r="TZ1" s="419" t="s">
        <v>1312</v>
      </c>
      <c r="UA1" s="419" t="s">
        <v>1314</v>
      </c>
      <c r="UB1" s="419" t="s">
        <v>1316</v>
      </c>
      <c r="UC1" s="418" t="s">
        <v>1318</v>
      </c>
      <c r="UD1" s="419" t="s">
        <v>1320</v>
      </c>
      <c r="UE1" s="419" t="s">
        <v>1322</v>
      </c>
      <c r="UF1" s="419" t="s">
        <v>1324</v>
      </c>
      <c r="UG1" s="419" t="s">
        <v>1326</v>
      </c>
      <c r="UH1" s="419" t="s">
        <v>1328</v>
      </c>
      <c r="UI1" s="420"/>
    </row>
    <row r="2" spans="1:555" s="120" customFormat="1" hidden="1" x14ac:dyDescent="0.25">
      <c r="A2" s="416" t="s">
        <v>1351</v>
      </c>
      <c r="B2" s="416" t="s">
        <v>1353</v>
      </c>
      <c r="C2" s="416" t="s">
        <v>465</v>
      </c>
      <c r="D2" s="416" t="s">
        <v>1352</v>
      </c>
      <c r="E2" s="416" t="s">
        <v>1354</v>
      </c>
      <c r="F2" s="416" t="s">
        <v>466</v>
      </c>
      <c r="G2" s="417" t="s">
        <v>1355</v>
      </c>
      <c r="H2" s="416" t="s">
        <v>1356</v>
      </c>
      <c r="I2" s="416" t="s">
        <v>1357</v>
      </c>
      <c r="J2" s="416" t="s">
        <v>1446</v>
      </c>
      <c r="K2" s="416" t="s">
        <v>1358</v>
      </c>
      <c r="L2" s="416" t="s">
        <v>1359</v>
      </c>
      <c r="M2" s="416" t="s">
        <v>1360</v>
      </c>
      <c r="N2" s="416" t="s">
        <v>1361</v>
      </c>
      <c r="O2" s="416" t="s">
        <v>1362</v>
      </c>
      <c r="P2" s="416" t="s">
        <v>1471</v>
      </c>
      <c r="Q2" s="416" t="s">
        <v>1506</v>
      </c>
      <c r="R2" s="411" t="str">
        <f>+Presupuesto!D11</f>
        <v>Recurrente</v>
      </c>
      <c r="S2" s="411" t="str">
        <f>+Presupuesto!E11</f>
        <v>Programa / Proyecto 2017</v>
      </c>
      <c r="T2" s="416"/>
      <c r="U2" s="416" t="s">
        <v>389</v>
      </c>
      <c r="V2" s="416" t="s">
        <v>407</v>
      </c>
      <c r="W2" s="416" t="s">
        <v>390</v>
      </c>
      <c r="X2" s="416" t="s">
        <v>391</v>
      </c>
      <c r="Y2" s="416" t="s">
        <v>392</v>
      </c>
      <c r="Z2" s="416" t="s">
        <v>393</v>
      </c>
      <c r="AA2" s="416" t="s">
        <v>394</v>
      </c>
      <c r="AB2" s="416" t="s">
        <v>395</v>
      </c>
      <c r="AC2" s="416" t="s">
        <v>396</v>
      </c>
      <c r="AD2" s="416" t="s">
        <v>397</v>
      </c>
      <c r="AE2" s="416" t="s">
        <v>398</v>
      </c>
      <c r="AF2" s="416" t="s">
        <v>399</v>
      </c>
      <c r="AG2" s="416"/>
      <c r="AH2" s="416" t="s">
        <v>414</v>
      </c>
      <c r="AI2" s="416" t="s">
        <v>415</v>
      </c>
      <c r="AJ2" s="416" t="s">
        <v>416</v>
      </c>
      <c r="AK2" s="416" t="s">
        <v>417</v>
      </c>
      <c r="AL2" s="416" t="s">
        <v>418</v>
      </c>
      <c r="AM2" s="416" t="s">
        <v>421</v>
      </c>
      <c r="AN2" s="416" t="s">
        <v>419</v>
      </c>
      <c r="AO2" s="416" t="s">
        <v>420</v>
      </c>
      <c r="AP2" s="416" t="s">
        <v>422</v>
      </c>
      <c r="AQ2" s="416" t="s">
        <v>423</v>
      </c>
      <c r="AR2" s="416" t="s">
        <v>424</v>
      </c>
      <c r="AS2" s="416" t="s">
        <v>425</v>
      </c>
      <c r="AT2" s="416" t="s">
        <v>426</v>
      </c>
      <c r="AU2" s="416" t="s">
        <v>427</v>
      </c>
      <c r="AV2" s="416" t="s">
        <v>428</v>
      </c>
      <c r="AW2" s="416" t="s">
        <v>429</v>
      </c>
      <c r="AX2" s="416" t="s">
        <v>430</v>
      </c>
      <c r="AY2" s="416" t="s">
        <v>431</v>
      </c>
      <c r="AZ2" s="416" t="s">
        <v>432</v>
      </c>
      <c r="BA2" s="416" t="s">
        <v>433</v>
      </c>
      <c r="BB2" s="416" t="s">
        <v>434</v>
      </c>
      <c r="BC2" s="416" t="s">
        <v>435</v>
      </c>
      <c r="BD2" s="416" t="s">
        <v>436</v>
      </c>
      <c r="BE2" s="416" t="s">
        <v>437</v>
      </c>
      <c r="BF2" s="416" t="s">
        <v>438</v>
      </c>
      <c r="BG2" s="416" t="s">
        <v>439</v>
      </c>
      <c r="BH2" s="416" t="s">
        <v>440</v>
      </c>
      <c r="BI2" s="416" t="s">
        <v>441</v>
      </c>
      <c r="BJ2" s="416" t="s">
        <v>442</v>
      </c>
      <c r="BK2" s="416" t="s">
        <v>443</v>
      </c>
      <c r="BL2" s="416" t="s">
        <v>444</v>
      </c>
      <c r="BM2" s="416" t="s">
        <v>445</v>
      </c>
      <c r="BN2" s="416" t="s">
        <v>446</v>
      </c>
      <c r="BO2" s="416" t="s">
        <v>447</v>
      </c>
      <c r="BP2" s="416" t="s">
        <v>448</v>
      </c>
      <c r="BQ2" s="416" t="s">
        <v>449</v>
      </c>
      <c r="BR2" s="416" t="s">
        <v>450</v>
      </c>
      <c r="BS2" s="416" t="s">
        <v>451</v>
      </c>
      <c r="BT2" s="416" t="s">
        <v>452</v>
      </c>
      <c r="BU2" s="416" t="s">
        <v>453</v>
      </c>
      <c r="BV2" s="416"/>
      <c r="BW2" s="416"/>
      <c r="BX2" s="416"/>
      <c r="BY2" s="416"/>
      <c r="BZ2" s="416"/>
      <c r="CA2" s="416"/>
      <c r="CB2" s="416"/>
      <c r="CC2" s="416"/>
      <c r="CD2" s="416"/>
      <c r="CE2" s="416"/>
      <c r="CF2" s="416"/>
      <c r="CG2" s="416"/>
      <c r="CH2" s="416"/>
      <c r="CI2" s="416"/>
      <c r="CJ2" s="416"/>
      <c r="CK2" s="416"/>
      <c r="CL2" s="416"/>
      <c r="CM2" s="416"/>
      <c r="CN2" s="416"/>
      <c r="CO2" s="416"/>
      <c r="CP2" s="416"/>
      <c r="CQ2" s="416"/>
      <c r="CR2" s="416"/>
      <c r="CS2" s="416"/>
      <c r="CT2" s="416"/>
      <c r="CU2" s="416"/>
      <c r="CV2" s="416"/>
      <c r="CW2" s="416"/>
      <c r="CX2" s="416"/>
      <c r="CY2" s="416"/>
      <c r="CZ2" s="416"/>
      <c r="DA2" s="416"/>
      <c r="DB2" s="416"/>
      <c r="DC2" s="416"/>
      <c r="DD2" s="416"/>
      <c r="DE2" s="416"/>
      <c r="DF2" s="416"/>
      <c r="DG2" s="416"/>
      <c r="DH2" s="416"/>
      <c r="DI2" s="416"/>
      <c r="DJ2" s="416"/>
      <c r="DK2" s="416"/>
      <c r="DL2" s="416"/>
      <c r="DM2" s="416"/>
      <c r="DN2" s="416"/>
      <c r="DO2" s="416"/>
      <c r="DP2" s="416"/>
      <c r="DQ2" s="416"/>
      <c r="DR2" s="416"/>
      <c r="DS2" s="416"/>
      <c r="DT2" s="416"/>
      <c r="DU2" s="416"/>
      <c r="DV2" s="416"/>
      <c r="DW2" s="416"/>
      <c r="DX2" s="416"/>
      <c r="DY2" s="416"/>
      <c r="DZ2" s="416"/>
      <c r="EA2" s="416"/>
      <c r="EB2" s="416"/>
      <c r="EC2" s="416"/>
      <c r="ED2" s="416"/>
      <c r="EE2" s="416"/>
      <c r="EF2" s="416"/>
      <c r="EG2" s="416"/>
      <c r="EH2" s="416"/>
      <c r="EI2" s="416"/>
      <c r="EJ2" s="416"/>
      <c r="EK2" s="416"/>
      <c r="EL2" s="416"/>
      <c r="EM2" s="416"/>
      <c r="EN2" s="416"/>
      <c r="EO2" s="416"/>
      <c r="EP2" s="416"/>
      <c r="EQ2" s="416"/>
      <c r="ER2" s="416"/>
      <c r="ES2" s="416"/>
      <c r="ET2" s="416"/>
      <c r="EU2" s="416"/>
      <c r="EV2" s="416"/>
      <c r="EW2" s="416"/>
      <c r="EX2" s="416"/>
      <c r="EY2" s="416"/>
      <c r="EZ2" s="416"/>
      <c r="FA2" s="416"/>
      <c r="FB2" s="416"/>
      <c r="FC2" s="416"/>
      <c r="FD2" s="416"/>
      <c r="FE2" s="416"/>
      <c r="FF2" s="416"/>
      <c r="FG2" s="416"/>
      <c r="FH2" s="416"/>
      <c r="FI2" s="416"/>
      <c r="FJ2" s="416"/>
      <c r="FK2" s="416"/>
      <c r="FL2" s="416"/>
      <c r="FM2" s="416"/>
      <c r="FN2" s="416"/>
      <c r="FO2" s="416"/>
      <c r="FP2" s="416"/>
      <c r="FQ2" s="416"/>
      <c r="FR2" s="416"/>
      <c r="FS2" s="416"/>
      <c r="FT2" s="416"/>
      <c r="FU2" s="416"/>
      <c r="FV2" s="416"/>
      <c r="FW2" s="416"/>
      <c r="FX2" s="416"/>
      <c r="FY2" s="416"/>
      <c r="FZ2" s="416"/>
      <c r="GA2" s="416"/>
      <c r="GB2" s="416"/>
      <c r="GC2" s="416"/>
      <c r="GD2" s="416"/>
      <c r="GE2" s="416"/>
      <c r="GF2" s="416"/>
      <c r="GG2" s="416"/>
      <c r="GH2" s="416"/>
      <c r="GI2" s="416"/>
      <c r="GJ2" s="416"/>
      <c r="GK2" s="416"/>
      <c r="GL2" s="416"/>
      <c r="GM2" s="416"/>
      <c r="GN2" s="416"/>
      <c r="GO2" s="416"/>
      <c r="GP2" s="416"/>
      <c r="GQ2" s="416"/>
      <c r="GR2" s="416"/>
      <c r="GS2" s="416"/>
      <c r="GT2" s="416"/>
      <c r="GU2" s="416"/>
      <c r="GV2" s="416"/>
      <c r="GW2" s="416"/>
      <c r="GX2" s="416"/>
      <c r="GY2" s="416"/>
      <c r="GZ2" s="416"/>
      <c r="HA2" s="416"/>
      <c r="HB2" s="416"/>
      <c r="HC2" s="416"/>
      <c r="HD2" s="416"/>
      <c r="HE2" s="416"/>
      <c r="HF2" s="416"/>
      <c r="HG2" s="416"/>
      <c r="HH2" s="416"/>
      <c r="HI2" s="416"/>
      <c r="HJ2" s="416"/>
      <c r="HK2" s="416"/>
      <c r="HL2" s="416"/>
      <c r="HM2" s="416"/>
      <c r="HN2" s="416"/>
      <c r="HO2" s="416"/>
      <c r="HP2" s="416"/>
      <c r="HQ2" s="416"/>
      <c r="HR2" s="416"/>
      <c r="HS2" s="416"/>
      <c r="HT2" s="416"/>
      <c r="HU2" s="416"/>
      <c r="HV2" s="416"/>
      <c r="HW2" s="416"/>
      <c r="HX2" s="416"/>
      <c r="HY2" s="416"/>
      <c r="HZ2" s="416"/>
      <c r="IA2" s="416"/>
      <c r="IB2" s="416"/>
      <c r="IC2" s="416"/>
      <c r="ID2" s="416"/>
      <c r="IE2" s="416"/>
      <c r="IF2" s="416"/>
      <c r="IG2" s="416"/>
      <c r="IH2" s="416"/>
      <c r="II2" s="416"/>
      <c r="IJ2" s="416"/>
      <c r="IK2" s="416"/>
      <c r="IL2" s="416"/>
      <c r="IM2" s="416"/>
      <c r="IN2" s="416"/>
      <c r="IO2" s="416"/>
      <c r="IP2" s="416"/>
      <c r="IQ2" s="416"/>
      <c r="IR2" s="416"/>
      <c r="IS2" s="416"/>
      <c r="IT2" s="416"/>
      <c r="IU2" s="416"/>
      <c r="IV2" s="416"/>
      <c r="IW2" s="416"/>
      <c r="IX2" s="416"/>
      <c r="IY2" s="416"/>
      <c r="IZ2" s="416"/>
      <c r="JA2" s="416"/>
      <c r="JB2" s="416"/>
      <c r="JC2" s="416"/>
      <c r="JD2" s="416"/>
      <c r="JE2" s="416"/>
      <c r="JF2" s="416"/>
      <c r="JG2" s="416"/>
      <c r="JH2" s="416"/>
      <c r="JI2" s="416"/>
      <c r="JJ2" s="416"/>
      <c r="JK2" s="416"/>
      <c r="JL2" s="416"/>
      <c r="JM2" s="416"/>
      <c r="JN2" s="416"/>
      <c r="JO2" s="416"/>
      <c r="JP2" s="416"/>
      <c r="JQ2" s="416"/>
      <c r="JR2" s="416"/>
      <c r="JS2" s="416"/>
      <c r="JT2" s="416"/>
      <c r="JU2" s="416"/>
      <c r="JV2" s="416"/>
      <c r="JW2" s="416"/>
      <c r="JX2" s="416"/>
      <c r="JY2" s="416"/>
      <c r="JZ2" s="416"/>
      <c r="KA2" s="416"/>
      <c r="KB2" s="416"/>
      <c r="KC2" s="416"/>
      <c r="KD2" s="416"/>
      <c r="KE2" s="416"/>
      <c r="KF2" s="416"/>
      <c r="KG2" s="416"/>
      <c r="KH2" s="416"/>
      <c r="KI2" s="416"/>
      <c r="KJ2" s="416"/>
      <c r="KK2" s="416"/>
      <c r="KL2" s="416"/>
      <c r="KM2" s="416"/>
      <c r="KN2" s="416"/>
      <c r="KO2" s="416"/>
      <c r="KP2" s="416"/>
      <c r="KQ2" s="416"/>
      <c r="KR2" s="416"/>
      <c r="KS2" s="416"/>
      <c r="KT2" s="416"/>
      <c r="KU2" s="416"/>
      <c r="KV2" s="416"/>
      <c r="KW2" s="416"/>
      <c r="KX2" s="416"/>
      <c r="KY2" s="416"/>
      <c r="KZ2" s="416"/>
      <c r="LA2" s="416"/>
      <c r="LB2" s="416"/>
      <c r="LC2" s="416"/>
      <c r="LD2" s="416"/>
      <c r="LE2" s="416"/>
      <c r="LF2" s="416"/>
      <c r="LG2" s="416"/>
      <c r="LH2" s="416"/>
      <c r="LI2" s="416"/>
      <c r="LJ2" s="416"/>
      <c r="LK2" s="416"/>
      <c r="LL2" s="416"/>
      <c r="LM2" s="416"/>
      <c r="LN2" s="416"/>
      <c r="LO2" s="416"/>
      <c r="LP2" s="416"/>
      <c r="LQ2" s="416"/>
      <c r="LR2" s="416"/>
      <c r="LS2" s="416"/>
      <c r="LT2" s="416"/>
      <c r="LU2" s="416"/>
      <c r="LV2" s="416"/>
      <c r="LW2" s="416"/>
      <c r="LX2" s="416"/>
      <c r="LY2" s="416"/>
      <c r="LZ2" s="416"/>
      <c r="MA2" s="416"/>
      <c r="MB2" s="416"/>
      <c r="MC2" s="416"/>
      <c r="MD2" s="416"/>
      <c r="ME2" s="416"/>
      <c r="MF2" s="416"/>
      <c r="MG2" s="416"/>
      <c r="MH2" s="416"/>
      <c r="MI2" s="416"/>
      <c r="MJ2" s="416"/>
      <c r="MK2" s="416"/>
      <c r="ML2" s="416"/>
      <c r="MM2" s="416"/>
      <c r="MN2" s="416"/>
      <c r="MO2" s="416"/>
      <c r="MP2" s="416"/>
      <c r="MQ2" s="416"/>
      <c r="MR2" s="416"/>
      <c r="MS2" s="416"/>
      <c r="MT2" s="416"/>
      <c r="MU2" s="416"/>
      <c r="MV2" s="416"/>
      <c r="MW2" s="416"/>
      <c r="MX2" s="416"/>
      <c r="MY2" s="416"/>
      <c r="MZ2" s="416"/>
      <c r="NA2" s="416"/>
      <c r="NB2" s="416"/>
      <c r="NC2" s="416"/>
      <c r="ND2" s="416"/>
      <c r="NE2" s="416"/>
      <c r="NF2" s="416"/>
      <c r="NG2" s="416"/>
      <c r="NH2" s="416"/>
      <c r="NI2" s="416"/>
      <c r="NJ2" s="416"/>
      <c r="NK2" s="416"/>
      <c r="NL2" s="416"/>
      <c r="NM2" s="416"/>
      <c r="NN2" s="416"/>
      <c r="NO2" s="416"/>
      <c r="NP2" s="416"/>
      <c r="NQ2" s="416"/>
      <c r="NR2" s="416"/>
      <c r="NS2" s="416"/>
      <c r="NT2" s="416"/>
      <c r="NU2" s="416"/>
      <c r="NV2" s="416"/>
      <c r="NW2" s="416"/>
      <c r="NX2" s="416"/>
      <c r="NY2" s="416"/>
      <c r="NZ2" s="416"/>
      <c r="OA2" s="416"/>
      <c r="OB2" s="416"/>
      <c r="OC2" s="416"/>
      <c r="OD2" s="416"/>
      <c r="OE2" s="416"/>
      <c r="OF2" s="416"/>
      <c r="OG2" s="416"/>
      <c r="OH2" s="416"/>
      <c r="OI2" s="416"/>
      <c r="OJ2" s="416"/>
      <c r="OK2" s="416"/>
      <c r="OL2" s="416"/>
      <c r="OM2" s="416"/>
      <c r="ON2" s="416"/>
      <c r="OO2" s="416"/>
      <c r="OP2" s="416"/>
      <c r="OQ2" s="416"/>
      <c r="OR2" s="416"/>
      <c r="OS2" s="416"/>
      <c r="OT2" s="416"/>
      <c r="OU2" s="416"/>
      <c r="OV2" s="416"/>
      <c r="OW2" s="416"/>
      <c r="OX2" s="416"/>
      <c r="OY2" s="416"/>
      <c r="OZ2" s="416"/>
      <c r="PA2" s="416"/>
      <c r="PB2" s="416"/>
      <c r="PC2" s="416"/>
      <c r="PD2" s="416"/>
      <c r="PE2" s="416"/>
      <c r="PF2" s="416"/>
      <c r="PG2" s="416"/>
      <c r="PH2" s="416"/>
      <c r="PI2" s="416"/>
      <c r="PJ2" s="416"/>
      <c r="PK2" s="416"/>
      <c r="PL2" s="416"/>
      <c r="PM2" s="416"/>
      <c r="PN2" s="416"/>
      <c r="PO2" s="416"/>
      <c r="PP2" s="416"/>
      <c r="PQ2" s="416"/>
      <c r="PR2" s="416"/>
      <c r="PS2" s="416"/>
      <c r="PT2" s="416"/>
      <c r="PU2" s="416"/>
      <c r="PV2" s="416"/>
      <c r="PW2" s="416"/>
      <c r="PX2" s="416"/>
      <c r="PY2" s="416"/>
      <c r="PZ2" s="416"/>
      <c r="QA2" s="416"/>
      <c r="QB2" s="416"/>
      <c r="QC2" s="416"/>
      <c r="QD2" s="416"/>
      <c r="QE2" s="416"/>
      <c r="QF2" s="416"/>
      <c r="QG2" s="416"/>
      <c r="QH2" s="416"/>
      <c r="QI2" s="416"/>
      <c r="QJ2" s="416"/>
      <c r="QK2" s="416"/>
      <c r="QL2" s="416"/>
      <c r="QM2" s="416"/>
      <c r="QN2" s="416"/>
      <c r="QO2" s="416"/>
      <c r="QP2" s="416"/>
      <c r="QQ2" s="416"/>
      <c r="QR2" s="416"/>
      <c r="QS2" s="416"/>
      <c r="QT2" s="416"/>
      <c r="QU2" s="416"/>
      <c r="QV2" s="416"/>
      <c r="QW2" s="416"/>
      <c r="QX2" s="416"/>
      <c r="QY2" s="416"/>
      <c r="QZ2" s="416"/>
      <c r="RA2" s="416"/>
      <c r="RB2" s="416"/>
      <c r="RC2" s="416"/>
      <c r="RD2" s="416"/>
      <c r="RE2" s="416"/>
      <c r="RF2" s="416"/>
      <c r="RG2" s="416"/>
      <c r="RH2" s="416"/>
      <c r="RI2" s="416"/>
      <c r="RJ2" s="416"/>
      <c r="RK2" s="416"/>
      <c r="RL2" s="416"/>
      <c r="RM2" s="416"/>
      <c r="RN2" s="416"/>
      <c r="RO2" s="416"/>
      <c r="RP2" s="416"/>
      <c r="RQ2" s="416"/>
      <c r="RR2" s="416"/>
      <c r="RS2" s="416"/>
      <c r="RT2" s="416"/>
      <c r="RU2" s="416"/>
      <c r="RV2" s="416"/>
      <c r="RW2" s="416"/>
      <c r="RX2" s="416"/>
      <c r="RY2" s="416"/>
      <c r="RZ2" s="416"/>
      <c r="SA2" s="416"/>
      <c r="SB2" s="416"/>
      <c r="SC2" s="416"/>
      <c r="SD2" s="416"/>
      <c r="SE2" s="416"/>
      <c r="SF2" s="416"/>
      <c r="SG2" s="416"/>
      <c r="SH2" s="416"/>
      <c r="SI2" s="416"/>
      <c r="SJ2" s="416"/>
      <c r="SK2" s="416"/>
      <c r="SL2" s="416"/>
      <c r="SM2" s="416"/>
      <c r="SN2" s="416"/>
      <c r="SO2" s="416"/>
      <c r="SP2" s="416"/>
      <c r="SQ2" s="416"/>
      <c r="SR2" s="416"/>
      <c r="SS2" s="416"/>
      <c r="ST2" s="416"/>
      <c r="SU2" s="416"/>
      <c r="SV2" s="416"/>
      <c r="SW2" s="416"/>
      <c r="SX2" s="416"/>
      <c r="SY2" s="416"/>
      <c r="SZ2" s="416"/>
      <c r="TA2" s="416"/>
      <c r="TB2" s="416"/>
      <c r="TC2" s="416"/>
      <c r="TD2" s="416"/>
      <c r="TE2" s="416"/>
      <c r="TF2" s="416"/>
      <c r="TG2" s="416"/>
      <c r="TH2" s="416"/>
      <c r="TI2" s="416"/>
      <c r="TJ2" s="416"/>
      <c r="TK2" s="416"/>
      <c r="TL2" s="416"/>
      <c r="TM2" s="416"/>
      <c r="TN2" s="416"/>
      <c r="TO2" s="416"/>
      <c r="TP2" s="416"/>
      <c r="TQ2" s="416"/>
      <c r="TR2" s="416"/>
      <c r="TS2" s="416"/>
      <c r="TT2" s="416"/>
      <c r="TU2" s="416"/>
      <c r="TV2" s="416"/>
      <c r="TW2" s="416"/>
      <c r="TX2" s="416"/>
      <c r="TY2" s="416"/>
      <c r="TZ2" s="416"/>
      <c r="UA2" s="416"/>
      <c r="UB2" s="416"/>
      <c r="UC2" s="416"/>
      <c r="UD2" s="416"/>
      <c r="UE2" s="416"/>
      <c r="UF2" s="416"/>
      <c r="UG2" s="416"/>
      <c r="UH2" s="416"/>
      <c r="UI2" s="416"/>
    </row>
    <row r="3" spans="1:555" s="120" customFormat="1" hidden="1" x14ac:dyDescent="0.25">
      <c r="A3" s="414"/>
      <c r="B3" s="414"/>
      <c r="C3" s="414"/>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5">
        <v>2500</v>
      </c>
      <c r="AI3" s="415">
        <v>1900</v>
      </c>
      <c r="AJ3" s="415">
        <v>1650</v>
      </c>
      <c r="AK3" s="415">
        <v>1580</v>
      </c>
      <c r="AL3" s="415">
        <v>2250</v>
      </c>
      <c r="AM3" s="415">
        <v>1650</v>
      </c>
      <c r="AN3" s="415">
        <v>1400</v>
      </c>
      <c r="AO3" s="415">
        <v>1340</v>
      </c>
      <c r="AP3" s="415">
        <v>2000</v>
      </c>
      <c r="AQ3" s="415">
        <v>1400</v>
      </c>
      <c r="AR3" s="415">
        <v>1150</v>
      </c>
      <c r="AS3" s="415">
        <v>1100</v>
      </c>
      <c r="AT3" s="415">
        <v>1750</v>
      </c>
      <c r="AU3" s="415">
        <v>1150</v>
      </c>
      <c r="AV3" s="415">
        <v>900</v>
      </c>
      <c r="AW3" s="415">
        <v>860</v>
      </c>
      <c r="AX3" s="415">
        <v>1200</v>
      </c>
      <c r="AY3" s="415">
        <v>900</v>
      </c>
      <c r="AZ3" s="415">
        <v>650</v>
      </c>
      <c r="BA3" s="415">
        <v>620</v>
      </c>
      <c r="BB3" s="413">
        <f>+'Cuadro Resumen'!C213</f>
        <v>5759.1495000000004</v>
      </c>
      <c r="BC3" s="413">
        <f>+'Cuadro Resumen'!D213</f>
        <v>5307.4515000000001</v>
      </c>
      <c r="BD3" s="413">
        <f>+'Cuadro Resumen'!E213</f>
        <v>6775.47</v>
      </c>
      <c r="BE3" s="413">
        <f>+'Cuadro Resumen'!F213</f>
        <v>6323.7719999999999</v>
      </c>
      <c r="BF3" s="413">
        <f>+'Cuadro Resumen'!C214</f>
        <v>5081.6025</v>
      </c>
      <c r="BG3" s="413">
        <f>+'Cuadro Resumen'!D214</f>
        <v>4629.9045000000006</v>
      </c>
      <c r="BH3" s="413">
        <f>+'Cuadro Resumen'!E214</f>
        <v>6097.9230000000007</v>
      </c>
      <c r="BI3" s="413">
        <f>+'Cuadro Resumen'!F214</f>
        <v>5646.2250000000004</v>
      </c>
      <c r="BJ3" s="413">
        <f>+'Cuadro Resumen'!C215</f>
        <v>4404.0555000000004</v>
      </c>
      <c r="BK3" s="413">
        <f>+'Cuadro Resumen'!D215</f>
        <v>4065.2820000000002</v>
      </c>
      <c r="BL3" s="413">
        <f>+'Cuadro Resumen'!E215</f>
        <v>5420.3760000000002</v>
      </c>
      <c r="BM3" s="413">
        <f>+'Cuadro Resumen'!F215</f>
        <v>4968.6779999999999</v>
      </c>
      <c r="BN3" s="413">
        <f>+'Cuadro Resumen'!C216</f>
        <v>3726.5085000000004</v>
      </c>
      <c r="BO3" s="413">
        <f>+'Cuadro Resumen'!D216</f>
        <v>3387.7350000000001</v>
      </c>
      <c r="BP3" s="413">
        <f>+'Cuadro Resumen'!E216</f>
        <v>4742.8290000000006</v>
      </c>
      <c r="BQ3" s="413">
        <f>+'Cuadro Resumen'!F216</f>
        <v>4404.0555000000004</v>
      </c>
      <c r="BR3" s="413">
        <f>+'Cuadro Resumen'!C217</f>
        <v>3274.8105</v>
      </c>
      <c r="BS3" s="413">
        <f>+'Cuadro Resumen'!D217</f>
        <v>3048.9615000000003</v>
      </c>
      <c r="BT3" s="413">
        <f>+'Cuadro Resumen'!E217</f>
        <v>4178.2065000000002</v>
      </c>
      <c r="BU3" s="413">
        <f>+'Cuadro Resumen'!F217</f>
        <v>3839.433</v>
      </c>
      <c r="BV3" s="414"/>
      <c r="BW3" s="414"/>
      <c r="BX3" s="414"/>
      <c r="BY3" s="414"/>
      <c r="BZ3" s="414"/>
      <c r="CA3" s="414"/>
      <c r="CB3" s="414"/>
      <c r="CC3" s="414"/>
      <c r="CD3" s="414"/>
      <c r="CE3" s="414"/>
      <c r="CF3" s="414"/>
      <c r="CG3" s="414"/>
      <c r="CH3" s="414"/>
      <c r="CI3" s="414"/>
      <c r="CJ3" s="414"/>
      <c r="CK3" s="414"/>
      <c r="CL3" s="414"/>
      <c r="CM3" s="414"/>
      <c r="CN3" s="414"/>
      <c r="CO3" s="414"/>
      <c r="CP3" s="414"/>
      <c r="CQ3" s="414"/>
      <c r="CR3" s="414"/>
      <c r="CS3" s="414"/>
      <c r="CT3" s="414"/>
      <c r="CU3" s="414"/>
      <c r="CV3" s="414"/>
      <c r="CW3" s="414"/>
      <c r="CX3" s="414"/>
      <c r="CY3" s="414"/>
      <c r="CZ3" s="414"/>
      <c r="DA3" s="414"/>
      <c r="DB3" s="414"/>
      <c r="DC3" s="414"/>
      <c r="DD3" s="414"/>
      <c r="DE3" s="414"/>
      <c r="DF3" s="414"/>
      <c r="DG3" s="414"/>
      <c r="DH3" s="414"/>
      <c r="DI3" s="414"/>
      <c r="DJ3" s="414"/>
      <c r="DK3" s="414"/>
      <c r="DL3" s="414"/>
      <c r="DM3" s="414"/>
      <c r="DN3" s="414"/>
      <c r="DO3" s="414"/>
      <c r="DP3" s="414"/>
      <c r="DQ3" s="414"/>
      <c r="DR3" s="414"/>
      <c r="DS3" s="414"/>
      <c r="DT3" s="414"/>
      <c r="DU3" s="414"/>
      <c r="DV3" s="414"/>
      <c r="DW3" s="414"/>
      <c r="DX3" s="414"/>
      <c r="DY3" s="414"/>
      <c r="DZ3" s="414"/>
      <c r="EA3" s="414"/>
      <c r="EB3" s="414"/>
      <c r="EC3" s="414"/>
      <c r="ED3" s="414"/>
      <c r="EE3" s="414"/>
      <c r="EF3" s="414"/>
      <c r="EG3" s="414"/>
      <c r="EH3" s="414"/>
      <c r="EI3" s="414"/>
      <c r="EJ3" s="414"/>
      <c r="EK3" s="414"/>
      <c r="EL3" s="414"/>
      <c r="EM3" s="414"/>
      <c r="EN3" s="414"/>
      <c r="EO3" s="414"/>
      <c r="EP3" s="414"/>
      <c r="EQ3" s="414"/>
      <c r="ER3" s="414"/>
      <c r="ES3" s="414"/>
      <c r="ET3" s="414"/>
      <c r="EU3" s="414"/>
      <c r="EV3" s="414"/>
      <c r="EW3" s="414"/>
      <c r="EX3" s="414"/>
      <c r="EY3" s="414"/>
      <c r="EZ3" s="414"/>
      <c r="FA3" s="414"/>
      <c r="FB3" s="414"/>
      <c r="FC3" s="414"/>
      <c r="FD3" s="414"/>
      <c r="FE3" s="414"/>
      <c r="FF3" s="414"/>
      <c r="FG3" s="414"/>
      <c r="FH3" s="414"/>
      <c r="FI3" s="414"/>
      <c r="FJ3" s="414"/>
      <c r="FK3" s="414"/>
      <c r="FL3" s="414"/>
      <c r="FM3" s="414"/>
      <c r="FN3" s="414"/>
      <c r="FO3" s="414"/>
      <c r="FP3" s="414"/>
      <c r="FQ3" s="414"/>
      <c r="FR3" s="414"/>
      <c r="FS3" s="414"/>
      <c r="FT3" s="414"/>
      <c r="FU3" s="414"/>
      <c r="FV3" s="414"/>
      <c r="FW3" s="414"/>
      <c r="FX3" s="414"/>
      <c r="FY3" s="414"/>
      <c r="FZ3" s="414"/>
      <c r="GA3" s="414"/>
      <c r="GB3" s="414"/>
      <c r="GC3" s="414"/>
      <c r="GD3" s="414"/>
      <c r="GE3" s="414"/>
      <c r="GF3" s="414"/>
      <c r="GG3" s="414"/>
      <c r="GH3" s="414"/>
      <c r="GI3" s="414"/>
      <c r="GJ3" s="414"/>
      <c r="GK3" s="414"/>
      <c r="GL3" s="414"/>
      <c r="GM3" s="414"/>
      <c r="GN3" s="414"/>
      <c r="GO3" s="414"/>
      <c r="GP3" s="414"/>
      <c r="GQ3" s="414"/>
      <c r="GR3" s="414"/>
      <c r="GS3" s="414"/>
      <c r="GT3" s="414"/>
      <c r="GU3" s="414"/>
      <c r="GV3" s="414"/>
      <c r="GW3" s="414"/>
      <c r="GX3" s="414"/>
      <c r="GY3" s="414"/>
      <c r="GZ3" s="414"/>
      <c r="HA3" s="414"/>
      <c r="HB3" s="414"/>
      <c r="HC3" s="414"/>
      <c r="HD3" s="414"/>
      <c r="HE3" s="414"/>
      <c r="HF3" s="414"/>
      <c r="HG3" s="414"/>
      <c r="HH3" s="414"/>
      <c r="HI3" s="414"/>
      <c r="HJ3" s="414"/>
      <c r="HK3" s="414"/>
      <c r="HL3" s="414"/>
      <c r="HM3" s="414"/>
      <c r="HN3" s="414"/>
      <c r="HO3" s="414"/>
      <c r="HP3" s="414"/>
      <c r="HQ3" s="414"/>
      <c r="HR3" s="414"/>
      <c r="HS3" s="414"/>
      <c r="HT3" s="414"/>
      <c r="HU3" s="414"/>
      <c r="HV3" s="414"/>
      <c r="HW3" s="414"/>
      <c r="HX3" s="414"/>
      <c r="HY3" s="414"/>
      <c r="HZ3" s="414"/>
      <c r="IA3" s="414"/>
      <c r="IB3" s="414"/>
      <c r="IC3" s="414"/>
      <c r="ID3" s="414"/>
      <c r="IE3" s="414"/>
      <c r="IF3" s="414"/>
      <c r="IG3" s="414"/>
      <c r="IH3" s="414"/>
      <c r="II3" s="414"/>
      <c r="IJ3" s="414"/>
      <c r="IK3" s="414"/>
      <c r="IL3" s="414"/>
      <c r="IM3" s="414"/>
      <c r="IN3" s="414"/>
      <c r="IO3" s="414"/>
      <c r="IP3" s="414"/>
      <c r="IQ3" s="414"/>
      <c r="IR3" s="414"/>
      <c r="IS3" s="414"/>
      <c r="IT3" s="414"/>
      <c r="IU3" s="414"/>
      <c r="IV3" s="414"/>
      <c r="IW3" s="414"/>
      <c r="IX3" s="414"/>
      <c r="IY3" s="414"/>
      <c r="IZ3" s="414"/>
      <c r="JA3" s="414"/>
      <c r="JB3" s="414"/>
      <c r="JC3" s="414"/>
      <c r="JD3" s="414"/>
      <c r="JE3" s="414"/>
      <c r="JF3" s="414"/>
      <c r="JG3" s="414"/>
      <c r="JH3" s="414"/>
      <c r="JI3" s="414"/>
      <c r="JJ3" s="414"/>
      <c r="JK3" s="414"/>
      <c r="JL3" s="414"/>
      <c r="JM3" s="414"/>
      <c r="JN3" s="414"/>
      <c r="JO3" s="414"/>
      <c r="JP3" s="414"/>
      <c r="JQ3" s="414"/>
      <c r="JR3" s="414"/>
      <c r="JS3" s="414"/>
      <c r="JT3" s="414"/>
      <c r="JU3" s="414"/>
      <c r="JV3" s="414"/>
      <c r="JW3" s="414"/>
      <c r="JX3" s="414"/>
      <c r="JY3" s="414"/>
      <c r="JZ3" s="414"/>
      <c r="KA3" s="414"/>
      <c r="KB3" s="414"/>
      <c r="KC3" s="414"/>
      <c r="KD3" s="414"/>
      <c r="KE3" s="414"/>
      <c r="KF3" s="414"/>
      <c r="KG3" s="414"/>
      <c r="KH3" s="414"/>
      <c r="KI3" s="414"/>
      <c r="KJ3" s="414"/>
      <c r="KK3" s="414"/>
      <c r="KL3" s="414"/>
      <c r="KM3" s="414"/>
      <c r="KN3" s="414"/>
      <c r="KO3" s="414"/>
      <c r="KP3" s="414"/>
      <c r="KQ3" s="414"/>
      <c r="KR3" s="414"/>
      <c r="KS3" s="414"/>
      <c r="KT3" s="414"/>
      <c r="KU3" s="414"/>
      <c r="KV3" s="414"/>
      <c r="KW3" s="414"/>
      <c r="KX3" s="414"/>
      <c r="KY3" s="414"/>
      <c r="KZ3" s="414"/>
      <c r="LA3" s="414"/>
      <c r="LB3" s="414"/>
      <c r="LC3" s="414"/>
      <c r="LD3" s="414"/>
      <c r="LE3" s="414"/>
      <c r="LF3" s="414"/>
      <c r="LG3" s="414"/>
      <c r="LH3" s="414"/>
      <c r="LI3" s="414"/>
      <c r="LJ3" s="414"/>
      <c r="LK3" s="414"/>
      <c r="LL3" s="414"/>
      <c r="LM3" s="414"/>
      <c r="LN3" s="414"/>
      <c r="LO3" s="414"/>
      <c r="LP3" s="414"/>
      <c r="LQ3" s="414"/>
      <c r="LR3" s="414"/>
      <c r="LS3" s="414"/>
      <c r="LT3" s="414"/>
      <c r="LU3" s="414"/>
      <c r="LV3" s="414"/>
      <c r="LW3" s="414"/>
      <c r="LX3" s="414"/>
      <c r="LY3" s="414"/>
      <c r="LZ3" s="414"/>
      <c r="MA3" s="414"/>
      <c r="MB3" s="414"/>
      <c r="MC3" s="414"/>
      <c r="MD3" s="414"/>
      <c r="ME3" s="414"/>
      <c r="MF3" s="414"/>
      <c r="MG3" s="414"/>
      <c r="MH3" s="414"/>
      <c r="MI3" s="414"/>
      <c r="MJ3" s="414"/>
      <c r="MK3" s="414"/>
      <c r="ML3" s="414"/>
      <c r="MM3" s="414"/>
      <c r="MN3" s="414"/>
      <c r="MO3" s="414"/>
      <c r="MP3" s="414"/>
      <c r="MQ3" s="414"/>
      <c r="MR3" s="414"/>
      <c r="MS3" s="414"/>
      <c r="MT3" s="414"/>
      <c r="MU3" s="414"/>
      <c r="MV3" s="414"/>
      <c r="MW3" s="414"/>
      <c r="MX3" s="414"/>
      <c r="MY3" s="414"/>
      <c r="MZ3" s="414"/>
      <c r="NA3" s="414"/>
      <c r="NB3" s="414"/>
      <c r="NC3" s="414"/>
      <c r="ND3" s="414"/>
      <c r="NE3" s="414"/>
      <c r="NF3" s="414"/>
      <c r="NG3" s="414"/>
      <c r="NH3" s="414"/>
      <c r="NI3" s="414"/>
      <c r="NJ3" s="414"/>
      <c r="NK3" s="414"/>
      <c r="NL3" s="414"/>
      <c r="NM3" s="414"/>
      <c r="NN3" s="414"/>
      <c r="NO3" s="414"/>
      <c r="NP3" s="414"/>
      <c r="NQ3" s="414"/>
      <c r="NR3" s="414"/>
      <c r="NS3" s="414"/>
      <c r="NT3" s="414"/>
      <c r="NU3" s="414"/>
      <c r="NV3" s="414"/>
      <c r="NW3" s="414"/>
      <c r="NX3" s="414"/>
      <c r="NY3" s="414"/>
      <c r="NZ3" s="414"/>
      <c r="OA3" s="414"/>
      <c r="OB3" s="414"/>
      <c r="OC3" s="414"/>
      <c r="OD3" s="414"/>
      <c r="OE3" s="414"/>
      <c r="OF3" s="414"/>
      <c r="OG3" s="414"/>
      <c r="OH3" s="414"/>
      <c r="OI3" s="414"/>
      <c r="OJ3" s="414"/>
      <c r="OK3" s="414"/>
      <c r="OL3" s="414"/>
      <c r="OM3" s="414"/>
      <c r="ON3" s="414"/>
      <c r="OO3" s="414"/>
      <c r="OP3" s="414"/>
      <c r="OQ3" s="414"/>
      <c r="OR3" s="414"/>
      <c r="OS3" s="414"/>
      <c r="OT3" s="414"/>
      <c r="OU3" s="414"/>
      <c r="OV3" s="414"/>
      <c r="OW3" s="414"/>
      <c r="OX3" s="414"/>
      <c r="OY3" s="414"/>
      <c r="OZ3" s="414"/>
      <c r="PA3" s="414"/>
      <c r="PB3" s="414"/>
      <c r="PC3" s="414"/>
      <c r="PD3" s="414"/>
      <c r="PE3" s="414"/>
      <c r="PF3" s="414"/>
      <c r="PG3" s="414"/>
      <c r="PH3" s="414"/>
      <c r="PI3" s="414"/>
      <c r="PJ3" s="414"/>
      <c r="PK3" s="414"/>
      <c r="PL3" s="414"/>
      <c r="PM3" s="414"/>
      <c r="PN3" s="414"/>
      <c r="PO3" s="414"/>
      <c r="PP3" s="414"/>
      <c r="PQ3" s="414"/>
      <c r="PR3" s="414"/>
      <c r="PS3" s="414"/>
      <c r="PT3" s="414"/>
      <c r="PU3" s="414"/>
      <c r="PV3" s="414"/>
      <c r="PW3" s="414"/>
      <c r="PX3" s="414"/>
      <c r="PY3" s="414"/>
      <c r="PZ3" s="414"/>
      <c r="QA3" s="414"/>
      <c r="QB3" s="414"/>
      <c r="QC3" s="414"/>
      <c r="QD3" s="414"/>
      <c r="QE3" s="414"/>
      <c r="QF3" s="414"/>
      <c r="QG3" s="414"/>
      <c r="QH3" s="414"/>
      <c r="QI3" s="414"/>
      <c r="QJ3" s="414"/>
      <c r="QK3" s="414"/>
      <c r="QL3" s="414"/>
      <c r="QM3" s="414"/>
      <c r="QN3" s="414"/>
      <c r="QO3" s="414"/>
      <c r="QP3" s="414"/>
      <c r="QQ3" s="414"/>
      <c r="QR3" s="414"/>
      <c r="QS3" s="414"/>
      <c r="QT3" s="414"/>
      <c r="QU3" s="414"/>
      <c r="QV3" s="414"/>
      <c r="QW3" s="414"/>
      <c r="QX3" s="414"/>
      <c r="QY3" s="414"/>
      <c r="QZ3" s="414"/>
      <c r="RA3" s="414"/>
      <c r="RB3" s="414"/>
      <c r="RC3" s="414"/>
      <c r="RD3" s="414"/>
      <c r="RE3" s="414"/>
      <c r="RF3" s="414"/>
      <c r="RG3" s="414"/>
      <c r="RH3" s="414"/>
      <c r="RI3" s="414"/>
      <c r="RJ3" s="414"/>
      <c r="RK3" s="414"/>
      <c r="RL3" s="414"/>
      <c r="RM3" s="414"/>
      <c r="RN3" s="414"/>
      <c r="RO3" s="414"/>
      <c r="RP3" s="414"/>
      <c r="RQ3" s="414"/>
      <c r="RR3" s="414"/>
      <c r="RS3" s="414"/>
      <c r="RT3" s="414"/>
      <c r="RU3" s="414"/>
      <c r="RV3" s="414"/>
      <c r="RW3" s="414"/>
      <c r="RX3" s="414"/>
      <c r="RY3" s="414"/>
      <c r="RZ3" s="414"/>
      <c r="SA3" s="414"/>
      <c r="SB3" s="414"/>
      <c r="SC3" s="414"/>
      <c r="SD3" s="414"/>
      <c r="SE3" s="414"/>
      <c r="SF3" s="414"/>
      <c r="SG3" s="414"/>
      <c r="SH3" s="414"/>
      <c r="SI3" s="414"/>
      <c r="SJ3" s="414"/>
      <c r="SK3" s="414"/>
      <c r="SL3" s="414"/>
      <c r="SM3" s="414"/>
      <c r="SN3" s="414"/>
      <c r="SO3" s="414"/>
      <c r="SP3" s="414"/>
      <c r="SQ3" s="414"/>
      <c r="SR3" s="414"/>
      <c r="SS3" s="414"/>
      <c r="ST3" s="414"/>
      <c r="SU3" s="414"/>
      <c r="SV3" s="414"/>
      <c r="SW3" s="414"/>
      <c r="SX3" s="414"/>
      <c r="SY3" s="414"/>
      <c r="SZ3" s="414"/>
      <c r="TA3" s="414"/>
      <c r="TB3" s="414"/>
      <c r="TC3" s="414"/>
      <c r="TD3" s="414"/>
      <c r="TE3" s="414"/>
      <c r="TF3" s="414"/>
      <c r="TG3" s="414"/>
      <c r="TH3" s="414"/>
      <c r="TI3" s="414"/>
      <c r="TJ3" s="414"/>
      <c r="TK3" s="414"/>
      <c r="TL3" s="414"/>
      <c r="TM3" s="414"/>
      <c r="TN3" s="414"/>
      <c r="TO3" s="414"/>
      <c r="TP3" s="414"/>
      <c r="TQ3" s="414"/>
      <c r="TR3" s="414"/>
      <c r="TS3" s="414"/>
      <c r="TT3" s="414"/>
      <c r="TU3" s="414"/>
      <c r="TV3" s="414"/>
      <c r="TW3" s="414"/>
      <c r="TX3" s="414"/>
      <c r="TY3" s="414"/>
      <c r="TZ3" s="414"/>
      <c r="UA3" s="414"/>
      <c r="UB3" s="414"/>
      <c r="UC3" s="414"/>
      <c r="UD3" s="414"/>
      <c r="UE3" s="414"/>
      <c r="UF3" s="414"/>
      <c r="UG3" s="414"/>
      <c r="UH3" s="414"/>
      <c r="UI3" s="414"/>
    </row>
    <row r="4" spans="1:555" ht="15.75" thickBot="1" x14ac:dyDescent="0.3"/>
    <row r="5" spans="1:555" ht="53.25" thickBot="1" x14ac:dyDescent="0.3">
      <c r="C5" s="87" t="s">
        <v>380</v>
      </c>
      <c r="D5" s="186">
        <f>SUMIF(C:C,$C$10,D:D)</f>
        <v>18743675.699999999</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64"/>
    </row>
    <row r="10" spans="1:555" ht="15.75" thickBot="1" x14ac:dyDescent="0.3">
      <c r="C10" s="151" t="s">
        <v>49</v>
      </c>
      <c r="D10" s="328">
        <f>SUM(F17:F17)</f>
        <v>43750</v>
      </c>
      <c r="E10" s="753"/>
      <c r="F10" s="70"/>
      <c r="G10" s="79"/>
      <c r="H10" s="70"/>
      <c r="I10" s="70"/>
    </row>
    <row r="11" spans="1:555" x14ac:dyDescent="0.25">
      <c r="B11" s="93"/>
      <c r="C11" s="70"/>
      <c r="D11" s="31"/>
      <c r="E11" s="93"/>
      <c r="F11" s="93"/>
      <c r="G11" s="93"/>
      <c r="H11" s="76"/>
      <c r="I11" s="76"/>
      <c r="J11" s="76"/>
      <c r="K11" s="111"/>
    </row>
    <row r="12" spans="1:555" x14ac:dyDescent="0.25">
      <c r="B12" s="93"/>
      <c r="C12" s="70"/>
      <c r="D12" s="31"/>
      <c r="E12" s="93"/>
      <c r="F12" s="93"/>
      <c r="G12" s="93"/>
      <c r="H12" s="76"/>
      <c r="I12" s="76"/>
      <c r="J12" s="76"/>
      <c r="K12" s="111"/>
    </row>
    <row r="13" spans="1:555" ht="15.75" x14ac:dyDescent="0.25">
      <c r="B13" s="93"/>
      <c r="C13" s="190" t="s">
        <v>387</v>
      </c>
      <c r="D13" s="324" t="s">
        <v>2046</v>
      </c>
      <c r="E13" s="93"/>
      <c r="F13" s="93"/>
      <c r="G13" s="93"/>
      <c r="H13" s="76"/>
      <c r="I13" s="76"/>
      <c r="J13" s="76"/>
      <c r="K13" s="111"/>
    </row>
    <row r="14" spans="1:555" ht="18.75" x14ac:dyDescent="0.25">
      <c r="B14" s="93"/>
      <c r="C14" s="195"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Edición y publicación del 6to número de la Revista UNAH INNOV@</v>
      </c>
      <c r="D14" s="31"/>
      <c r="E14" s="93"/>
      <c r="F14" s="93"/>
      <c r="G14" s="93"/>
      <c r="H14" s="76"/>
      <c r="I14" s="76"/>
      <c r="J14" s="76"/>
      <c r="K14" s="111"/>
    </row>
    <row r="15" spans="1:555" ht="15.75" thickBot="1" x14ac:dyDescent="0.3">
      <c r="F15" s="93"/>
      <c r="G15" s="76"/>
      <c r="H15" s="76"/>
      <c r="I15" s="76"/>
    </row>
    <row r="16" spans="1:555" ht="30.75" thickBot="1" x14ac:dyDescent="0.3">
      <c r="C16" s="127" t="s">
        <v>43</v>
      </c>
      <c r="D16" s="127" t="s">
        <v>51</v>
      </c>
      <c r="E16" s="133" t="s">
        <v>53</v>
      </c>
      <c r="F16" s="132" t="s">
        <v>27</v>
      </c>
      <c r="G16" s="130" t="s">
        <v>126</v>
      </c>
      <c r="H16" s="133" t="s">
        <v>45</v>
      </c>
      <c r="I16" s="130" t="s">
        <v>127</v>
      </c>
      <c r="J16" s="130" t="s">
        <v>405</v>
      </c>
      <c r="K16" s="130" t="s">
        <v>406</v>
      </c>
    </row>
    <row r="17" spans="3:11" x14ac:dyDescent="0.25">
      <c r="C17" s="136" t="s">
        <v>1824</v>
      </c>
      <c r="D17" s="152">
        <v>250</v>
      </c>
      <c r="E17" s="121">
        <v>175</v>
      </c>
      <c r="F17" s="97">
        <f>D17*E17</f>
        <v>43750</v>
      </c>
      <c r="G17" s="155" t="s">
        <v>124</v>
      </c>
      <c r="H17" s="137" t="s">
        <v>289</v>
      </c>
      <c r="I17" s="128" t="str">
        <f>VLOOKUP(H17,Presupuesto!$B$11:$C$565,2,0)</f>
        <v>IMPRENTA, PUBLIC. Y REPRODUC. (25300-00)</v>
      </c>
      <c r="J17" s="98" t="s">
        <v>1353</v>
      </c>
      <c r="K17" s="98" t="s">
        <v>407</v>
      </c>
    </row>
    <row r="19" spans="3:11" ht="15.75" thickBot="1" x14ac:dyDescent="0.3">
      <c r="F19" s="90"/>
      <c r="G19" s="89"/>
      <c r="H19" s="90"/>
      <c r="I19" s="90"/>
    </row>
    <row r="20" spans="3:11" ht="15.75" thickBot="1" x14ac:dyDescent="0.3">
      <c r="C20" s="151" t="s">
        <v>49</v>
      </c>
      <c r="D20" s="328">
        <f>SUM(F27:F27)</f>
        <v>18750</v>
      </c>
      <c r="E20" s="724"/>
      <c r="F20" s="70"/>
      <c r="G20" s="79"/>
      <c r="H20" s="70"/>
      <c r="I20" s="70"/>
    </row>
    <row r="21" spans="3:11" x14ac:dyDescent="0.25">
      <c r="C21" s="70"/>
      <c r="D21" s="31"/>
      <c r="E21" s="93"/>
      <c r="F21" s="93"/>
      <c r="G21" s="93"/>
      <c r="H21" s="76"/>
      <c r="I21" s="76"/>
      <c r="J21" s="76"/>
      <c r="K21" s="111"/>
    </row>
    <row r="22" spans="3:11" x14ac:dyDescent="0.25">
      <c r="C22" s="70"/>
      <c r="D22" s="31"/>
      <c r="E22" s="93"/>
      <c r="F22" s="93"/>
      <c r="G22" s="93"/>
      <c r="H22" s="76"/>
      <c r="I22" s="76"/>
      <c r="J22" s="76"/>
      <c r="K22" s="111"/>
    </row>
    <row r="23" spans="3:11" ht="15.75" x14ac:dyDescent="0.25">
      <c r="C23" s="190" t="s">
        <v>387</v>
      </c>
      <c r="D23" s="324" t="s">
        <v>2108</v>
      </c>
      <c r="E23" s="93"/>
      <c r="F23" s="93"/>
      <c r="G23" s="93"/>
      <c r="H23" s="76"/>
      <c r="I23" s="76"/>
      <c r="J23" s="76"/>
      <c r="K23" s="111"/>
    </row>
    <row r="24" spans="3:11" ht="18.75" x14ac:dyDescent="0.25">
      <c r="C24" s="195" t="str">
        <f>IFERROR(VLOOKUP(D23,'1. Desarrollo e Innov. Curricu.'!$F:$G,2,FALSE),IFERROR(VLOOKUP(D23,'2. Investigación Científica'!$F:$G,2,FALSE),IFERROR(VLOOKUP(D23,'3. Vinculación Univ. Sociedad'!$F:$G,2,FALSE),IFERROR(VLOOKUP(D23,'4. Docencia y Profesorado Univ.'!$F:$G,2,FALSE),IFERROR(VLOOKUP(D23,'5. Estudiantes y Graduados'!$F:$G,2,FALSE),IFERROR(VLOOKUP(D23,'11. Gestion Administrativa'!$F:$G,2,FALSE),IFERROR(VLOOKUP(D23,'13. Gestión Académica'!$F:$G,2,FALSE),IFERROR(VLOOKUP(D23,'9. Asegura. de la Calid. y M'!$F:$G,2,FALSE),IFERROR(VLOOKUP(D23,'6. Gestión del Conocimiento'!$F:$G,2,FALSE),IFERROR(VLOOKUP(D23,'15. Gobernabilidad y Proceso...'!$F:$G,2,FALSE),IFERROR(VLOOKUP(D23,'12. Gestión del Talento Humano'!$F:$G,2,FALSE),IFERROR(VLOOKUP(D23,'14. Internacional... de la E.S.'!$F:$G,2,FALSE),IFERROR(VLOOKUP(D23,'10. Posgrado'!$F:$G,2,FALSE),IFERROR(VLOOKUP(D23,'17. Gestión TIC'!$F:$G,2,FALSE),IFERROR(VLOOKUP(D23,'16. Desa. del Sistema Educ.Sup.'!$F:$G,2,FALSE),IFERROR(VLOOKUP(D23,'8. Cultura de Inno. Insti...'!$F:$G,2,FALSE),VLOOKUP(D23,'7. Lo Esencial de la Reforma U.'!$F:$G,2,0)))))))))))))))))</f>
        <v>Edición y publicación de la II serie de innovación educativa</v>
      </c>
      <c r="D24" s="31"/>
      <c r="E24" s="93"/>
      <c r="F24" s="93"/>
      <c r="G24" s="93"/>
      <c r="H24" s="76"/>
      <c r="I24" s="76"/>
      <c r="J24" s="76"/>
      <c r="K24" s="111"/>
    </row>
    <row r="25" spans="3:11" ht="15.75" thickBot="1" x14ac:dyDescent="0.3">
      <c r="F25" s="93"/>
      <c r="G25" s="76"/>
      <c r="H25" s="76"/>
      <c r="I25" s="76"/>
    </row>
    <row r="26" spans="3:11" ht="30.75" thickBot="1" x14ac:dyDescent="0.3">
      <c r="C26" s="127" t="s">
        <v>43</v>
      </c>
      <c r="D26" s="127" t="s">
        <v>51</v>
      </c>
      <c r="E26" s="133" t="s">
        <v>53</v>
      </c>
      <c r="F26" s="132" t="s">
        <v>27</v>
      </c>
      <c r="G26" s="130" t="s">
        <v>126</v>
      </c>
      <c r="H26" s="133" t="s">
        <v>45</v>
      </c>
      <c r="I26" s="130" t="s">
        <v>127</v>
      </c>
      <c r="J26" s="130" t="s">
        <v>405</v>
      </c>
      <c r="K26" s="130" t="s">
        <v>406</v>
      </c>
    </row>
    <row r="27" spans="3:11" x14ac:dyDescent="0.25">
      <c r="C27" s="136" t="s">
        <v>2106</v>
      </c>
      <c r="D27" s="152">
        <v>250</v>
      </c>
      <c r="E27" s="121">
        <v>75</v>
      </c>
      <c r="F27" s="97">
        <f>D27*E27</f>
        <v>18750</v>
      </c>
      <c r="G27" s="155" t="s">
        <v>124</v>
      </c>
      <c r="H27" s="137" t="s">
        <v>711</v>
      </c>
      <c r="I27" s="128" t="str">
        <f>VLOOKUP(H27,Presupuesto!$B$11:$C$565,2,0)</f>
        <v>SERVICIOS DE IMPRENTA PUBLIC.Y REPRODUCCION</v>
      </c>
      <c r="J27" s="98" t="s">
        <v>1357</v>
      </c>
      <c r="K27" s="98" t="s">
        <v>407</v>
      </c>
    </row>
    <row r="29" spans="3:11" ht="15.75" thickBot="1" x14ac:dyDescent="0.3"/>
    <row r="30" spans="3:11" ht="15.75" thickBot="1" x14ac:dyDescent="0.3">
      <c r="C30" s="151" t="s">
        <v>49</v>
      </c>
      <c r="D30" s="328">
        <f>SUM(F37:F39)</f>
        <v>300000</v>
      </c>
      <c r="E30" s="724"/>
      <c r="F30" s="70"/>
      <c r="G30" s="79"/>
      <c r="H30" s="70"/>
      <c r="I30" s="70"/>
    </row>
    <row r="31" spans="3:11" x14ac:dyDescent="0.25">
      <c r="C31" s="70"/>
      <c r="D31" s="31"/>
      <c r="E31" s="93"/>
      <c r="F31" s="93"/>
      <c r="G31" s="93"/>
      <c r="H31" s="76"/>
      <c r="I31" s="76"/>
      <c r="J31" s="76"/>
      <c r="K31" s="111"/>
    </row>
    <row r="32" spans="3:11" x14ac:dyDescent="0.25">
      <c r="C32" s="70"/>
      <c r="D32" s="31"/>
      <c r="E32" s="93"/>
      <c r="F32" s="93"/>
      <c r="G32" s="93"/>
      <c r="H32" s="76"/>
      <c r="I32" s="76"/>
      <c r="J32" s="76"/>
      <c r="K32" s="111"/>
    </row>
    <row r="33" spans="3:11" ht="15.75" x14ac:dyDescent="0.25">
      <c r="C33" s="190" t="s">
        <v>387</v>
      </c>
      <c r="D33" s="324" t="s">
        <v>2069</v>
      </c>
      <c r="E33" s="93"/>
      <c r="F33" s="93"/>
      <c r="G33" s="93"/>
      <c r="H33" s="76"/>
      <c r="I33" s="76"/>
      <c r="J33" s="76"/>
      <c r="K33" s="111"/>
    </row>
    <row r="34" spans="3:11" ht="18.75" x14ac:dyDescent="0.25">
      <c r="C34" s="195" t="str">
        <f>IFERROR(VLOOKUP(D33,'1. Desarrollo e Innov. Curricu.'!$F:$G,2,FALSE),IFERROR(VLOOKUP(D33,'2. Investigación Científica'!$F:$G,2,FALSE),IFERROR(VLOOKUP(D33,'3. Vinculación Univ. Sociedad'!$F:$G,2,FALSE),IFERROR(VLOOKUP(D33,'4. Docencia y Profesorado Univ.'!$F:$G,2,FALSE),IFERROR(VLOOKUP(D33,'5. Estudiantes y Graduados'!$F:$G,2,FALSE),IFERROR(VLOOKUP(D33,'11. Gestion Administrativa'!$F:$G,2,FALSE),IFERROR(VLOOKUP(D33,'13. Gestión Académica'!$F:$G,2,FALSE),IFERROR(VLOOKUP(D33,'9. Asegura. de la Calid. y M'!$F:$G,2,FALSE),IFERROR(VLOOKUP(D33,'6. Gestión del Conocimiento'!$F:$G,2,FALSE),IFERROR(VLOOKUP(D33,'15. Gobernabilidad y Proceso...'!$F:$G,2,FALSE),IFERROR(VLOOKUP(D33,'12. Gestión del Talento Humano'!$F:$G,2,FALSE),IFERROR(VLOOKUP(D33,'14. Internacional... de la E.S.'!$F:$G,2,FALSE),IFERROR(VLOOKUP(D33,'10. Posgrado'!$F:$G,2,FALSE),IFERROR(VLOOKUP(D33,'17. Gestión TIC'!$F:$G,2,FALSE),IFERROR(VLOOKUP(D33,'16. Desa. del Sistema Educ.Sup.'!$F:$G,2,FALSE),IFERROR(VLOOKUP(D33,'8. Cultura de Inno. Insti...'!$F:$G,2,FALSE),VLOOKUP(D33,'7. Lo Esencial de la Reforma U.'!$F:$G,2,0)))))))))))))))))</f>
        <v>Lanzar y ejecutar la tercera Convocatoria de Proyectos de innovación educativa.</v>
      </c>
      <c r="D34" s="357"/>
      <c r="E34" s="93"/>
      <c r="F34" s="93"/>
      <c r="G34" s="93"/>
      <c r="H34" s="76"/>
      <c r="I34" s="76"/>
      <c r="J34" s="76"/>
      <c r="K34" s="111"/>
    </row>
    <row r="35" spans="3:11" ht="15.75" thickBot="1" x14ac:dyDescent="0.3">
      <c r="F35" s="93"/>
      <c r="G35" s="76"/>
      <c r="H35" s="76"/>
      <c r="I35" s="76"/>
    </row>
    <row r="36" spans="3:11" ht="30.75" thickBot="1" x14ac:dyDescent="0.3">
      <c r="C36" s="127" t="s">
        <v>43</v>
      </c>
      <c r="D36" s="127" t="s">
        <v>51</v>
      </c>
      <c r="E36" s="133" t="s">
        <v>53</v>
      </c>
      <c r="F36" s="132" t="s">
        <v>27</v>
      </c>
      <c r="G36" s="130" t="s">
        <v>126</v>
      </c>
      <c r="H36" s="133" t="s">
        <v>45</v>
      </c>
      <c r="I36" s="130" t="s">
        <v>127</v>
      </c>
      <c r="J36" s="130" t="s">
        <v>405</v>
      </c>
      <c r="K36" s="130" t="s">
        <v>406</v>
      </c>
    </row>
    <row r="37" spans="3:11" s="415" customFormat="1" x14ac:dyDescent="0.25">
      <c r="C37" s="136" t="s">
        <v>2197</v>
      </c>
      <c r="D37" s="152">
        <v>28</v>
      </c>
      <c r="E37" s="121">
        <v>5000</v>
      </c>
      <c r="F37" s="97">
        <f>D37*E37</f>
        <v>140000</v>
      </c>
      <c r="G37" s="155" t="s">
        <v>2198</v>
      </c>
      <c r="H37" s="137" t="s">
        <v>302</v>
      </c>
      <c r="I37" s="128" t="str">
        <f>VLOOKUP(H37,Presupuesto!$B$11:$C$565,2,0)</f>
        <v>VIATICOS NACIONALES Y OTROS GASTOS DE VIAJE PROYECTO FORTALECIMIENTO ORG. ESTUDI (26200-72)</v>
      </c>
      <c r="J37" s="98" t="s">
        <v>1357</v>
      </c>
      <c r="K37" s="98" t="s">
        <v>394</v>
      </c>
    </row>
    <row r="38" spans="3:11" s="415" customFormat="1" x14ac:dyDescent="0.25">
      <c r="C38" s="136" t="s">
        <v>2199</v>
      </c>
      <c r="D38" s="152">
        <v>125</v>
      </c>
      <c r="E38" s="121">
        <v>80</v>
      </c>
      <c r="F38" s="97">
        <f>D38*E38</f>
        <v>10000</v>
      </c>
      <c r="G38" s="155" t="s">
        <v>1689</v>
      </c>
      <c r="H38" s="137" t="s">
        <v>786</v>
      </c>
      <c r="I38" s="128" t="str">
        <f>VLOOKUP(H38,Presupuesto!$B$11:$C$565,2,0)</f>
        <v>ALIMENTOS B EBIDAS PARA PERSONAS</v>
      </c>
      <c r="J38" s="98" t="s">
        <v>1357</v>
      </c>
      <c r="K38" s="98" t="s">
        <v>395</v>
      </c>
    </row>
    <row r="39" spans="3:11" x14ac:dyDescent="0.25">
      <c r="C39" s="136" t="s">
        <v>1857</v>
      </c>
      <c r="D39" s="152">
        <v>3</v>
      </c>
      <c r="E39" s="121">
        <v>50000</v>
      </c>
      <c r="F39" s="97">
        <f>D39*E39</f>
        <v>150000</v>
      </c>
      <c r="G39" s="155" t="s">
        <v>1689</v>
      </c>
      <c r="H39" s="137" t="s">
        <v>1060</v>
      </c>
      <c r="I39" s="128" t="str">
        <f>VLOOKUP(H39,Presupuesto!$B$11:$C$565,2,0)</f>
        <v>BECAS</v>
      </c>
      <c r="J39" s="98" t="s">
        <v>1357</v>
      </c>
      <c r="K39" s="98" t="s">
        <v>396</v>
      </c>
    </row>
    <row r="41" spans="3:11" ht="15.75" thickBot="1" x14ac:dyDescent="0.3">
      <c r="F41" s="90"/>
      <c r="G41" s="89"/>
      <c r="H41" s="90"/>
      <c r="I41" s="90"/>
    </row>
    <row r="42" spans="3:11" ht="15.75" thickBot="1" x14ac:dyDescent="0.3">
      <c r="C42" s="151" t="s">
        <v>49</v>
      </c>
      <c r="D42" s="328">
        <f>SUM(F49:F51)</f>
        <v>111595.7</v>
      </c>
      <c r="E42" s="724"/>
      <c r="F42" s="70"/>
      <c r="G42" s="79"/>
      <c r="H42" s="70"/>
      <c r="I42" s="70"/>
    </row>
    <row r="43" spans="3:11" x14ac:dyDescent="0.25">
      <c r="C43" s="70"/>
      <c r="D43" s="31"/>
      <c r="E43" s="93"/>
      <c r="F43" s="93"/>
      <c r="G43" s="93"/>
      <c r="H43" s="76"/>
      <c r="I43" s="76"/>
      <c r="J43" s="76"/>
      <c r="K43" s="111"/>
    </row>
    <row r="44" spans="3:11" x14ac:dyDescent="0.25">
      <c r="C44" s="70"/>
      <c r="D44" s="31"/>
      <c r="E44" s="93"/>
      <c r="F44" s="93"/>
      <c r="G44" s="93"/>
      <c r="H44" s="76"/>
      <c r="I44" s="76"/>
      <c r="J44" s="76"/>
      <c r="K44" s="111"/>
    </row>
    <row r="45" spans="3:11" ht="15.75" x14ac:dyDescent="0.25">
      <c r="C45" s="190" t="s">
        <v>387</v>
      </c>
      <c r="D45" s="324" t="s">
        <v>1862</v>
      </c>
      <c r="E45" s="93"/>
      <c r="F45" s="93"/>
      <c r="G45" s="93"/>
      <c r="H45" s="76"/>
      <c r="I45" s="76"/>
      <c r="J45" s="76"/>
      <c r="K45" s="111"/>
    </row>
    <row r="46" spans="3:11" ht="18.75" x14ac:dyDescent="0.25">
      <c r="C46" s="195" t="str">
        <f>IFERROR(VLOOKUP(D45,'1. Desarrollo e Innov. Curricu.'!$F:$G,2,FALSE),IFERROR(VLOOKUP(D45,'2. Investigación Científica'!$F:$G,2,FALSE),IFERROR(VLOOKUP(D45,'3. Vinculación Univ. Sociedad'!$F:$G,2,FALSE),IFERROR(VLOOKUP(D45,'4. Docencia y Profesorado Univ.'!$F:$G,2,FALSE),IFERROR(VLOOKUP(D45,'5. Estudiantes y Graduados'!$F:$G,2,FALSE),IFERROR(VLOOKUP(D45,'11. Gestion Administrativa'!$F:$G,2,FALSE),IFERROR(VLOOKUP(D45,'13. Gestión Académica'!$F:$G,2,FALSE),IFERROR(VLOOKUP(D45,'9. Asegura. de la Calid. y M'!$F:$G,2,FALSE),IFERROR(VLOOKUP(D45,'6. Gestión del Conocimiento'!$F:$G,2,FALSE),IFERROR(VLOOKUP(D45,'15. Gobernabilidad y Proceso...'!$F:$G,2,FALSE),IFERROR(VLOOKUP(D45,'12. Gestión del Talento Humano'!$F:$G,2,FALSE),IFERROR(VLOOKUP(D45,'14. Internacional... de la E.S.'!$F:$G,2,FALSE),IFERROR(VLOOKUP(D45,'10. Posgrado'!$F:$G,2,FALSE),IFERROR(VLOOKUP(D45,'17. Gestión TIC'!$F:$G,2,FALSE),IFERROR(VLOOKUP(D45,'16. Desa. del Sistema Educ.Sup.'!$F:$G,2,FALSE),IFERROR(VLOOKUP(D45,'8. Cultura de Inno. Insti...'!$F:$G,2,FALSE),VLOOKUP(D45,'7. Lo Esencial de la Reforma U.'!$F:$G,2,0)))))))))))))))))</f>
        <v xml:space="preserve">Participación en un evento internacional vinculado con la Innovación Educativa y seguimiento como universidad organizadora del X Congreso Internacional de innovación Educativa </v>
      </c>
      <c r="D46" s="31"/>
      <c r="E46" s="93"/>
      <c r="F46" s="93"/>
      <c r="G46" s="93"/>
      <c r="H46" s="76"/>
      <c r="I46" s="76"/>
      <c r="J46" s="76"/>
      <c r="K46" s="111"/>
    </row>
    <row r="47" spans="3:11" ht="15.75" thickBot="1" x14ac:dyDescent="0.3">
      <c r="F47" s="93"/>
      <c r="G47" s="76"/>
      <c r="H47" s="76"/>
      <c r="I47" s="76"/>
    </row>
    <row r="48" spans="3:11" ht="30.75" thickBot="1" x14ac:dyDescent="0.3">
      <c r="C48" s="127" t="s">
        <v>43</v>
      </c>
      <c r="D48" s="127" t="s">
        <v>51</v>
      </c>
      <c r="E48" s="133" t="s">
        <v>53</v>
      </c>
      <c r="F48" s="132" t="s">
        <v>27</v>
      </c>
      <c r="G48" s="130" t="s">
        <v>126</v>
      </c>
      <c r="H48" s="133" t="s">
        <v>45</v>
      </c>
      <c r="I48" s="130" t="s">
        <v>127</v>
      </c>
      <c r="J48" s="130" t="s">
        <v>405</v>
      </c>
      <c r="K48" s="130" t="s">
        <v>406</v>
      </c>
    </row>
    <row r="49" spans="3:11" x14ac:dyDescent="0.25">
      <c r="C49" s="136" t="s">
        <v>1878</v>
      </c>
      <c r="D49" s="152">
        <v>1</v>
      </c>
      <c r="E49" s="121">
        <v>44000</v>
      </c>
      <c r="F49" s="97">
        <f>D49*E49</f>
        <v>44000</v>
      </c>
      <c r="G49" s="155" t="s">
        <v>1689</v>
      </c>
      <c r="H49" s="137" t="s">
        <v>1170</v>
      </c>
      <c r="I49" s="128" t="str">
        <f>VLOOKUP(H49,Presupuesto!$B$11:$C$565,2,0)</f>
        <v>DONACIONES A INSTITUCIONES DE LA SEGURIDAD SOCIAL</v>
      </c>
      <c r="J49" s="98" t="s">
        <v>1361</v>
      </c>
      <c r="K49" s="98" t="s">
        <v>407</v>
      </c>
    </row>
    <row r="50" spans="3:11" x14ac:dyDescent="0.25">
      <c r="C50" s="136" t="s">
        <v>1879</v>
      </c>
      <c r="D50" s="152">
        <v>2</v>
      </c>
      <c r="E50" s="121">
        <v>15000</v>
      </c>
      <c r="F50" s="97">
        <f>D50*E50</f>
        <v>30000</v>
      </c>
      <c r="G50" s="155" t="s">
        <v>1689</v>
      </c>
      <c r="H50" s="137" t="s">
        <v>749</v>
      </c>
      <c r="I50" s="128" t="str">
        <f>VLOOKUP(H50,Presupuesto!$B$11:$C$565,2,0)</f>
        <v>PASAJES AL EXTERIOR</v>
      </c>
      <c r="J50" s="98" t="s">
        <v>1361</v>
      </c>
      <c r="K50" s="98" t="s">
        <v>407</v>
      </c>
    </row>
    <row r="51" spans="3:11" x14ac:dyDescent="0.25">
      <c r="C51" s="136" t="s">
        <v>1820</v>
      </c>
      <c r="D51" s="152">
        <v>2</v>
      </c>
      <c r="E51" s="121">
        <v>18797.849999999999</v>
      </c>
      <c r="F51" s="97">
        <f>D51*E51</f>
        <v>37595.699999999997</v>
      </c>
      <c r="G51" s="155" t="s">
        <v>1689</v>
      </c>
      <c r="H51" s="137" t="s">
        <v>302</v>
      </c>
      <c r="I51" s="128" t="str">
        <f>VLOOKUP(H51,Presupuesto!$B$11:$C$565,2,0)</f>
        <v>VIATICOS NACIONALES Y OTROS GASTOS DE VIAJE PROYECTO FORTALECIMIENTO ORG. ESTUDI (26200-72)</v>
      </c>
      <c r="J51" s="98" t="s">
        <v>1361</v>
      </c>
      <c r="K51" s="98" t="s">
        <v>407</v>
      </c>
    </row>
    <row r="53" spans="3:11" ht="15.75" thickBot="1" x14ac:dyDescent="0.3"/>
    <row r="54" spans="3:11" ht="15.75" thickBot="1" x14ac:dyDescent="0.3">
      <c r="C54" s="151" t="s">
        <v>49</v>
      </c>
      <c r="D54" s="328">
        <f>SUM(F61:F65)</f>
        <v>150000</v>
      </c>
      <c r="E54" s="724"/>
      <c r="F54" s="70"/>
      <c r="G54" s="79"/>
      <c r="H54" s="70"/>
      <c r="I54" s="70"/>
    </row>
    <row r="55" spans="3:11" x14ac:dyDescent="0.25">
      <c r="C55" s="70"/>
      <c r="D55" s="31"/>
      <c r="E55" s="93"/>
      <c r="F55" s="93"/>
      <c r="G55" s="93"/>
      <c r="H55" s="76"/>
      <c r="I55" s="76"/>
      <c r="J55" s="76"/>
      <c r="K55" s="111"/>
    </row>
    <row r="56" spans="3:11" x14ac:dyDescent="0.25">
      <c r="C56" s="70"/>
      <c r="D56" s="31"/>
      <c r="E56" s="93"/>
      <c r="F56" s="93"/>
      <c r="G56" s="93"/>
      <c r="H56" s="76"/>
      <c r="I56" s="76"/>
      <c r="J56" s="76"/>
      <c r="K56" s="111"/>
    </row>
    <row r="57" spans="3:11" ht="15.75" x14ac:dyDescent="0.25">
      <c r="C57" s="190" t="s">
        <v>387</v>
      </c>
      <c r="D57" s="324" t="s">
        <v>2072</v>
      </c>
      <c r="E57" s="93"/>
      <c r="F57" s="93"/>
      <c r="G57" s="93"/>
      <c r="H57" s="76"/>
      <c r="I57" s="76"/>
      <c r="J57" s="76"/>
      <c r="K57" s="111"/>
    </row>
    <row r="58" spans="3:11" ht="18.75" x14ac:dyDescent="0.25">
      <c r="C58" s="195"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Diseñar, desarrollar e implementar al menos cinco  proyectos de innovación educativa.</v>
      </c>
      <c r="D58" s="31"/>
      <c r="E58" s="93"/>
      <c r="F58" s="93"/>
      <c r="G58" s="93"/>
      <c r="H58" s="76"/>
      <c r="I58" s="76"/>
      <c r="J58" s="76"/>
      <c r="K58" s="111"/>
    </row>
    <row r="59" spans="3:11" ht="15.75" thickBot="1" x14ac:dyDescent="0.3">
      <c r="F59" s="93"/>
      <c r="G59" s="76"/>
      <c r="H59" s="76"/>
      <c r="I59" s="76"/>
    </row>
    <row r="60" spans="3:11" ht="30.75" thickBot="1" x14ac:dyDescent="0.3">
      <c r="C60" s="127" t="s">
        <v>43</v>
      </c>
      <c r="D60" s="127" t="s">
        <v>51</v>
      </c>
      <c r="E60" s="133" t="s">
        <v>53</v>
      </c>
      <c r="F60" s="132" t="s">
        <v>27</v>
      </c>
      <c r="G60" s="130" t="s">
        <v>126</v>
      </c>
      <c r="H60" s="133" t="s">
        <v>45</v>
      </c>
      <c r="I60" s="130" t="s">
        <v>127</v>
      </c>
      <c r="J60" s="130" t="s">
        <v>405</v>
      </c>
      <c r="K60" s="130" t="s">
        <v>406</v>
      </c>
    </row>
    <row r="61" spans="3:11" s="415" customFormat="1" x14ac:dyDescent="0.25">
      <c r="C61" s="136" t="s">
        <v>2193</v>
      </c>
      <c r="D61" s="152">
        <v>10</v>
      </c>
      <c r="E61" s="121">
        <v>5500</v>
      </c>
      <c r="F61" s="97">
        <f>D61*E61</f>
        <v>55000</v>
      </c>
      <c r="G61" s="155" t="s">
        <v>1689</v>
      </c>
      <c r="H61" s="137" t="s">
        <v>755</v>
      </c>
      <c r="I61" s="128" t="str">
        <f>VLOOKUP(H61,Presupuesto!$B$11:$C$565,2,0)</f>
        <v>VIATICOS NACIONALES</v>
      </c>
      <c r="J61" s="98" t="s">
        <v>1357</v>
      </c>
      <c r="K61" s="98" t="s">
        <v>407</v>
      </c>
    </row>
    <row r="62" spans="3:11" s="415" customFormat="1" x14ac:dyDescent="0.25">
      <c r="C62" s="136" t="s">
        <v>2194</v>
      </c>
      <c r="D62" s="152">
        <v>1</v>
      </c>
      <c r="E62" s="121">
        <v>60000</v>
      </c>
      <c r="F62" s="97">
        <f>D62*E62</f>
        <v>60000</v>
      </c>
      <c r="G62" s="155" t="s">
        <v>1689</v>
      </c>
      <c r="H62" s="137" t="s">
        <v>693</v>
      </c>
      <c r="I62" s="128" t="str">
        <f>VLOOKUP(H62,Presupuesto!$B$11:$C$565,2,0)</f>
        <v>SERVICIOS DE CAPACITACION.</v>
      </c>
      <c r="J62" s="98" t="s">
        <v>1357</v>
      </c>
      <c r="K62" s="98" t="s">
        <v>390</v>
      </c>
    </row>
    <row r="63" spans="3:11" s="415" customFormat="1" x14ac:dyDescent="0.25">
      <c r="C63" s="136" t="s">
        <v>2091</v>
      </c>
      <c r="D63" s="152">
        <v>80</v>
      </c>
      <c r="E63" s="121">
        <v>75</v>
      </c>
      <c r="F63" s="97">
        <f>D63*E63</f>
        <v>6000</v>
      </c>
      <c r="G63" s="155" t="s">
        <v>1689</v>
      </c>
      <c r="H63" s="137" t="s">
        <v>786</v>
      </c>
      <c r="I63" s="128" t="str">
        <f>VLOOKUP(H63,Presupuesto!$B$11:$C$565,2,0)</f>
        <v>ALIMENTOS B EBIDAS PARA PERSONAS</v>
      </c>
      <c r="J63" s="98" t="s">
        <v>1357</v>
      </c>
      <c r="K63" s="98" t="s">
        <v>391</v>
      </c>
    </row>
    <row r="64" spans="3:11" s="415" customFormat="1" x14ac:dyDescent="0.25">
      <c r="C64" s="136" t="s">
        <v>2195</v>
      </c>
      <c r="D64" s="152">
        <v>1</v>
      </c>
      <c r="E64" s="121">
        <v>24000</v>
      </c>
      <c r="F64" s="97">
        <f>D64*E64</f>
        <v>24000</v>
      </c>
      <c r="G64" s="155" t="s">
        <v>1689</v>
      </c>
      <c r="H64" s="137" t="s">
        <v>949</v>
      </c>
      <c r="I64" s="128" t="str">
        <f>VLOOKUP(H64,Presupuesto!$B$11:$C$565,2,0)</f>
        <v>OTROS RESPUESTOS Y ACCESORIOS MENORES</v>
      </c>
      <c r="J64" s="98" t="s">
        <v>1357</v>
      </c>
      <c r="K64" s="98" t="s">
        <v>392</v>
      </c>
    </row>
    <row r="65" spans="3:11" s="415" customFormat="1" x14ac:dyDescent="0.25">
      <c r="C65" s="136" t="s">
        <v>2196</v>
      </c>
      <c r="D65" s="152">
        <v>1</v>
      </c>
      <c r="E65" s="121">
        <v>5000</v>
      </c>
      <c r="F65" s="97">
        <f>D65*E65</f>
        <v>5000</v>
      </c>
      <c r="G65" s="155" t="s">
        <v>1689</v>
      </c>
      <c r="H65" s="137" t="s">
        <v>711</v>
      </c>
      <c r="I65" s="128" t="str">
        <f>VLOOKUP(H65,Presupuesto!$B$11:$C$565,2,0)</f>
        <v>SERVICIOS DE IMPRENTA PUBLIC.Y REPRODUCCION</v>
      </c>
      <c r="J65" s="98" t="s">
        <v>1357</v>
      </c>
      <c r="K65" s="98" t="s">
        <v>393</v>
      </c>
    </row>
    <row r="67" spans="3:11" ht="15.75" thickBot="1" x14ac:dyDescent="0.3">
      <c r="F67" s="90"/>
      <c r="G67" s="89"/>
      <c r="H67" s="90"/>
      <c r="I67" s="90"/>
    </row>
    <row r="68" spans="3:11" ht="15.75" thickBot="1" x14ac:dyDescent="0.3">
      <c r="C68" s="151" t="s">
        <v>49</v>
      </c>
      <c r="D68" s="328">
        <f>SUM(F75:F75)</f>
        <v>13500</v>
      </c>
      <c r="E68" s="724"/>
      <c r="F68" s="70"/>
      <c r="G68" s="79"/>
      <c r="H68" s="70"/>
      <c r="I68" s="70"/>
    </row>
    <row r="69" spans="3:11" x14ac:dyDescent="0.25">
      <c r="C69" s="70"/>
      <c r="D69" s="31"/>
      <c r="E69" s="93"/>
      <c r="F69" s="93"/>
      <c r="G69" s="93"/>
      <c r="H69" s="76"/>
      <c r="I69" s="76"/>
      <c r="J69" s="76"/>
      <c r="K69" s="111"/>
    </row>
    <row r="70" spans="3:11" x14ac:dyDescent="0.25">
      <c r="C70" s="70"/>
      <c r="D70" s="31"/>
      <c r="E70" s="93"/>
      <c r="F70" s="93"/>
      <c r="G70" s="93"/>
      <c r="H70" s="76"/>
      <c r="I70" s="76"/>
      <c r="J70" s="76"/>
      <c r="K70" s="111"/>
    </row>
    <row r="71" spans="3:11" ht="15.75" x14ac:dyDescent="0.25">
      <c r="C71" s="190" t="s">
        <v>387</v>
      </c>
      <c r="D71" s="324" t="s">
        <v>2081</v>
      </c>
      <c r="E71" s="93"/>
      <c r="F71" s="93"/>
      <c r="G71" s="93"/>
      <c r="H71" s="76"/>
      <c r="I71" s="76"/>
      <c r="J71" s="76"/>
      <c r="K71" s="111"/>
    </row>
    <row r="72" spans="3:11" ht="18.75" x14ac:dyDescent="0.25">
      <c r="C72" s="195" t="str">
        <f>IFERROR(VLOOKUP(D71,'1. Desarrollo e Innov. Curricu.'!$F:$G,2,FALSE),IFERROR(VLOOKUP(D71,'2. Investigación Científica'!$F:$G,2,FALSE),IFERROR(VLOOKUP(D71,'3. Vinculación Univ. Sociedad'!$F:$G,2,FALSE),IFERROR(VLOOKUP(D71,'4. Docencia y Profesorado Univ.'!$F:$G,2,FALSE),IFERROR(VLOOKUP(D71,'5. Estudiantes y Graduados'!$F:$G,2,FALSE),IFERROR(VLOOKUP(D71,'11. Gestion Administrativa'!$F:$G,2,FALSE),IFERROR(VLOOKUP(D71,'13. Gestión Académica'!$F:$G,2,FALSE),IFERROR(VLOOKUP(D71,'9. Asegura. de la Calid. y M'!$F:$G,2,FALSE),IFERROR(VLOOKUP(D71,'6. Gestión del Conocimiento'!$F:$G,2,FALSE),IFERROR(VLOOKUP(D71,'15. Gobernabilidad y Proceso...'!$F:$G,2,FALSE),IFERROR(VLOOKUP(D71,'12. Gestión del Talento Humano'!$F:$G,2,FALSE),IFERROR(VLOOKUP(D71,'14. Internacional... de la E.S.'!$F:$G,2,FALSE),IFERROR(VLOOKUP(D71,'10. Posgrado'!$F:$G,2,FALSE),IFERROR(VLOOKUP(D71,'17. Gestión TIC'!$F:$G,2,FALSE),IFERROR(VLOOKUP(D71,'16. Desa. del Sistema Educ.Sup.'!$F:$G,2,FALSE),IFERROR(VLOOKUP(D71,'8. Cultura de Inno. Insti...'!$F:$G,2,FALSE),VLOOKUP(D71,'7. Lo Esencial de la Reforma U.'!$F:$G,2,0)))))))))))))))))</f>
        <v xml:space="preserve"> Publicación trimestral de boletines informativos. Alimentación  de las redes sociales de la DIE. Actualización de la página web de la DIE. Socialización y divulgación de todos los proyectos de innovación educativa.  </v>
      </c>
      <c r="D72" s="31"/>
      <c r="E72" s="93"/>
      <c r="F72" s="93"/>
      <c r="G72" s="93"/>
      <c r="H72" s="76"/>
      <c r="I72" s="76"/>
      <c r="J72" s="76"/>
      <c r="K72" s="111"/>
    </row>
    <row r="73" spans="3:11" ht="15.75" thickBot="1" x14ac:dyDescent="0.3">
      <c r="F73" s="93"/>
      <c r="G73" s="76"/>
      <c r="H73" s="76"/>
      <c r="I73" s="76"/>
    </row>
    <row r="74" spans="3:11" ht="30.75" thickBot="1" x14ac:dyDescent="0.3">
      <c r="C74" s="127" t="s">
        <v>43</v>
      </c>
      <c r="D74" s="127" t="s">
        <v>51</v>
      </c>
      <c r="E74" s="133" t="s">
        <v>53</v>
      </c>
      <c r="F74" s="132" t="s">
        <v>27</v>
      </c>
      <c r="G74" s="130" t="s">
        <v>126</v>
      </c>
      <c r="H74" s="133" t="s">
        <v>45</v>
      </c>
      <c r="I74" s="130" t="s">
        <v>127</v>
      </c>
      <c r="J74" s="130" t="s">
        <v>405</v>
      </c>
      <c r="K74" s="130" t="s">
        <v>406</v>
      </c>
    </row>
    <row r="75" spans="3:11" x14ac:dyDescent="0.25">
      <c r="C75" s="136" t="s">
        <v>2090</v>
      </c>
      <c r="D75" s="152">
        <v>300</v>
      </c>
      <c r="E75" s="121">
        <v>45</v>
      </c>
      <c r="F75" s="97">
        <f>E75*D75</f>
        <v>13500</v>
      </c>
      <c r="G75" s="155" t="s">
        <v>124</v>
      </c>
      <c r="H75" s="137" t="s">
        <v>711</v>
      </c>
      <c r="I75" s="128" t="str">
        <f>VLOOKUP(H75,Presupuesto!$B$11:$C$565,2,0)</f>
        <v>SERVICIOS DE IMPRENTA PUBLIC.Y REPRODUCCION</v>
      </c>
      <c r="J75" s="98" t="s">
        <v>1357</v>
      </c>
      <c r="K75" s="98" t="s">
        <v>407</v>
      </c>
    </row>
    <row r="77" spans="3:11" ht="15.75" thickBot="1" x14ac:dyDescent="0.3"/>
    <row r="78" spans="3:11" ht="15.75" thickBot="1" x14ac:dyDescent="0.3">
      <c r="C78" s="151" t="s">
        <v>49</v>
      </c>
      <c r="D78" s="328">
        <f>SUM(F85:F85)</f>
        <v>3000</v>
      </c>
      <c r="E78" s="724"/>
      <c r="F78" s="70"/>
      <c r="G78" s="79"/>
      <c r="H78" s="70"/>
      <c r="I78" s="70"/>
    </row>
    <row r="79" spans="3:11" x14ac:dyDescent="0.25">
      <c r="C79" s="70"/>
      <c r="D79" s="31"/>
      <c r="E79" s="93"/>
      <c r="F79" s="93"/>
      <c r="G79" s="93"/>
      <c r="H79" s="76"/>
      <c r="I79" s="76"/>
      <c r="J79" s="76"/>
      <c r="K79" s="111"/>
    </row>
    <row r="80" spans="3:11" x14ac:dyDescent="0.25">
      <c r="C80" s="70"/>
      <c r="D80" s="31"/>
      <c r="E80" s="93"/>
      <c r="F80" s="93"/>
      <c r="G80" s="93"/>
      <c r="H80" s="76"/>
      <c r="I80" s="76"/>
      <c r="J80" s="76"/>
      <c r="K80" s="111"/>
    </row>
    <row r="81" spans="3:11" ht="15.75" x14ac:dyDescent="0.25">
      <c r="C81" s="190" t="s">
        <v>387</v>
      </c>
      <c r="D81" s="324" t="s">
        <v>2082</v>
      </c>
      <c r="E81" s="93"/>
      <c r="F81" s="93"/>
      <c r="G81" s="93"/>
      <c r="H81" s="76"/>
      <c r="I81" s="76"/>
      <c r="J81" s="76"/>
      <c r="K81" s="111"/>
    </row>
    <row r="82" spans="3:11" ht="18.75" x14ac:dyDescent="0.25">
      <c r="C82" s="195" t="str">
        <f>IFERROR(VLOOKUP(D81,'1. Desarrollo e Innov. Curricu.'!$F:$G,2,FALSE),IFERROR(VLOOKUP(D81,'2. Investigación Científica'!$F:$G,2,FALSE),IFERROR(VLOOKUP(D81,'3. Vinculación Univ. Sociedad'!$F:$G,2,FALSE),IFERROR(VLOOKUP(D81,'4. Docencia y Profesorado Univ.'!$F:$G,2,FALSE),IFERROR(VLOOKUP(D81,'5. Estudiantes y Graduados'!$F:$G,2,FALSE),IFERROR(VLOOKUP(D81,'11. Gestion Administrativa'!$F:$G,2,FALSE),IFERROR(VLOOKUP(D81,'13. Gestión Académica'!$F:$G,2,FALSE),IFERROR(VLOOKUP(D81,'9. Asegura. de la Calid. y M'!$F:$G,2,FALSE),IFERROR(VLOOKUP(D81,'6. Gestión del Conocimiento'!$F:$G,2,FALSE),IFERROR(VLOOKUP(D81,'15. Gobernabilidad y Proceso...'!$F:$G,2,FALSE),IFERROR(VLOOKUP(D81,'12. Gestión del Talento Humano'!$F:$G,2,FALSE),IFERROR(VLOOKUP(D81,'14. Internacional... de la E.S.'!$F:$G,2,FALSE),IFERROR(VLOOKUP(D81,'10. Posgrado'!$F:$G,2,FALSE),IFERROR(VLOOKUP(D81,'17. Gestión TIC'!$F:$G,2,FALSE),IFERROR(VLOOKUP(D81,'16. Desa. del Sistema Educ.Sup.'!$F:$G,2,FALSE),IFERROR(VLOOKUP(D81,'8. Cultura de Inno. Insti...'!$F:$G,2,FALSE),VLOOKUP(D81,'7. Lo Esencial de la Reforma U.'!$F:$G,2,0)))))))))))))))))</f>
        <v>Lanzar campaña de divulgación sobre el tema de  innovación educativa del año</v>
      </c>
      <c r="D82" s="31"/>
      <c r="E82" s="93"/>
      <c r="F82" s="93"/>
      <c r="G82" s="93"/>
      <c r="H82" s="76"/>
      <c r="I82" s="76"/>
      <c r="J82" s="76"/>
      <c r="K82" s="111"/>
    </row>
    <row r="83" spans="3:11" ht="15.75" thickBot="1" x14ac:dyDescent="0.3">
      <c r="F83" s="93"/>
      <c r="G83" s="76"/>
      <c r="H83" s="76"/>
      <c r="I83" s="76"/>
    </row>
    <row r="84" spans="3:11" ht="30.75" thickBot="1" x14ac:dyDescent="0.3">
      <c r="C84" s="127" t="s">
        <v>43</v>
      </c>
      <c r="D84" s="127" t="s">
        <v>51</v>
      </c>
      <c r="E84" s="133" t="s">
        <v>53</v>
      </c>
      <c r="F84" s="132" t="s">
        <v>27</v>
      </c>
      <c r="G84" s="130" t="s">
        <v>126</v>
      </c>
      <c r="H84" s="133" t="s">
        <v>45</v>
      </c>
      <c r="I84" s="130" t="s">
        <v>127</v>
      </c>
      <c r="J84" s="130" t="s">
        <v>405</v>
      </c>
      <c r="K84" s="130" t="s">
        <v>406</v>
      </c>
    </row>
    <row r="85" spans="3:11" x14ac:dyDescent="0.25">
      <c r="C85" s="136" t="s">
        <v>2091</v>
      </c>
      <c r="D85" s="152">
        <v>50</v>
      </c>
      <c r="E85" s="121">
        <v>60</v>
      </c>
      <c r="F85" s="97">
        <f>D85*E85</f>
        <v>3000</v>
      </c>
      <c r="G85" s="155" t="s">
        <v>124</v>
      </c>
      <c r="H85" s="137" t="s">
        <v>786</v>
      </c>
      <c r="I85" s="128" t="str">
        <f>VLOOKUP(H85,Presupuesto!$B$11:$C$565,2,0)</f>
        <v>ALIMENTOS B EBIDAS PARA PERSONAS</v>
      </c>
      <c r="J85" s="98" t="s">
        <v>1357</v>
      </c>
      <c r="K85" s="98" t="s">
        <v>407</v>
      </c>
    </row>
    <row r="87" spans="3:11" ht="15.75" thickBot="1" x14ac:dyDescent="0.3">
      <c r="F87" s="90"/>
      <c r="G87" s="89"/>
      <c r="H87" s="90"/>
      <c r="I87" s="90"/>
    </row>
    <row r="88" spans="3:11" ht="15.75" thickBot="1" x14ac:dyDescent="0.3">
      <c r="C88" s="151" t="s">
        <v>49</v>
      </c>
      <c r="D88" s="328">
        <f>SUM(F95:F96)</f>
        <v>64830</v>
      </c>
      <c r="E88" s="724"/>
      <c r="F88" s="70"/>
      <c r="G88" s="79"/>
      <c r="H88" s="70"/>
      <c r="I88" s="70"/>
    </row>
    <row r="89" spans="3:11" x14ac:dyDescent="0.25">
      <c r="C89" s="70"/>
      <c r="D89" s="31"/>
      <c r="E89" s="93"/>
      <c r="F89" s="93"/>
      <c r="G89" s="93"/>
      <c r="H89" s="76"/>
      <c r="I89" s="76"/>
      <c r="J89" s="76"/>
      <c r="K89" s="111"/>
    </row>
    <row r="90" spans="3:11" x14ac:dyDescent="0.25">
      <c r="C90" s="70"/>
      <c r="D90" s="31"/>
      <c r="E90" s="93"/>
      <c r="F90" s="93"/>
      <c r="G90" s="93"/>
      <c r="H90" s="76"/>
      <c r="I90" s="76"/>
      <c r="J90" s="76"/>
      <c r="K90" s="111"/>
    </row>
    <row r="91" spans="3:11" ht="15.75" x14ac:dyDescent="0.25">
      <c r="C91" s="190" t="s">
        <v>387</v>
      </c>
      <c r="D91" s="324" t="s">
        <v>1863</v>
      </c>
      <c r="E91" s="93"/>
      <c r="F91" s="93"/>
      <c r="G91" s="93"/>
      <c r="H91" s="76"/>
      <c r="I91" s="76"/>
      <c r="J91" s="76"/>
      <c r="K91" s="111"/>
    </row>
    <row r="92" spans="3:11" ht="18.75" x14ac:dyDescent="0.25">
      <c r="C92" s="195" t="str">
        <f>IFERROR(VLOOKUP(D91,'1. Desarrollo e Innov. Curricu.'!$F:$G,2,FALSE),IFERROR(VLOOKUP(D91,'2. Investigación Científica'!$F:$G,2,FALSE),IFERROR(VLOOKUP(D91,'3. Vinculación Univ. Sociedad'!$F:$G,2,FALSE),IFERROR(VLOOKUP(D91,'4. Docencia y Profesorado Univ.'!$F:$G,2,FALSE),IFERROR(VLOOKUP(D91,'5. Estudiantes y Graduados'!$F:$G,2,FALSE),IFERROR(VLOOKUP(D91,'11. Gestion Administrativa'!$F:$G,2,FALSE),IFERROR(VLOOKUP(D91,'13. Gestión Académica'!$F:$G,2,FALSE),IFERROR(VLOOKUP(D91,'9. Asegura. de la Calid. y M'!$F:$G,2,FALSE),IFERROR(VLOOKUP(D91,'6. Gestión del Conocimiento'!$F:$G,2,FALSE),IFERROR(VLOOKUP(D91,'15. Gobernabilidad y Proceso...'!$F:$G,2,FALSE),IFERROR(VLOOKUP(D91,'12. Gestión del Talento Humano'!$F:$G,2,FALSE),IFERROR(VLOOKUP(D91,'14. Internacional... de la E.S.'!$F:$G,2,FALSE),IFERROR(VLOOKUP(D91,'10. Posgrado'!$F:$G,2,FALSE),IFERROR(VLOOKUP(D91,'17. Gestión TIC'!$F:$G,2,FALSE),IFERROR(VLOOKUP(D91,'16. Desa. del Sistema Educ.Sup.'!$F:$G,2,FALSE),IFERROR(VLOOKUP(D91,'8. Cultura de Inno. Insti...'!$F:$G,2,FALSE),VLOOKUP(D91,'7. Lo Esencial de la Reforma U.'!$F:$G,2,0)))))))))))))))))</f>
        <v>Al menos (1) miembro del equipo técnico académico de la DIE  en pasantía internacional  en el tema de innovación educativa en una universidad iberoamericana</v>
      </c>
      <c r="D92" s="31"/>
      <c r="E92" s="93"/>
      <c r="F92" s="93"/>
      <c r="G92" s="93"/>
      <c r="H92" s="76"/>
      <c r="I92" s="76"/>
      <c r="J92" s="76"/>
      <c r="K92" s="111"/>
    </row>
    <row r="93" spans="3:11" ht="15.75" thickBot="1" x14ac:dyDescent="0.3">
      <c r="F93" s="93"/>
      <c r="G93" s="76"/>
      <c r="H93" s="76"/>
      <c r="I93" s="76"/>
    </row>
    <row r="94" spans="3:11" ht="30.75" thickBot="1" x14ac:dyDescent="0.3">
      <c r="C94" s="127" t="s">
        <v>43</v>
      </c>
      <c r="D94" s="127" t="s">
        <v>51</v>
      </c>
      <c r="E94" s="133" t="s">
        <v>53</v>
      </c>
      <c r="F94" s="132" t="s">
        <v>27</v>
      </c>
      <c r="G94" s="130" t="s">
        <v>126</v>
      </c>
      <c r="H94" s="133" t="s">
        <v>45</v>
      </c>
      <c r="I94" s="130" t="s">
        <v>127</v>
      </c>
      <c r="J94" s="130" t="s">
        <v>405</v>
      </c>
      <c r="K94" s="130" t="s">
        <v>406</v>
      </c>
    </row>
    <row r="95" spans="3:11" s="415" customFormat="1" x14ac:dyDescent="0.25">
      <c r="C95" s="136" t="s">
        <v>2209</v>
      </c>
      <c r="D95" s="152">
        <v>1</v>
      </c>
      <c r="E95" s="121">
        <v>18000</v>
      </c>
      <c r="F95" s="97">
        <f>E95*D95</f>
        <v>18000</v>
      </c>
      <c r="G95" s="155" t="s">
        <v>124</v>
      </c>
      <c r="H95" s="137" t="s">
        <v>743</v>
      </c>
      <c r="I95" s="128" t="str">
        <f>VLOOKUP(H95,Presupuesto!$B$11:$C$565,2,0)</f>
        <v>PASAJES NACIONALES</v>
      </c>
      <c r="J95" s="98" t="s">
        <v>1361</v>
      </c>
      <c r="K95" s="98" t="s">
        <v>407</v>
      </c>
    </row>
    <row r="96" spans="3:11" x14ac:dyDescent="0.25">
      <c r="C96" s="136" t="s">
        <v>2210</v>
      </c>
      <c r="D96" s="152">
        <v>1</v>
      </c>
      <c r="E96" s="121">
        <v>46830</v>
      </c>
      <c r="F96" s="97">
        <f>D96*E96</f>
        <v>46830</v>
      </c>
      <c r="G96" s="155" t="s">
        <v>124</v>
      </c>
      <c r="H96" s="137" t="s">
        <v>755</v>
      </c>
      <c r="I96" s="128" t="str">
        <f>VLOOKUP(H96,Presupuesto!$B$11:$C$565,2,0)</f>
        <v>VIATICOS NACIONALES</v>
      </c>
      <c r="J96" s="98" t="s">
        <v>1361</v>
      </c>
      <c r="K96" s="98" t="s">
        <v>407</v>
      </c>
    </row>
    <row r="99" spans="3:11" ht="15.75" thickBot="1" x14ac:dyDescent="0.3"/>
    <row r="100" spans="3:11" ht="15.75" thickBot="1" x14ac:dyDescent="0.3">
      <c r="C100" s="151" t="s">
        <v>49</v>
      </c>
      <c r="D100" s="328">
        <f>SUM(F107:F107)</f>
        <v>10000</v>
      </c>
      <c r="E100" s="724"/>
      <c r="F100" s="70"/>
      <c r="G100" s="79"/>
      <c r="H100" s="70"/>
      <c r="I100" s="70"/>
    </row>
    <row r="101" spans="3:11" x14ac:dyDescent="0.25">
      <c r="C101" s="70"/>
      <c r="D101" s="31"/>
      <c r="E101" s="93"/>
      <c r="F101" s="93"/>
      <c r="G101" s="93"/>
      <c r="H101" s="76"/>
      <c r="I101" s="76"/>
      <c r="J101" s="76"/>
      <c r="K101" s="111"/>
    </row>
    <row r="102" spans="3:11" x14ac:dyDescent="0.25">
      <c r="C102" s="70"/>
      <c r="D102" s="31"/>
      <c r="E102" s="93"/>
      <c r="F102" s="93"/>
      <c r="G102" s="93"/>
      <c r="H102" s="76"/>
      <c r="I102" s="76"/>
      <c r="J102" s="76"/>
      <c r="K102" s="111"/>
    </row>
    <row r="103" spans="3:11" ht="15.75" x14ac:dyDescent="0.25">
      <c r="C103" s="190" t="s">
        <v>387</v>
      </c>
      <c r="D103" s="324" t="s">
        <v>2089</v>
      </c>
      <c r="E103" s="93"/>
      <c r="F103" s="93"/>
      <c r="G103" s="93"/>
      <c r="H103" s="76"/>
      <c r="I103" s="76"/>
      <c r="J103" s="76"/>
      <c r="K103" s="111"/>
    </row>
    <row r="104" spans="3:11" ht="18.75" x14ac:dyDescent="0.25">
      <c r="C104" s="195" t="str">
        <f>IFERROR(VLOOKUP(D103,'1. Desarrollo e Innov. Curricu.'!$F:$G,2,FALSE),IFERROR(VLOOKUP(D103,'2. Investigación Científica'!$F:$G,2,FALSE),IFERROR(VLOOKUP(D103,'3. Vinculación Univ. Sociedad'!$F:$G,2,FALSE),IFERROR(VLOOKUP(D103,'4. Docencia y Profesorado Univ.'!$F:$G,2,FALSE),IFERROR(VLOOKUP(D103,'5. Estudiantes y Graduados'!$F:$G,2,FALSE),IFERROR(VLOOKUP(D103,'11. Gestion Administrativa'!$F:$G,2,FALSE),IFERROR(VLOOKUP(D103,'13. Gestión Académica'!$F:$G,2,FALSE),IFERROR(VLOOKUP(D103,'9. Asegura. de la Calid. y M'!$F:$G,2,FALSE),IFERROR(VLOOKUP(D103,'6. Gestión del Conocimiento'!$F:$G,2,FALSE),IFERROR(VLOOKUP(D103,'15. Gobernabilidad y Proceso...'!$F:$G,2,FALSE),IFERROR(VLOOKUP(D103,'12. Gestión del Talento Humano'!$F:$G,2,FALSE),IFERROR(VLOOKUP(D103,'14. Internacional... de la E.S.'!$F:$G,2,FALSE),IFERROR(VLOOKUP(D103,'10. Posgrado'!$F:$G,2,FALSE),IFERROR(VLOOKUP(D103,'17. Gestión TIC'!$F:$G,2,FALSE),IFERROR(VLOOKUP(D103,'16. Desa. del Sistema Educ.Sup.'!$F:$G,2,FALSE),IFERROR(VLOOKUP(D103,'8. Cultura de Inno. Insti...'!$F:$G,2,FALSE),VLOOKUP(D103,'7. Lo Esencial de la Reforma U.'!$F:$G,2,0)))))))))))))))))</f>
        <v xml:space="preserve">Acompañamiento técno pedagógico a los equipos docentes designados por cada Departamento para la evaluación y mejora de las clases virtualizadas. </v>
      </c>
      <c r="D104" s="31"/>
      <c r="E104" s="93"/>
      <c r="F104" s="93"/>
      <c r="G104" s="93"/>
      <c r="H104" s="76"/>
      <c r="I104" s="76"/>
      <c r="J104" s="76"/>
      <c r="K104" s="111"/>
    </row>
    <row r="105" spans="3:11" ht="15.75" thickBot="1" x14ac:dyDescent="0.3">
      <c r="F105" s="93"/>
      <c r="G105" s="76"/>
      <c r="H105" s="76"/>
      <c r="I105" s="76"/>
    </row>
    <row r="106" spans="3:11" ht="30.75" thickBot="1" x14ac:dyDescent="0.3">
      <c r="C106" s="127" t="s">
        <v>43</v>
      </c>
      <c r="D106" s="127" t="s">
        <v>51</v>
      </c>
      <c r="E106" s="133" t="s">
        <v>53</v>
      </c>
      <c r="F106" s="132" t="s">
        <v>27</v>
      </c>
      <c r="G106" s="130" t="s">
        <v>126</v>
      </c>
      <c r="H106" s="133" t="s">
        <v>45</v>
      </c>
      <c r="I106" s="130" t="s">
        <v>127</v>
      </c>
      <c r="J106" s="130" t="s">
        <v>405</v>
      </c>
      <c r="K106" s="130" t="s">
        <v>406</v>
      </c>
    </row>
    <row r="107" spans="3:11" s="415" customFormat="1" x14ac:dyDescent="0.25">
      <c r="C107" s="205" t="s">
        <v>433</v>
      </c>
      <c r="D107" s="206">
        <v>2</v>
      </c>
      <c r="E107" s="204">
        <v>5000</v>
      </c>
      <c r="F107" s="97">
        <f>D107*E107</f>
        <v>10000</v>
      </c>
      <c r="G107" s="155" t="s">
        <v>124</v>
      </c>
      <c r="H107" s="137" t="s">
        <v>755</v>
      </c>
      <c r="I107" s="128" t="str">
        <f>VLOOKUP(H107,Presupuesto!$B$11:$C$565,2,0)</f>
        <v>VIATICOS NACIONALES</v>
      </c>
      <c r="J107" s="203" t="s">
        <v>1446</v>
      </c>
      <c r="K107" s="98" t="s">
        <v>389</v>
      </c>
    </row>
    <row r="108" spans="3:11" ht="15.75" thickBot="1" x14ac:dyDescent="0.3"/>
    <row r="109" spans="3:11" s="415" customFormat="1" ht="15.75" thickBot="1" x14ac:dyDescent="0.3">
      <c r="C109" s="151" t="s">
        <v>49</v>
      </c>
      <c r="D109" s="328">
        <f>SUM(F116:F119)</f>
        <v>3729250</v>
      </c>
      <c r="E109" s="751"/>
      <c r="F109" s="70"/>
      <c r="G109" s="79"/>
      <c r="H109" s="70"/>
      <c r="I109" s="70"/>
    </row>
    <row r="110" spans="3:11" s="415" customFormat="1" x14ac:dyDescent="0.25">
      <c r="C110" s="70"/>
      <c r="D110" s="31"/>
      <c r="E110" s="93"/>
      <c r="F110" s="93"/>
      <c r="G110" s="93"/>
      <c r="H110" s="76"/>
      <c r="I110" s="76"/>
      <c r="J110" s="76"/>
      <c r="K110" s="111"/>
    </row>
    <row r="111" spans="3:11" s="415" customFormat="1" x14ac:dyDescent="0.25">
      <c r="C111" s="70"/>
      <c r="D111" s="31"/>
      <c r="E111" s="93"/>
      <c r="F111" s="93"/>
      <c r="G111" s="93"/>
      <c r="H111" s="76"/>
      <c r="I111" s="76"/>
      <c r="J111" s="76"/>
      <c r="K111" s="111"/>
    </row>
    <row r="112" spans="3:11" s="415" customFormat="1" ht="15.75" x14ac:dyDescent="0.25">
      <c r="C112" s="190" t="s">
        <v>387</v>
      </c>
      <c r="D112" s="324" t="s">
        <v>2192</v>
      </c>
      <c r="E112" s="93"/>
      <c r="F112" s="93"/>
      <c r="G112" s="93"/>
      <c r="H112" s="76"/>
      <c r="I112" s="76"/>
      <c r="J112" s="76"/>
      <c r="K112" s="111"/>
    </row>
    <row r="113" spans="3:11" s="415" customFormat="1" ht="18.75" x14ac:dyDescent="0.25">
      <c r="C113" s="195" t="str">
        <f>IFERROR(VLOOKUP(D112,'1. Desarrollo e Innov. Curricu.'!$F:$G,2,FALSE),IFERROR(VLOOKUP(D112,'2. Investigación Científica'!$F:$G,2,FALSE),IFERROR(VLOOKUP(D112,'3. Vinculación Univ. Sociedad'!$F:$G,2,FALSE),IFERROR(VLOOKUP(D112,'4. Docencia y Profesorado Univ.'!$F:$G,2,FALSE),IFERROR(VLOOKUP(D112,'5. Estudiantes y Graduados'!$F:$G,2,FALSE),IFERROR(VLOOKUP(D112,'11. Gestion Administrativa'!$F:$G,2,FALSE),IFERROR(VLOOKUP(D112,'13. Gestión Académica'!$F:$G,2,FALSE),IFERROR(VLOOKUP(D112,'9. Asegura. de la Calid. y M'!$F:$G,2,FALSE),IFERROR(VLOOKUP(D112,'6. Gestión del Conocimiento'!$F:$G,2,FALSE),IFERROR(VLOOKUP(D112,'15. Gobernabilidad y Proceso...'!$F:$G,2,FALSE),IFERROR(VLOOKUP(D112,'12. Gestión del Talento Humano'!$F:$G,2,FALSE),IFERROR(VLOOKUP(D112,'14. Internacional... de la E.S.'!$F:$G,2,FALSE),IFERROR(VLOOKUP(D112,'10. Posgrado'!$F:$G,2,FALSE),IFERROR(VLOOKUP(D112,'17. Gestión TIC'!$F:$G,2,FALSE),IFERROR(VLOOKUP(D112,'16. Desa. del Sistema Educ.Sup.'!$F:$G,2,FALSE),IFERROR(VLOOKUP(D112,'8. Cultura de Inno. Insti...'!$F:$G,2,FALSE),VLOOKUP(D112,'7. Lo Esencial de la Reforma U.'!$F:$G,2,0)))))))))))))))))</f>
        <v xml:space="preserve">Presentación de propuesta  de proyecto especial: acondicionamiento fisico de infrestructura académica para la innovación educativa y tecnologica. </v>
      </c>
      <c r="D113" s="31"/>
      <c r="E113" s="93"/>
      <c r="F113" s="93"/>
      <c r="G113" s="93"/>
      <c r="H113" s="76"/>
      <c r="I113" s="76"/>
      <c r="J113" s="76"/>
      <c r="K113" s="111"/>
    </row>
    <row r="114" spans="3:11" s="415" customFormat="1" ht="15.75" thickBot="1" x14ac:dyDescent="0.3">
      <c r="F114" s="93"/>
      <c r="G114" s="76"/>
      <c r="H114" s="76"/>
      <c r="I114" s="76"/>
    </row>
    <row r="115" spans="3:11" s="415" customFormat="1" ht="30" x14ac:dyDescent="0.25">
      <c r="C115" s="134" t="s">
        <v>43</v>
      </c>
      <c r="D115" s="134" t="s">
        <v>51</v>
      </c>
      <c r="E115" s="161" t="s">
        <v>53</v>
      </c>
      <c r="F115" s="747" t="s">
        <v>27</v>
      </c>
      <c r="G115" s="729" t="s">
        <v>126</v>
      </c>
      <c r="H115" s="161" t="s">
        <v>45</v>
      </c>
      <c r="I115" s="729" t="s">
        <v>127</v>
      </c>
      <c r="J115" s="729" t="s">
        <v>405</v>
      </c>
      <c r="K115" s="729" t="s">
        <v>406</v>
      </c>
    </row>
    <row r="116" spans="3:11" s="415" customFormat="1" x14ac:dyDescent="0.25">
      <c r="C116" s="748" t="s">
        <v>2215</v>
      </c>
      <c r="D116" s="749">
        <v>7</v>
      </c>
      <c r="E116" s="750">
        <v>21250</v>
      </c>
      <c r="F116" s="516">
        <f>D116*E116</f>
        <v>148750</v>
      </c>
      <c r="G116" s="157" t="s">
        <v>1689</v>
      </c>
      <c r="H116" s="573" t="s">
        <v>949</v>
      </c>
      <c r="I116" s="516" t="str">
        <f>VLOOKUP(H116,Presupuesto!$B$11:$C$565,2,0)</f>
        <v>OTROS RESPUESTOS Y ACCESORIOS MENORES</v>
      </c>
      <c r="J116" s="514" t="s">
        <v>1357</v>
      </c>
      <c r="K116" s="514" t="s">
        <v>407</v>
      </c>
    </row>
    <row r="117" spans="3:11" s="415" customFormat="1" x14ac:dyDescent="0.25">
      <c r="C117" s="748" t="s">
        <v>2216</v>
      </c>
      <c r="D117" s="749">
        <v>7</v>
      </c>
      <c r="E117" s="750">
        <v>158100</v>
      </c>
      <c r="F117" s="516">
        <f>D117*E117</f>
        <v>1106700</v>
      </c>
      <c r="G117" s="157" t="s">
        <v>1689</v>
      </c>
      <c r="H117" s="573" t="s">
        <v>977</v>
      </c>
      <c r="I117" s="516" t="str">
        <f>VLOOKUP(H117,Presupuesto!$B$11:$C$565,2,0)</f>
        <v>MUEBLES VARIOS DE OFICINA</v>
      </c>
      <c r="J117" s="514" t="s">
        <v>1357</v>
      </c>
      <c r="K117" s="514" t="s">
        <v>390</v>
      </c>
    </row>
    <row r="118" spans="3:11" s="415" customFormat="1" x14ac:dyDescent="0.25">
      <c r="C118" s="748" t="s">
        <v>2217</v>
      </c>
      <c r="D118" s="749">
        <v>7</v>
      </c>
      <c r="E118" s="750">
        <v>41000</v>
      </c>
      <c r="F118" s="516">
        <f>D118*E118</f>
        <v>287000</v>
      </c>
      <c r="G118" s="157" t="s">
        <v>1689</v>
      </c>
      <c r="H118" s="573" t="s">
        <v>1000</v>
      </c>
      <c r="I118" s="516" t="str">
        <f>VLOOKUP(H118,Presupuesto!$B$11:$C$565,2,0)</f>
        <v>EQUIPO DE COMUNICACIàN Y SE¥ALAMIENTO</v>
      </c>
      <c r="J118" s="514" t="s">
        <v>1357</v>
      </c>
      <c r="K118" s="514" t="s">
        <v>391</v>
      </c>
    </row>
    <row r="119" spans="3:11" s="415" customFormat="1" x14ac:dyDescent="0.25">
      <c r="C119" s="748" t="s">
        <v>2218</v>
      </c>
      <c r="D119" s="749">
        <v>7</v>
      </c>
      <c r="E119" s="750">
        <v>312400</v>
      </c>
      <c r="F119" s="516">
        <f>D119*E119</f>
        <v>2186800</v>
      </c>
      <c r="G119" s="157" t="s">
        <v>2110</v>
      </c>
      <c r="H119" s="573" t="s">
        <v>1008</v>
      </c>
      <c r="I119" s="516" t="str">
        <f>VLOOKUP(H119,Presupuesto!$B$11:$C$565,2,0)</f>
        <v>EQUIPO DE COMPUTACION</v>
      </c>
      <c r="J119" s="514" t="s">
        <v>1357</v>
      </c>
      <c r="K119" s="514" t="s">
        <v>392</v>
      </c>
    </row>
    <row r="122" spans="3:11" ht="15.75" thickBot="1" x14ac:dyDescent="0.3"/>
    <row r="123" spans="3:11" s="415" customFormat="1" ht="15.75" thickBot="1" x14ac:dyDescent="0.3">
      <c r="C123" s="151" t="s">
        <v>49</v>
      </c>
      <c r="D123" s="328">
        <f>SUM(F130:F133)</f>
        <v>11802000</v>
      </c>
      <c r="E123" s="751"/>
      <c r="F123" s="70"/>
      <c r="G123" s="79"/>
      <c r="H123" s="70"/>
      <c r="I123" s="70"/>
    </row>
    <row r="124" spans="3:11" s="415" customFormat="1" x14ac:dyDescent="0.25">
      <c r="C124" s="70"/>
      <c r="D124" s="31"/>
      <c r="E124" s="93"/>
      <c r="F124" s="93"/>
      <c r="G124" s="93"/>
      <c r="H124" s="76"/>
      <c r="I124" s="76"/>
      <c r="J124" s="76"/>
      <c r="K124" s="111"/>
    </row>
    <row r="125" spans="3:11" s="415" customFormat="1" x14ac:dyDescent="0.25">
      <c r="C125" s="70"/>
      <c r="D125" s="31"/>
      <c r="E125" s="93"/>
      <c r="F125" s="93"/>
      <c r="G125" s="93"/>
      <c r="H125" s="76"/>
      <c r="I125" s="76"/>
      <c r="J125" s="76"/>
      <c r="K125" s="111"/>
    </row>
    <row r="126" spans="3:11" s="415" customFormat="1" ht="15.75" x14ac:dyDescent="0.25">
      <c r="C126" s="190" t="s">
        <v>387</v>
      </c>
      <c r="D126" s="324" t="s">
        <v>2242</v>
      </c>
      <c r="E126" s="93"/>
      <c r="F126" s="93"/>
      <c r="G126" s="93"/>
      <c r="H126" s="76"/>
      <c r="I126" s="76"/>
      <c r="J126" s="76"/>
      <c r="K126" s="111"/>
    </row>
    <row r="127" spans="3:11" s="415" customFormat="1" ht="18.75" x14ac:dyDescent="0.25">
      <c r="C127" s="195" t="str">
        <f>IFERROR(VLOOKUP(D126,'1. Desarrollo e Innov. Curricu.'!$F:$G,2,FALSE),IFERROR(VLOOKUP(D126,'2. Investigación Científica'!$F:$G,2,FALSE),IFERROR(VLOOKUP(D126,'3. Vinculación Univ. Sociedad'!$F:$G,2,FALSE),IFERROR(VLOOKUP(D126,'4. Docencia y Profesorado Univ.'!$F:$G,2,FALSE),IFERROR(VLOOKUP(D126,'5. Estudiantes y Graduados'!$F:$G,2,FALSE),IFERROR(VLOOKUP(D126,'11. Gestion Administrativa'!$F:$G,2,FALSE),IFERROR(VLOOKUP(D126,'13. Gestión Académica'!$F:$G,2,FALSE),IFERROR(VLOOKUP(D126,'9. Asegura. de la Calid. y M'!$F:$G,2,FALSE),IFERROR(VLOOKUP(D126,'6. Gestión del Conocimiento'!$F:$G,2,FALSE),IFERROR(VLOOKUP(D126,'15. Gobernabilidad y Proceso...'!$F:$G,2,FALSE),IFERROR(VLOOKUP(D126,'12. Gestión del Talento Humano'!$F:$G,2,FALSE),IFERROR(VLOOKUP(D126,'14. Internacional... de la E.S.'!$F:$G,2,FALSE),IFERROR(VLOOKUP(D126,'10. Posgrado'!$F:$G,2,FALSE),IFERROR(VLOOKUP(D126,'17. Gestión TIC'!$F:$G,2,FALSE),IFERROR(VLOOKUP(D126,'16. Desa. del Sistema Educ.Sup.'!$F:$G,2,FALSE),IFERROR(VLOOKUP(D126,'8. Cultura de Inno. Insti...'!$F:$G,2,FALSE),VLOOKUP(D126,'7. Lo Esencial de la Reforma U.'!$F:$G,2,0)))))))))))))))))</f>
        <v>Presentación de propuesta de proyecto especial: acondicionamiento fisico de aulas inteligentes para el aprendizaje orientado a Ciencias,matematica, Tecnologia e Ingenieria (STEM)</v>
      </c>
      <c r="D127" s="31"/>
      <c r="E127" s="93"/>
      <c r="F127" s="93"/>
      <c r="G127" s="93"/>
      <c r="H127" s="76"/>
      <c r="I127" s="76"/>
      <c r="J127" s="76"/>
      <c r="K127" s="111"/>
    </row>
    <row r="128" spans="3:11" s="415" customFormat="1" ht="15.75" thickBot="1" x14ac:dyDescent="0.3">
      <c r="F128" s="93"/>
      <c r="G128" s="76"/>
      <c r="H128" s="76"/>
      <c r="I128" s="76"/>
    </row>
    <row r="129" spans="3:11" s="415" customFormat="1" ht="30" x14ac:dyDescent="0.25">
      <c r="C129" s="134" t="s">
        <v>43</v>
      </c>
      <c r="D129" s="134" t="s">
        <v>51</v>
      </c>
      <c r="E129" s="161" t="s">
        <v>53</v>
      </c>
      <c r="F129" s="747" t="s">
        <v>27</v>
      </c>
      <c r="G129" s="729" t="s">
        <v>126</v>
      </c>
      <c r="H129" s="161" t="s">
        <v>45</v>
      </c>
      <c r="I129" s="729" t="s">
        <v>127</v>
      </c>
      <c r="J129" s="729" t="s">
        <v>405</v>
      </c>
      <c r="K129" s="729" t="s">
        <v>406</v>
      </c>
    </row>
    <row r="130" spans="3:11" s="415" customFormat="1" x14ac:dyDescent="0.25">
      <c r="C130" s="748" t="s">
        <v>2215</v>
      </c>
      <c r="D130" s="749">
        <v>10</v>
      </c>
      <c r="E130" s="750">
        <v>14500</v>
      </c>
      <c r="F130" s="516">
        <f>D130*E130</f>
        <v>145000</v>
      </c>
      <c r="G130" s="157" t="s">
        <v>1689</v>
      </c>
      <c r="H130" s="573" t="s">
        <v>949</v>
      </c>
      <c r="I130" s="516" t="str">
        <f>VLOOKUP(H130,Presupuesto!$B$11:$C$565,2,0)</f>
        <v>OTROS RESPUESTOS Y ACCESORIOS MENORES</v>
      </c>
      <c r="J130" s="514" t="s">
        <v>1357</v>
      </c>
      <c r="K130" s="514" t="s">
        <v>407</v>
      </c>
    </row>
    <row r="131" spans="3:11" s="415" customFormat="1" x14ac:dyDescent="0.25">
      <c r="C131" s="748" t="s">
        <v>2216</v>
      </c>
      <c r="D131" s="749">
        <v>10</v>
      </c>
      <c r="E131" s="750">
        <v>86700</v>
      </c>
      <c r="F131" s="516">
        <f>D131*E131</f>
        <v>867000</v>
      </c>
      <c r="G131" s="157" t="s">
        <v>1689</v>
      </c>
      <c r="H131" s="573" t="s">
        <v>977</v>
      </c>
      <c r="I131" s="516" t="str">
        <f>VLOOKUP(H131,Presupuesto!$B$11:$C$565,2,0)</f>
        <v>MUEBLES VARIOS DE OFICINA</v>
      </c>
      <c r="J131" s="514" t="s">
        <v>1357</v>
      </c>
      <c r="K131" s="514" t="s">
        <v>390</v>
      </c>
    </row>
    <row r="132" spans="3:11" s="415" customFormat="1" x14ac:dyDescent="0.25">
      <c r="C132" s="748" t="s">
        <v>2217</v>
      </c>
      <c r="D132" s="749">
        <v>10</v>
      </c>
      <c r="E132" s="750">
        <v>365000</v>
      </c>
      <c r="F132" s="516">
        <f>D132*E132</f>
        <v>3650000</v>
      </c>
      <c r="G132" s="157" t="s">
        <v>1689</v>
      </c>
      <c r="H132" s="573" t="s">
        <v>1000</v>
      </c>
      <c r="I132" s="516" t="str">
        <f>VLOOKUP(H132,Presupuesto!$B$11:$C$565,2,0)</f>
        <v>EQUIPO DE COMUNICACIàN Y SE¥ALAMIENTO</v>
      </c>
      <c r="J132" s="514" t="s">
        <v>1357</v>
      </c>
      <c r="K132" s="514" t="s">
        <v>391</v>
      </c>
    </row>
    <row r="133" spans="3:11" s="415" customFormat="1" x14ac:dyDescent="0.25">
      <c r="C133" s="748" t="s">
        <v>2218</v>
      </c>
      <c r="D133" s="749">
        <v>10</v>
      </c>
      <c r="E133" s="750">
        <v>714000</v>
      </c>
      <c r="F133" s="516">
        <f>D133*E133</f>
        <v>7140000</v>
      </c>
      <c r="G133" s="157" t="s">
        <v>2110</v>
      </c>
      <c r="H133" s="573" t="s">
        <v>1008</v>
      </c>
      <c r="I133" s="516" t="str">
        <f>VLOOKUP(H133,Presupuesto!$B$11:$C$565,2,0)</f>
        <v>EQUIPO DE COMPUTACION</v>
      </c>
      <c r="J133" s="514" t="s">
        <v>1357</v>
      </c>
      <c r="K133" s="514" t="s">
        <v>392</v>
      </c>
    </row>
    <row r="134" spans="3:11" ht="15.75" thickBot="1" x14ac:dyDescent="0.3"/>
    <row r="135" spans="3:11" s="415" customFormat="1" ht="15.75" thickBot="1" x14ac:dyDescent="0.3">
      <c r="C135" s="151" t="s">
        <v>49</v>
      </c>
      <c r="D135" s="328">
        <f>SUM(F142:F147)</f>
        <v>349000</v>
      </c>
      <c r="E135" s="751"/>
      <c r="F135" s="70"/>
      <c r="G135" s="79"/>
      <c r="H135" s="70"/>
      <c r="I135" s="70"/>
    </row>
    <row r="136" spans="3:11" s="415" customFormat="1" x14ac:dyDescent="0.25">
      <c r="C136" s="70"/>
      <c r="D136" s="31"/>
      <c r="E136" s="93"/>
      <c r="F136" s="93"/>
      <c r="G136" s="93"/>
      <c r="H136" s="76"/>
      <c r="I136" s="76"/>
      <c r="J136" s="76"/>
      <c r="K136" s="111"/>
    </row>
    <row r="137" spans="3:11" s="415" customFormat="1" x14ac:dyDescent="0.25">
      <c r="C137" s="70"/>
      <c r="D137" s="31"/>
      <c r="E137" s="93"/>
      <c r="F137" s="93"/>
      <c r="G137" s="93"/>
      <c r="H137" s="76"/>
      <c r="I137" s="76"/>
      <c r="J137" s="76"/>
      <c r="K137" s="111"/>
    </row>
    <row r="138" spans="3:11" s="415" customFormat="1" ht="15.75" x14ac:dyDescent="0.25">
      <c r="C138" s="190" t="s">
        <v>387</v>
      </c>
      <c r="D138" s="324" t="s">
        <v>2247</v>
      </c>
      <c r="E138" s="93"/>
      <c r="F138" s="93"/>
      <c r="G138" s="93"/>
      <c r="H138" s="76"/>
      <c r="I138" s="76"/>
      <c r="J138" s="76"/>
      <c r="K138" s="111"/>
    </row>
    <row r="139" spans="3:11" s="415" customFormat="1" ht="18.75" x14ac:dyDescent="0.25">
      <c r="C139" s="195" t="str">
        <f>IFERROR(VLOOKUP(D138,'1. Desarrollo e Innov. Curricu.'!$F:$G,2,FALSE),IFERROR(VLOOKUP(D138,'2. Investigación Científica'!$F:$G,2,FALSE),IFERROR(VLOOKUP(D138,'3. Vinculación Univ. Sociedad'!$F:$G,2,FALSE),IFERROR(VLOOKUP(D138,'4. Docencia y Profesorado Univ.'!$F:$G,2,FALSE),IFERROR(VLOOKUP(D138,'5. Estudiantes y Graduados'!$F:$G,2,FALSE),IFERROR(VLOOKUP(D138,'11. Gestion Administrativa'!$F:$G,2,FALSE),IFERROR(VLOOKUP(D138,'13. Gestión Académica'!$F:$G,2,FALSE),IFERROR(VLOOKUP(D138,'9. Asegura. de la Calid. y M'!$F:$G,2,FALSE),IFERROR(VLOOKUP(D138,'6. Gestión del Conocimiento'!$F:$G,2,FALSE),IFERROR(VLOOKUP(D138,'15. Gobernabilidad y Proceso...'!$F:$G,2,FALSE),IFERROR(VLOOKUP(D138,'12. Gestión del Talento Humano'!$F:$G,2,FALSE),IFERROR(VLOOKUP(D138,'14. Internacional... de la E.S.'!$F:$G,2,FALSE),IFERROR(VLOOKUP(D138,'10. Posgrado'!$F:$G,2,FALSE),IFERROR(VLOOKUP(D138,'17. Gestión TIC'!$F:$G,2,FALSE),IFERROR(VLOOKUP(D138,'16. Desa. del Sistema Educ.Sup.'!$F:$G,2,FALSE),IFERROR(VLOOKUP(D138,'8. Cultura de Inno. Insti...'!$F:$G,2,FALSE),VLOOKUP(D138,'7. Lo Esencial de la Reforma U.'!$F:$G,2,0)))))))))))))))))</f>
        <v xml:space="preserve">Presentación de propuesta de proyecto especial: Capacitar, asesorar y acompañar a docentes en la formulación de propuestas de proyectos de enseñanza utilizando la gamificación. </v>
      </c>
      <c r="D139" s="31"/>
      <c r="E139" s="93"/>
      <c r="F139" s="93"/>
      <c r="G139" s="93"/>
      <c r="H139" s="76"/>
      <c r="I139" s="76"/>
      <c r="J139" s="76"/>
      <c r="K139" s="111"/>
    </row>
    <row r="140" spans="3:11" s="415" customFormat="1" ht="15.75" thickBot="1" x14ac:dyDescent="0.3">
      <c r="F140" s="93"/>
      <c r="G140" s="76"/>
      <c r="H140" s="76"/>
      <c r="I140" s="76"/>
    </row>
    <row r="141" spans="3:11" s="415" customFormat="1" ht="30" x14ac:dyDescent="0.25">
      <c r="C141" s="134" t="s">
        <v>43</v>
      </c>
      <c r="D141" s="134" t="s">
        <v>51</v>
      </c>
      <c r="E141" s="161" t="s">
        <v>53</v>
      </c>
      <c r="F141" s="747" t="s">
        <v>27</v>
      </c>
      <c r="G141" s="729" t="s">
        <v>126</v>
      </c>
      <c r="H141" s="161" t="s">
        <v>45</v>
      </c>
      <c r="I141" s="729" t="s">
        <v>127</v>
      </c>
      <c r="J141" s="729" t="s">
        <v>405</v>
      </c>
      <c r="K141" s="729" t="s">
        <v>406</v>
      </c>
    </row>
    <row r="142" spans="3:11" s="415" customFormat="1" x14ac:dyDescent="0.25">
      <c r="C142" s="748" t="s">
        <v>2194</v>
      </c>
      <c r="D142" s="749">
        <v>1</v>
      </c>
      <c r="E142" s="750">
        <v>60000</v>
      </c>
      <c r="F142" s="516">
        <f>D142*E142</f>
        <v>60000</v>
      </c>
      <c r="G142" s="157" t="s">
        <v>1689</v>
      </c>
      <c r="H142" s="573" t="s">
        <v>285</v>
      </c>
      <c r="I142" s="516" t="str">
        <f>VLOOKUP(H142,Presupuesto!$B$11:$C$565,2,0)</f>
        <v>SERVICIOS TECNICOS Y PROFESIONALES DE CAPAC. (24500-00)</v>
      </c>
      <c r="J142" s="514" t="s">
        <v>1357</v>
      </c>
      <c r="K142" s="514" t="s">
        <v>407</v>
      </c>
    </row>
    <row r="143" spans="3:11" s="415" customFormat="1" x14ac:dyDescent="0.25">
      <c r="C143" s="748" t="s">
        <v>2199</v>
      </c>
      <c r="D143" s="749">
        <v>5</v>
      </c>
      <c r="E143" s="750">
        <v>2600</v>
      </c>
      <c r="F143" s="516">
        <f t="shared" ref="F143:F146" si="0">D143*E143</f>
        <v>13000</v>
      </c>
      <c r="G143" s="157" t="s">
        <v>2110</v>
      </c>
      <c r="H143" s="573" t="s">
        <v>786</v>
      </c>
      <c r="I143" s="516" t="str">
        <f>VLOOKUP(H143,Presupuesto!$B$11:$C$565,2,0)</f>
        <v>ALIMENTOS B EBIDAS PARA PERSONAS</v>
      </c>
      <c r="J143" s="514" t="s">
        <v>1357</v>
      </c>
      <c r="K143" s="514" t="s">
        <v>407</v>
      </c>
    </row>
    <row r="144" spans="3:11" s="415" customFormat="1" x14ac:dyDescent="0.25">
      <c r="C144" s="748" t="s">
        <v>2193</v>
      </c>
      <c r="D144" s="749">
        <v>16</v>
      </c>
      <c r="E144" s="750">
        <v>5000</v>
      </c>
      <c r="F144" s="516">
        <f t="shared" si="0"/>
        <v>80000</v>
      </c>
      <c r="G144" s="157" t="s">
        <v>2111</v>
      </c>
      <c r="H144" s="573" t="s">
        <v>755</v>
      </c>
      <c r="I144" s="516" t="str">
        <f>VLOOKUP(H144,Presupuesto!$B$11:$C$565,2,0)</f>
        <v>VIATICOS NACIONALES</v>
      </c>
      <c r="J144" s="514" t="s">
        <v>1357</v>
      </c>
      <c r="K144" s="514" t="s">
        <v>390</v>
      </c>
    </row>
    <row r="145" spans="3:11" s="415" customFormat="1" x14ac:dyDescent="0.25">
      <c r="C145" s="748" t="s">
        <v>2256</v>
      </c>
      <c r="D145" s="749">
        <v>16</v>
      </c>
      <c r="E145" s="750">
        <v>6000</v>
      </c>
      <c r="F145" s="516">
        <f>D145*E145</f>
        <v>96000</v>
      </c>
      <c r="G145" s="157" t="s">
        <v>2178</v>
      </c>
      <c r="H145" s="573" t="s">
        <v>755</v>
      </c>
      <c r="I145" s="516" t="str">
        <f>VLOOKUP(H145,Presupuesto!$B$11:$C$565,2,0)</f>
        <v>VIATICOS NACIONALES</v>
      </c>
      <c r="J145" s="514" t="s">
        <v>1357</v>
      </c>
      <c r="K145" s="514" t="s">
        <v>391</v>
      </c>
    </row>
    <row r="146" spans="3:11" s="415" customFormat="1" x14ac:dyDescent="0.25">
      <c r="C146" s="748" t="s">
        <v>2257</v>
      </c>
      <c r="D146" s="749">
        <v>1</v>
      </c>
      <c r="E146" s="750">
        <v>80000</v>
      </c>
      <c r="F146" s="516">
        <f t="shared" si="0"/>
        <v>80000</v>
      </c>
      <c r="G146" s="157" t="s">
        <v>2179</v>
      </c>
      <c r="H146" s="573" t="s">
        <v>1040</v>
      </c>
      <c r="I146" s="516" t="str">
        <f>VLOOKUP(H146,Presupuesto!$B$11:$C$565,2,0)</f>
        <v>APLICACIONES INFORMATICAS</v>
      </c>
      <c r="J146" s="514" t="s">
        <v>1357</v>
      </c>
      <c r="K146" s="514" t="s">
        <v>392</v>
      </c>
    </row>
    <row r="147" spans="3:11" s="415" customFormat="1" x14ac:dyDescent="0.25">
      <c r="C147" s="748" t="s">
        <v>2255</v>
      </c>
      <c r="D147" s="749">
        <v>2</v>
      </c>
      <c r="E147" s="750">
        <v>10000</v>
      </c>
      <c r="F147" s="516">
        <f>D147*E147</f>
        <v>20000</v>
      </c>
      <c r="G147" s="157" t="s">
        <v>2258</v>
      </c>
      <c r="H147" s="573" t="s">
        <v>1008</v>
      </c>
      <c r="I147" s="516" t="str">
        <f>VLOOKUP(H147,Presupuesto!$B$11:$C$565,2,0)</f>
        <v>EQUIPO DE COMPUTACION</v>
      </c>
      <c r="J147" s="514" t="s">
        <v>1357</v>
      </c>
      <c r="K147" s="514" t="s">
        <v>393</v>
      </c>
    </row>
    <row r="149" spans="3:11" ht="15.75" thickBot="1" x14ac:dyDescent="0.3"/>
    <row r="150" spans="3:11" s="415" customFormat="1" ht="15.75" thickBot="1" x14ac:dyDescent="0.3">
      <c r="C150" s="151" t="s">
        <v>49</v>
      </c>
      <c r="D150" s="328">
        <f>SUM(F157:F158)</f>
        <v>2148000</v>
      </c>
      <c r="E150" s="751"/>
      <c r="F150" s="70"/>
      <c r="G150" s="79"/>
      <c r="H150" s="70"/>
      <c r="I150" s="70"/>
    </row>
    <row r="151" spans="3:11" s="415" customFormat="1" x14ac:dyDescent="0.25">
      <c r="C151" s="70"/>
      <c r="D151" s="31"/>
      <c r="E151" s="93"/>
      <c r="F151" s="93"/>
      <c r="G151" s="93"/>
      <c r="H151" s="76"/>
      <c r="I151" s="76"/>
      <c r="J151" s="76"/>
      <c r="K151" s="111"/>
    </row>
    <row r="152" spans="3:11" s="415" customFormat="1" x14ac:dyDescent="0.25">
      <c r="C152" s="70"/>
      <c r="D152" s="31"/>
      <c r="E152" s="93"/>
      <c r="F152" s="93"/>
      <c r="G152" s="93"/>
      <c r="H152" s="76"/>
      <c r="I152" s="76"/>
      <c r="J152" s="76"/>
      <c r="K152" s="111"/>
    </row>
    <row r="153" spans="3:11" s="415" customFormat="1" ht="15.75" x14ac:dyDescent="0.25">
      <c r="C153" s="190" t="s">
        <v>387</v>
      </c>
      <c r="D153" s="324" t="s">
        <v>2266</v>
      </c>
      <c r="E153" s="93"/>
      <c r="F153" s="93"/>
      <c r="G153" s="93"/>
      <c r="H153" s="76"/>
      <c r="I153" s="76"/>
      <c r="J153" s="76"/>
      <c r="K153" s="111"/>
    </row>
    <row r="154" spans="3:11" s="415" customFormat="1" ht="18.75" x14ac:dyDescent="0.25">
      <c r="C154" s="195" t="str">
        <f>IFERROR(VLOOKUP(D153,'1. Desarrollo e Innov. Curricu.'!$F:$G,2,FALSE),IFERROR(VLOOKUP(D153,'2. Investigación Científica'!$F:$G,2,FALSE),IFERROR(VLOOKUP(D153,'3. Vinculación Univ. Sociedad'!$F:$G,2,FALSE),IFERROR(VLOOKUP(D153,'4. Docencia y Profesorado Univ.'!$F:$G,2,FALSE),IFERROR(VLOOKUP(D153,'5. Estudiantes y Graduados'!$F:$G,2,FALSE),IFERROR(VLOOKUP(D153,'11. Gestion Administrativa'!$F:$G,2,FALSE),IFERROR(VLOOKUP(D153,'13. Gestión Académica'!$F:$G,2,FALSE),IFERROR(VLOOKUP(D153,'9. Asegura. de la Calid. y M'!$F:$G,2,FALSE),IFERROR(VLOOKUP(D153,'6. Gestión del Conocimiento'!$F:$G,2,FALSE),IFERROR(VLOOKUP(D153,'15. Gobernabilidad y Proceso...'!$F:$G,2,FALSE),IFERROR(VLOOKUP(D153,'12. Gestión del Talento Humano'!$F:$G,2,FALSE),IFERROR(VLOOKUP(D153,'14. Internacional... de la E.S.'!$F:$G,2,FALSE),IFERROR(VLOOKUP(D153,'10. Posgrado'!$F:$G,2,FALSE),IFERROR(VLOOKUP(D153,'17. Gestión TIC'!$F:$G,2,FALSE),IFERROR(VLOOKUP(D153,'16. Desa. del Sistema Educ.Sup.'!$F:$G,2,FALSE),IFERROR(VLOOKUP(D153,'8. Cultura de Inno. Insti...'!$F:$G,2,FALSE),VLOOKUP(D153,'7. Lo Esencial de la Reforma U.'!$F:$G,2,0)))))))))))))))))</f>
        <v xml:space="preserve">Presentación de propuesta de proyecto especial: Acompañamiento en el  Diseño y Desarrollo de nuevas asignaturas en linea virtualizadas por los departamentos academicos </v>
      </c>
      <c r="D154" s="31"/>
      <c r="E154" s="93"/>
      <c r="F154" s="93"/>
      <c r="G154" s="93"/>
      <c r="H154" s="76"/>
      <c r="I154" s="76"/>
      <c r="J154" s="76"/>
      <c r="K154" s="111"/>
    </row>
    <row r="155" spans="3:11" s="415" customFormat="1" ht="15.75" thickBot="1" x14ac:dyDescent="0.3">
      <c r="F155" s="93"/>
      <c r="G155" s="76"/>
      <c r="H155" s="76"/>
      <c r="I155" s="76"/>
    </row>
    <row r="156" spans="3:11" s="415" customFormat="1" ht="30" x14ac:dyDescent="0.25">
      <c r="C156" s="134" t="s">
        <v>43</v>
      </c>
      <c r="D156" s="134" t="s">
        <v>51</v>
      </c>
      <c r="E156" s="161" t="s">
        <v>53</v>
      </c>
      <c r="F156" s="747" t="s">
        <v>27</v>
      </c>
      <c r="G156" s="729" t="s">
        <v>126</v>
      </c>
      <c r="H156" s="161" t="s">
        <v>45</v>
      </c>
      <c r="I156" s="729" t="s">
        <v>127</v>
      </c>
      <c r="J156" s="729" t="s">
        <v>405</v>
      </c>
      <c r="K156" s="729" t="s">
        <v>406</v>
      </c>
    </row>
    <row r="157" spans="3:11" s="415" customFormat="1" x14ac:dyDescent="0.25">
      <c r="C157" s="748" t="s">
        <v>2262</v>
      </c>
      <c r="D157" s="749">
        <v>3</v>
      </c>
      <c r="E157" s="750">
        <v>216000</v>
      </c>
      <c r="F157" s="516">
        <f>D157*E157</f>
        <v>648000</v>
      </c>
      <c r="G157" s="157" t="s">
        <v>1689</v>
      </c>
      <c r="H157" s="573" t="s">
        <v>699</v>
      </c>
      <c r="I157" s="516" t="str">
        <f>VLOOKUP(H157,Presupuesto!$B$11:$C$565,2,0)</f>
        <v>OTROS SERVICIOS TECNICOS Y PROFESIONALES</v>
      </c>
      <c r="J157" s="514" t="s">
        <v>1357</v>
      </c>
      <c r="K157" s="514" t="s">
        <v>407</v>
      </c>
    </row>
    <row r="158" spans="3:11" s="415" customFormat="1" x14ac:dyDescent="0.25">
      <c r="C158" s="748" t="s">
        <v>2263</v>
      </c>
      <c r="D158" s="749">
        <v>50</v>
      </c>
      <c r="E158" s="750">
        <v>30000</v>
      </c>
      <c r="F158" s="516">
        <f t="shared" ref="F158" si="1">D158*E158</f>
        <v>1500000</v>
      </c>
      <c r="G158" s="157" t="s">
        <v>2110</v>
      </c>
      <c r="H158" s="573" t="s">
        <v>699</v>
      </c>
      <c r="I158" s="516" t="str">
        <f>VLOOKUP(H158,Presupuesto!$B$11:$C$565,2,0)</f>
        <v>OTROS SERVICIOS TECNICOS Y PROFESIONALES</v>
      </c>
      <c r="J158" s="514" t="s">
        <v>1357</v>
      </c>
      <c r="K158" s="514" t="s">
        <v>407</v>
      </c>
    </row>
  </sheetData>
  <dataConsolidate link="1"/>
  <dataValidations count="6">
    <dataValidation type="list" allowBlank="1" showInputMessage="1" showErrorMessage="1" errorTitle="¡Ingreso Inválido!" error="Seleccione una opción de la lista." promptTitle="Tipo de Presupuesto" prompt="Seleccione una opción de la lista." sqref="G17 G27 G107 G49:G51 G75 G85 G61:G65 G37:G39 G95:G96 G116:G119 G130:G133 G142:G147 G157:G158">
      <formula1>$R$2:$S$2</formula1>
    </dataValidation>
    <dataValidation type="list" allowBlank="1" showInputMessage="1" showErrorMessage="1" errorTitle="¡Ingreso Inválido!" error="Seleccione una opción de la lista" promptTitle="Mes Requerido" prompt="Seleccione el mes en el que requiere el recurso." sqref="K17 K27 K49:K51 K75 K85 K95:K96 K107 K130:K133 K142:K147 K157:K158 K116:K119 K37:K39 K61:K65">
      <formula1>$U$2:$AF$2</formula1>
    </dataValidation>
    <dataValidation type="list" allowBlank="1" showInputMessage="1" showErrorMessage="1" errorTitle="¡Ingreso Invalido!" error="Seleccione una opción de la lista." promptTitle="Categoria/Zona de Viáticos" prompt="Seleccione una opción de la lista" sqref="C107">
      <formula1>$AH$2:$BU$2</formula1>
    </dataValidation>
    <dataValidation type="list" allowBlank="1" showInputMessage="1" showErrorMessage="1" errorTitle="¡Ingreso Inválido!" error="Verifique el valor ingresado." promptTitle="Ingrese el Objeto de Gasto" prompt="Ingrese el Objeto de Gasto" sqref="H27 H17 H37:H39 H49:H51 H75 H85 H95:H96 H107 H61:H65 H116:H119 H130:H133 H142:H147 H157:H158">
      <formula1>$A$1:$UI$1</formula1>
    </dataValidation>
    <dataValidation type="list" allowBlank="1" showInputMessage="1" showErrorMessage="1" errorTitle="¡Ingreso Inválido!" error="Seleccione una opción de la lista." promptTitle="Dimensión Estratégica" prompt="Seleccione una opción de la lista." sqref="J27 J75 J61:J65 J17 J49:J51 J85 J37:J39 J95:J96 J116:J119 J130:J133 J142:J147 J157:J158">
      <formula1>$A$2:$P$2</formula1>
    </dataValidation>
    <dataValidation type="list" allowBlank="1" showInputMessage="1" showErrorMessage="1" errorTitle="¡Ingreso Inválido!" error="Seleccione una opción de la lista." promptTitle="Dimensión Estratégica" prompt="Seleccione una opción de la lista." sqref="J107">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75" t="s">
        <v>246</v>
      </c>
      <c r="B1" s="178" t="s">
        <v>247</v>
      </c>
      <c r="C1" s="169" t="s">
        <v>248</v>
      </c>
      <c r="D1" s="169" t="s">
        <v>490</v>
      </c>
      <c r="E1" s="169" t="s">
        <v>492</v>
      </c>
      <c r="F1" s="169" t="s">
        <v>494</v>
      </c>
      <c r="G1" s="169" t="s">
        <v>496</v>
      </c>
      <c r="H1" s="169" t="s">
        <v>498</v>
      </c>
      <c r="I1" s="169" t="s">
        <v>500</v>
      </c>
      <c r="J1" s="169" t="s">
        <v>249</v>
      </c>
      <c r="K1" s="169" t="s">
        <v>503</v>
      </c>
      <c r="L1" s="169" t="s">
        <v>250</v>
      </c>
      <c r="M1" s="169" t="s">
        <v>505</v>
      </c>
      <c r="N1" s="169" t="s">
        <v>507</v>
      </c>
      <c r="O1" s="169" t="s">
        <v>509</v>
      </c>
      <c r="P1" s="169" t="s">
        <v>251</v>
      </c>
      <c r="Q1" s="169" t="s">
        <v>510</v>
      </c>
      <c r="R1" s="169" t="s">
        <v>513</v>
      </c>
      <c r="S1" s="169" t="s">
        <v>252</v>
      </c>
      <c r="T1" s="169" t="s">
        <v>515</v>
      </c>
      <c r="U1" s="169" t="s">
        <v>253</v>
      </c>
      <c r="V1" s="169" t="s">
        <v>516</v>
      </c>
      <c r="W1" s="169" t="s">
        <v>517</v>
      </c>
      <c r="X1" s="169" t="s">
        <v>521</v>
      </c>
      <c r="Y1" s="169" t="s">
        <v>269</v>
      </c>
      <c r="Z1" s="169" t="s">
        <v>522</v>
      </c>
      <c r="AA1" s="169" t="s">
        <v>524</v>
      </c>
      <c r="AB1" s="169" t="s">
        <v>526</v>
      </c>
      <c r="AC1" s="169" t="s">
        <v>270</v>
      </c>
      <c r="AD1" s="169" t="s">
        <v>528</v>
      </c>
      <c r="AE1" s="169" t="s">
        <v>530</v>
      </c>
      <c r="AF1" s="169" t="s">
        <v>532</v>
      </c>
      <c r="AG1" s="169" t="s">
        <v>534</v>
      </c>
      <c r="AH1" s="169" t="s">
        <v>245</v>
      </c>
      <c r="AI1" s="169" t="s">
        <v>536</v>
      </c>
      <c r="AJ1" s="178" t="s">
        <v>254</v>
      </c>
      <c r="AK1" s="169" t="s">
        <v>538</v>
      </c>
      <c r="AL1" s="169" t="s">
        <v>255</v>
      </c>
      <c r="AM1" s="169" t="s">
        <v>540</v>
      </c>
      <c r="AN1" s="169" t="s">
        <v>542</v>
      </c>
      <c r="AO1" s="169" t="s">
        <v>256</v>
      </c>
      <c r="AP1" s="169" t="s">
        <v>544</v>
      </c>
      <c r="AQ1" s="169" t="s">
        <v>546</v>
      </c>
      <c r="AR1" s="169" t="s">
        <v>257</v>
      </c>
      <c r="AS1" s="169" t="s">
        <v>547</v>
      </c>
      <c r="AT1" s="169" t="s">
        <v>549</v>
      </c>
      <c r="AU1" s="169" t="s">
        <v>550</v>
      </c>
      <c r="AV1" s="169" t="s">
        <v>551</v>
      </c>
      <c r="AW1" s="169" t="s">
        <v>553</v>
      </c>
      <c r="AX1" s="169" t="s">
        <v>555</v>
      </c>
      <c r="AY1" s="169" t="s">
        <v>556</v>
      </c>
      <c r="AZ1" s="169" t="s">
        <v>258</v>
      </c>
      <c r="BA1" s="169" t="s">
        <v>558</v>
      </c>
      <c r="BB1" s="169" t="s">
        <v>560</v>
      </c>
      <c r="BC1" s="169" t="s">
        <v>562</v>
      </c>
      <c r="BD1" s="169" t="s">
        <v>564</v>
      </c>
      <c r="BE1" s="169" t="s">
        <v>566</v>
      </c>
      <c r="BF1" s="169" t="s">
        <v>568</v>
      </c>
      <c r="BG1" s="169" t="s">
        <v>570</v>
      </c>
      <c r="BH1" s="169" t="s">
        <v>572</v>
      </c>
      <c r="BI1" s="169" t="s">
        <v>271</v>
      </c>
      <c r="BJ1" s="169" t="s">
        <v>574</v>
      </c>
      <c r="BK1" s="169" t="s">
        <v>576</v>
      </c>
      <c r="BL1" s="169" t="s">
        <v>578</v>
      </c>
      <c r="BM1" s="169" t="s">
        <v>580</v>
      </c>
      <c r="BN1" s="169" t="s">
        <v>582</v>
      </c>
      <c r="BO1" s="169" t="s">
        <v>584</v>
      </c>
      <c r="BP1" s="169" t="s">
        <v>586</v>
      </c>
      <c r="BQ1" s="169" t="s">
        <v>588</v>
      </c>
      <c r="BR1" s="169" t="s">
        <v>590</v>
      </c>
      <c r="BS1" s="169" t="s">
        <v>592</v>
      </c>
      <c r="BT1" s="178" t="s">
        <v>259</v>
      </c>
      <c r="BU1" s="169" t="s">
        <v>260</v>
      </c>
      <c r="BV1" s="169" t="s">
        <v>594</v>
      </c>
      <c r="BW1" s="169" t="s">
        <v>261</v>
      </c>
      <c r="BX1" s="169" t="s">
        <v>596</v>
      </c>
      <c r="BY1" s="169" t="s">
        <v>598</v>
      </c>
      <c r="BZ1" s="178" t="s">
        <v>262</v>
      </c>
      <c r="CA1" s="169" t="s">
        <v>263</v>
      </c>
      <c r="CB1" s="169" t="s">
        <v>600</v>
      </c>
      <c r="CC1" s="169" t="s">
        <v>264</v>
      </c>
      <c r="CD1" s="169" t="s">
        <v>602</v>
      </c>
      <c r="CE1" s="169" t="s">
        <v>604</v>
      </c>
      <c r="CF1" s="169" t="s">
        <v>606</v>
      </c>
      <c r="CG1" s="178" t="s">
        <v>265</v>
      </c>
      <c r="CH1" s="169" t="s">
        <v>612</v>
      </c>
      <c r="CI1" s="169" t="s">
        <v>614</v>
      </c>
      <c r="CJ1" s="169" t="s">
        <v>266</v>
      </c>
      <c r="CK1" s="169" t="s">
        <v>608</v>
      </c>
      <c r="CL1" s="169" t="s">
        <v>610</v>
      </c>
      <c r="CM1" s="169" t="s">
        <v>267</v>
      </c>
      <c r="CN1" s="169" t="s">
        <v>616</v>
      </c>
      <c r="CO1" s="169" t="s">
        <v>268</v>
      </c>
      <c r="CP1" s="169" t="s">
        <v>617</v>
      </c>
      <c r="CQ1" s="166" t="s">
        <v>272</v>
      </c>
      <c r="CR1" s="178" t="s">
        <v>273</v>
      </c>
      <c r="CS1" s="169" t="s">
        <v>618</v>
      </c>
      <c r="CT1" s="169" t="s">
        <v>619</v>
      </c>
      <c r="CU1" s="169" t="s">
        <v>621</v>
      </c>
      <c r="CV1" s="169" t="s">
        <v>274</v>
      </c>
      <c r="CW1" s="169" t="s">
        <v>623</v>
      </c>
      <c r="CX1" s="169" t="s">
        <v>625</v>
      </c>
      <c r="CY1" s="169" t="s">
        <v>627</v>
      </c>
      <c r="CZ1" s="169" t="s">
        <v>629</v>
      </c>
      <c r="DA1" s="169" t="s">
        <v>631</v>
      </c>
      <c r="DB1" s="169" t="s">
        <v>633</v>
      </c>
      <c r="DC1" s="178" t="s">
        <v>275</v>
      </c>
      <c r="DD1" s="169" t="s">
        <v>276</v>
      </c>
      <c r="DE1" s="169" t="s">
        <v>635</v>
      </c>
      <c r="DF1" s="169" t="s">
        <v>277</v>
      </c>
      <c r="DG1" s="169" t="s">
        <v>637</v>
      </c>
      <c r="DH1" s="169" t="s">
        <v>639</v>
      </c>
      <c r="DI1" s="169" t="s">
        <v>641</v>
      </c>
      <c r="DJ1" s="169" t="s">
        <v>643</v>
      </c>
      <c r="DK1" s="169" t="s">
        <v>645</v>
      </c>
      <c r="DL1" s="169" t="s">
        <v>647</v>
      </c>
      <c r="DM1" s="169" t="s">
        <v>649</v>
      </c>
      <c r="DN1" s="169" t="s">
        <v>278</v>
      </c>
      <c r="DO1" s="169" t="s">
        <v>651</v>
      </c>
      <c r="DP1" s="169" t="s">
        <v>653</v>
      </c>
      <c r="DQ1" s="169" t="s">
        <v>655</v>
      </c>
      <c r="DR1" s="178" t="s">
        <v>279</v>
      </c>
      <c r="DS1" s="169" t="s">
        <v>657</v>
      </c>
      <c r="DT1" s="169" t="s">
        <v>280</v>
      </c>
      <c r="DU1" s="169" t="s">
        <v>659</v>
      </c>
      <c r="DV1" s="169" t="s">
        <v>281</v>
      </c>
      <c r="DW1" s="169" t="s">
        <v>661</v>
      </c>
      <c r="DX1" s="169" t="s">
        <v>663</v>
      </c>
      <c r="DY1" s="169" t="s">
        <v>665</v>
      </c>
      <c r="DZ1" s="169" t="s">
        <v>667</v>
      </c>
      <c r="EA1" s="169" t="s">
        <v>669</v>
      </c>
      <c r="EB1" s="169" t="s">
        <v>671</v>
      </c>
      <c r="EC1" s="169" t="s">
        <v>673</v>
      </c>
      <c r="ED1" s="169" t="s">
        <v>675</v>
      </c>
      <c r="EE1" s="169" t="s">
        <v>677</v>
      </c>
      <c r="EF1" s="169" t="s">
        <v>679</v>
      </c>
      <c r="EG1" s="169" t="s">
        <v>681</v>
      </c>
      <c r="EH1" s="178" t="s">
        <v>282</v>
      </c>
      <c r="EI1" s="169" t="s">
        <v>683</v>
      </c>
      <c r="EJ1" s="169" t="s">
        <v>283</v>
      </c>
      <c r="EK1" s="169" t="s">
        <v>685</v>
      </c>
      <c r="EL1" s="169" t="s">
        <v>687</v>
      </c>
      <c r="EM1" s="169" t="s">
        <v>284</v>
      </c>
      <c r="EN1" s="169" t="s">
        <v>689</v>
      </c>
      <c r="EO1" s="169" t="s">
        <v>691</v>
      </c>
      <c r="EP1" s="169" t="s">
        <v>285</v>
      </c>
      <c r="EQ1" s="169" t="s">
        <v>693</v>
      </c>
      <c r="ER1" s="169" t="s">
        <v>695</v>
      </c>
      <c r="ES1" s="169" t="s">
        <v>697</v>
      </c>
      <c r="ET1" s="169" t="s">
        <v>286</v>
      </c>
      <c r="EU1" s="169" t="s">
        <v>699</v>
      </c>
      <c r="EV1" s="169" t="s">
        <v>701</v>
      </c>
      <c r="EW1" s="178" t="s">
        <v>287</v>
      </c>
      <c r="EX1" s="169" t="s">
        <v>288</v>
      </c>
      <c r="EY1" s="169" t="s">
        <v>703</v>
      </c>
      <c r="EZ1" s="169" t="s">
        <v>705</v>
      </c>
      <c r="FA1" s="169" t="s">
        <v>707</v>
      </c>
      <c r="FB1" s="169" t="s">
        <v>709</v>
      </c>
      <c r="FC1" s="169" t="s">
        <v>289</v>
      </c>
      <c r="FD1" s="169" t="s">
        <v>711</v>
      </c>
      <c r="FE1" s="169" t="s">
        <v>713</v>
      </c>
      <c r="FF1" s="169" t="s">
        <v>715</v>
      </c>
      <c r="FG1" s="169" t="s">
        <v>717</v>
      </c>
      <c r="FH1" s="169" t="s">
        <v>719</v>
      </c>
      <c r="FI1" s="169" t="s">
        <v>290</v>
      </c>
      <c r="FJ1" s="169" t="s">
        <v>722</v>
      </c>
      <c r="FK1" s="169" t="s">
        <v>291</v>
      </c>
      <c r="FL1" s="169" t="s">
        <v>725</v>
      </c>
      <c r="FM1" s="169" t="s">
        <v>726</v>
      </c>
      <c r="FN1" s="169" t="s">
        <v>728</v>
      </c>
      <c r="FO1" s="169" t="s">
        <v>292</v>
      </c>
      <c r="FP1" s="169" t="s">
        <v>731</v>
      </c>
      <c r="FQ1" s="169" t="s">
        <v>732</v>
      </c>
      <c r="FR1" s="169" t="s">
        <v>734</v>
      </c>
      <c r="FS1" s="169" t="s">
        <v>293</v>
      </c>
      <c r="FT1" s="169" t="s">
        <v>737</v>
      </c>
      <c r="FU1" s="169" t="s">
        <v>739</v>
      </c>
      <c r="FV1" s="169" t="s">
        <v>741</v>
      </c>
      <c r="FW1" s="178" t="s">
        <v>294</v>
      </c>
      <c r="FX1" s="178" t="s">
        <v>295</v>
      </c>
      <c r="FY1" s="169" t="s">
        <v>301</v>
      </c>
      <c r="FZ1" s="169" t="s">
        <v>743</v>
      </c>
      <c r="GA1" s="169" t="s">
        <v>745</v>
      </c>
      <c r="GB1" s="169" t="s">
        <v>747</v>
      </c>
      <c r="GC1" s="169" t="s">
        <v>749</v>
      </c>
      <c r="GD1" s="169" t="s">
        <v>751</v>
      </c>
      <c r="GE1" s="169" t="s">
        <v>753</v>
      </c>
      <c r="GF1" s="178" t="s">
        <v>296</v>
      </c>
      <c r="GG1" s="169" t="s">
        <v>302</v>
      </c>
      <c r="GH1" s="169" t="s">
        <v>755</v>
      </c>
      <c r="GI1" s="169" t="s">
        <v>757</v>
      </c>
      <c r="GJ1" s="169" t="s">
        <v>758</v>
      </c>
      <c r="GK1" s="169" t="s">
        <v>303</v>
      </c>
      <c r="GL1" s="169" t="s">
        <v>761</v>
      </c>
      <c r="GM1" s="169" t="s">
        <v>762</v>
      </c>
      <c r="GN1" s="178" t="s">
        <v>297</v>
      </c>
      <c r="GO1" s="169" t="s">
        <v>298</v>
      </c>
      <c r="GP1" s="169" t="s">
        <v>764</v>
      </c>
      <c r="GQ1" s="169" t="s">
        <v>766</v>
      </c>
      <c r="GR1" s="169" t="s">
        <v>768</v>
      </c>
      <c r="GS1" s="169" t="s">
        <v>770</v>
      </c>
      <c r="GT1" s="169" t="s">
        <v>772</v>
      </c>
      <c r="GU1" s="178" t="s">
        <v>299</v>
      </c>
      <c r="GV1" s="169" t="s">
        <v>300</v>
      </c>
      <c r="GW1" s="169" t="s">
        <v>774</v>
      </c>
      <c r="GX1" s="169" t="s">
        <v>776</v>
      </c>
      <c r="GY1" s="169" t="s">
        <v>778</v>
      </c>
      <c r="GZ1" s="169" t="s">
        <v>780</v>
      </c>
      <c r="HA1" s="169" t="s">
        <v>782</v>
      </c>
      <c r="HB1" s="169" t="s">
        <v>784</v>
      </c>
      <c r="HC1" s="166" t="s">
        <v>304</v>
      </c>
      <c r="HD1" s="178" t="s">
        <v>305</v>
      </c>
      <c r="HE1" s="169" t="s">
        <v>306</v>
      </c>
      <c r="HF1" s="169" t="s">
        <v>786</v>
      </c>
      <c r="HG1" s="169" t="s">
        <v>788</v>
      </c>
      <c r="HH1" s="169" t="s">
        <v>790</v>
      </c>
      <c r="HI1" s="169" t="s">
        <v>792</v>
      </c>
      <c r="HJ1" s="169" t="s">
        <v>307</v>
      </c>
      <c r="HK1" s="169" t="s">
        <v>795</v>
      </c>
      <c r="HL1" s="169" t="s">
        <v>324</v>
      </c>
      <c r="HM1" s="169" t="s">
        <v>833</v>
      </c>
      <c r="HN1" s="169" t="s">
        <v>835</v>
      </c>
      <c r="HO1" s="169" t="s">
        <v>837</v>
      </c>
      <c r="HP1" s="178" t="s">
        <v>308</v>
      </c>
      <c r="HQ1" s="169" t="s">
        <v>797</v>
      </c>
      <c r="HR1" s="169" t="s">
        <v>799</v>
      </c>
      <c r="HS1" s="169" t="s">
        <v>309</v>
      </c>
      <c r="HT1" s="169" t="s">
        <v>802</v>
      </c>
      <c r="HU1" s="169" t="s">
        <v>804</v>
      </c>
      <c r="HV1" s="169" t="s">
        <v>805</v>
      </c>
      <c r="HW1" s="169" t="s">
        <v>807</v>
      </c>
      <c r="HX1" s="178" t="s">
        <v>310</v>
      </c>
      <c r="HY1" s="169" t="s">
        <v>809</v>
      </c>
      <c r="HZ1" s="169" t="s">
        <v>811</v>
      </c>
      <c r="IA1" s="169" t="s">
        <v>813</v>
      </c>
      <c r="IB1" s="169" t="s">
        <v>311</v>
      </c>
      <c r="IC1" s="169" t="s">
        <v>815</v>
      </c>
      <c r="ID1" s="169" t="s">
        <v>817</v>
      </c>
      <c r="IE1" s="169" t="s">
        <v>312</v>
      </c>
      <c r="IF1" s="169" t="s">
        <v>819</v>
      </c>
      <c r="IG1" s="169" t="s">
        <v>821</v>
      </c>
      <c r="IH1" s="169" t="s">
        <v>313</v>
      </c>
      <c r="II1" s="169" t="s">
        <v>823</v>
      </c>
      <c r="IJ1" s="169" t="s">
        <v>825</v>
      </c>
      <c r="IK1" s="169" t="s">
        <v>827</v>
      </c>
      <c r="IL1" s="169" t="s">
        <v>829</v>
      </c>
      <c r="IM1" s="169" t="s">
        <v>314</v>
      </c>
      <c r="IN1" s="169" t="s">
        <v>831</v>
      </c>
      <c r="IO1" s="178" t="s">
        <v>315</v>
      </c>
      <c r="IP1" s="169" t="s">
        <v>839</v>
      </c>
      <c r="IQ1" s="169" t="s">
        <v>841</v>
      </c>
      <c r="IR1" s="169" t="s">
        <v>316</v>
      </c>
      <c r="IS1" s="169" t="s">
        <v>843</v>
      </c>
      <c r="IT1" s="169" t="s">
        <v>845</v>
      </c>
      <c r="IU1" s="169" t="s">
        <v>847</v>
      </c>
      <c r="IV1" s="178" t="s">
        <v>317</v>
      </c>
      <c r="IW1" s="169" t="s">
        <v>849</v>
      </c>
      <c r="IX1" s="169" t="s">
        <v>318</v>
      </c>
      <c r="IY1" s="169" t="s">
        <v>852</v>
      </c>
      <c r="IZ1" s="169" t="s">
        <v>854</v>
      </c>
      <c r="JA1" s="169" t="s">
        <v>856</v>
      </c>
      <c r="JB1" s="169" t="s">
        <v>858</v>
      </c>
      <c r="JC1" s="169" t="s">
        <v>860</v>
      </c>
      <c r="JD1" s="169" t="s">
        <v>862</v>
      </c>
      <c r="JE1" s="169" t="s">
        <v>319</v>
      </c>
      <c r="JF1" s="169" t="s">
        <v>865</v>
      </c>
      <c r="JG1" s="169" t="s">
        <v>867</v>
      </c>
      <c r="JH1" s="169" t="s">
        <v>869</v>
      </c>
      <c r="JI1" s="169" t="s">
        <v>871</v>
      </c>
      <c r="JJ1" s="169" t="s">
        <v>873</v>
      </c>
      <c r="JK1" s="169" t="s">
        <v>875</v>
      </c>
      <c r="JL1" s="169" t="s">
        <v>877</v>
      </c>
      <c r="JM1" s="169" t="s">
        <v>879</v>
      </c>
      <c r="JN1" s="169" t="s">
        <v>320</v>
      </c>
      <c r="JO1" s="169" t="s">
        <v>882</v>
      </c>
      <c r="JP1" s="169" t="s">
        <v>884</v>
      </c>
      <c r="JQ1" s="169" t="s">
        <v>886</v>
      </c>
      <c r="JR1" s="169" t="s">
        <v>888</v>
      </c>
      <c r="JS1" s="169" t="s">
        <v>889</v>
      </c>
      <c r="JT1" s="169" t="s">
        <v>891</v>
      </c>
      <c r="JU1" s="169" t="s">
        <v>893</v>
      </c>
      <c r="JV1" s="169" t="s">
        <v>895</v>
      </c>
      <c r="JW1" s="169" t="s">
        <v>897</v>
      </c>
      <c r="JX1" s="169" t="s">
        <v>899</v>
      </c>
      <c r="JY1" s="169" t="s">
        <v>901</v>
      </c>
      <c r="JZ1" s="169" t="s">
        <v>903</v>
      </c>
      <c r="KA1" s="169" t="s">
        <v>905</v>
      </c>
      <c r="KB1" s="169" t="s">
        <v>907</v>
      </c>
      <c r="KC1" s="169" t="s">
        <v>909</v>
      </c>
      <c r="KD1" s="169" t="s">
        <v>911</v>
      </c>
      <c r="KE1" s="169" t="s">
        <v>913</v>
      </c>
      <c r="KF1" s="169" t="s">
        <v>915</v>
      </c>
      <c r="KG1" s="169" t="s">
        <v>917</v>
      </c>
      <c r="KH1" s="169" t="s">
        <v>919</v>
      </c>
      <c r="KI1" s="169" t="s">
        <v>921</v>
      </c>
      <c r="KJ1" s="169" t="s">
        <v>923</v>
      </c>
      <c r="KK1" s="169" t="s">
        <v>925</v>
      </c>
      <c r="KL1" s="169" t="s">
        <v>927</v>
      </c>
      <c r="KM1" s="169" t="s">
        <v>929</v>
      </c>
      <c r="KN1" s="169" t="s">
        <v>931</v>
      </c>
      <c r="KO1" s="178" t="s">
        <v>321</v>
      </c>
      <c r="KP1" s="169" t="s">
        <v>933</v>
      </c>
      <c r="KQ1" s="169" t="s">
        <v>322</v>
      </c>
      <c r="KR1" s="169" t="s">
        <v>936</v>
      </c>
      <c r="KS1" s="169" t="s">
        <v>938</v>
      </c>
      <c r="KT1" s="169" t="s">
        <v>940</v>
      </c>
      <c r="KU1" s="169" t="s">
        <v>942</v>
      </c>
      <c r="KV1" s="169" t="s">
        <v>323</v>
      </c>
      <c r="KW1" s="169" t="s">
        <v>945</v>
      </c>
      <c r="KX1" s="169" t="s">
        <v>947</v>
      </c>
      <c r="KY1" s="169" t="s">
        <v>949</v>
      </c>
      <c r="KZ1" s="169" t="s">
        <v>951</v>
      </c>
      <c r="LA1" s="169" t="s">
        <v>953</v>
      </c>
      <c r="LB1" s="169" t="s">
        <v>955</v>
      </c>
      <c r="LC1" s="169" t="s">
        <v>957</v>
      </c>
      <c r="LD1" s="166" t="s">
        <v>325</v>
      </c>
      <c r="LE1" s="178" t="s">
        <v>326</v>
      </c>
      <c r="LF1" s="169" t="s">
        <v>327</v>
      </c>
      <c r="LG1" s="169" t="s">
        <v>341</v>
      </c>
      <c r="LH1" s="169" t="s">
        <v>959</v>
      </c>
      <c r="LI1" s="169" t="s">
        <v>961</v>
      </c>
      <c r="LJ1" s="169" t="s">
        <v>963</v>
      </c>
      <c r="LK1" s="169" t="s">
        <v>965</v>
      </c>
      <c r="LL1" s="169" t="s">
        <v>342</v>
      </c>
      <c r="LM1" s="169" t="s">
        <v>967</v>
      </c>
      <c r="LN1" s="169" t="s">
        <v>343</v>
      </c>
      <c r="LO1" s="169" t="s">
        <v>969</v>
      </c>
      <c r="LP1" s="169" t="s">
        <v>328</v>
      </c>
      <c r="LQ1" s="169" t="s">
        <v>971</v>
      </c>
      <c r="LR1" s="169" t="s">
        <v>344</v>
      </c>
      <c r="LS1" s="169" t="s">
        <v>973</v>
      </c>
      <c r="LT1" s="169" t="s">
        <v>975</v>
      </c>
      <c r="LU1" s="169" t="s">
        <v>345</v>
      </c>
      <c r="LV1" s="178" t="s">
        <v>329</v>
      </c>
      <c r="LW1" s="169" t="s">
        <v>330</v>
      </c>
      <c r="LX1" s="169" t="s">
        <v>977</v>
      </c>
      <c r="LY1" s="169" t="s">
        <v>979</v>
      </c>
      <c r="LZ1" s="169" t="s">
        <v>980</v>
      </c>
      <c r="MA1" s="169" t="s">
        <v>982</v>
      </c>
      <c r="MB1" s="169" t="s">
        <v>983</v>
      </c>
      <c r="MC1" s="169" t="s">
        <v>985</v>
      </c>
      <c r="MD1" s="169" t="s">
        <v>987</v>
      </c>
      <c r="ME1" s="169" t="s">
        <v>989</v>
      </c>
      <c r="MF1" s="169" t="s">
        <v>991</v>
      </c>
      <c r="MG1" s="169" t="s">
        <v>331</v>
      </c>
      <c r="MH1" s="169" t="s">
        <v>994</v>
      </c>
      <c r="MI1" s="169" t="s">
        <v>995</v>
      </c>
      <c r="MJ1" s="169" t="s">
        <v>997</v>
      </c>
      <c r="MK1" s="169" t="s">
        <v>332</v>
      </c>
      <c r="ML1" s="169" t="s">
        <v>1000</v>
      </c>
      <c r="MM1" s="169" t="s">
        <v>1001</v>
      </c>
      <c r="MN1" s="169" t="s">
        <v>1003</v>
      </c>
      <c r="MO1" s="169" t="s">
        <v>1005</v>
      </c>
      <c r="MP1" s="169" t="s">
        <v>333</v>
      </c>
      <c r="MQ1" s="169" t="s">
        <v>1008</v>
      </c>
      <c r="MR1" s="169" t="s">
        <v>1010</v>
      </c>
      <c r="MS1" s="169" t="s">
        <v>1012</v>
      </c>
      <c r="MT1" s="169" t="s">
        <v>1014</v>
      </c>
      <c r="MU1" s="169" t="s">
        <v>334</v>
      </c>
      <c r="MV1" s="169" t="s">
        <v>1017</v>
      </c>
      <c r="MW1" s="169" t="s">
        <v>1019</v>
      </c>
      <c r="MX1" s="169" t="s">
        <v>1021</v>
      </c>
      <c r="MY1" s="169" t="s">
        <v>1023</v>
      </c>
      <c r="MZ1" s="169" t="s">
        <v>1025</v>
      </c>
      <c r="NA1" s="169" t="s">
        <v>1027</v>
      </c>
      <c r="NB1" s="169" t="s">
        <v>1029</v>
      </c>
      <c r="NC1" s="169" t="s">
        <v>1031</v>
      </c>
      <c r="ND1" s="169" t="s">
        <v>1033</v>
      </c>
      <c r="NE1" s="169" t="s">
        <v>1035</v>
      </c>
      <c r="NF1" s="169" t="s">
        <v>1037</v>
      </c>
      <c r="NG1" s="169" t="s">
        <v>1038</v>
      </c>
      <c r="NH1" s="178" t="s">
        <v>335</v>
      </c>
      <c r="NI1" s="169" t="s">
        <v>336</v>
      </c>
      <c r="NJ1" s="169" t="s">
        <v>1040</v>
      </c>
      <c r="NK1" s="169" t="s">
        <v>1042</v>
      </c>
      <c r="NL1" s="169" t="s">
        <v>1044</v>
      </c>
      <c r="NM1" s="169" t="s">
        <v>1046</v>
      </c>
      <c r="NN1" s="178" t="s">
        <v>337</v>
      </c>
      <c r="NO1" s="169" t="s">
        <v>338</v>
      </c>
      <c r="NP1" s="169" t="s">
        <v>1047</v>
      </c>
      <c r="NQ1" s="169" t="s">
        <v>339</v>
      </c>
      <c r="NR1" s="169" t="s">
        <v>1049</v>
      </c>
      <c r="NS1" s="169" t="s">
        <v>1051</v>
      </c>
      <c r="NT1" s="169" t="s">
        <v>340</v>
      </c>
      <c r="NU1" s="169" t="s">
        <v>1053</v>
      </c>
      <c r="NV1" s="166" t="s">
        <v>346</v>
      </c>
      <c r="NW1" s="178" t="s">
        <v>347</v>
      </c>
      <c r="NX1" s="169" t="s">
        <v>348</v>
      </c>
      <c r="NY1" s="169" t="s">
        <v>1056</v>
      </c>
      <c r="NZ1" s="169" t="s">
        <v>1058</v>
      </c>
      <c r="OA1" s="169" t="s">
        <v>349</v>
      </c>
      <c r="OB1" s="169" t="s">
        <v>359</v>
      </c>
      <c r="OC1" s="169" t="s">
        <v>1060</v>
      </c>
      <c r="OD1" s="169" t="s">
        <v>1062</v>
      </c>
      <c r="OE1" s="169" t="s">
        <v>1064</v>
      </c>
      <c r="OF1" s="169" t="s">
        <v>1066</v>
      </c>
      <c r="OG1" s="169" t="s">
        <v>1068</v>
      </c>
      <c r="OH1" s="169" t="s">
        <v>1070</v>
      </c>
      <c r="OI1" s="169" t="s">
        <v>1072</v>
      </c>
      <c r="OJ1" s="169" t="s">
        <v>1074</v>
      </c>
      <c r="OK1" s="169" t="s">
        <v>1076</v>
      </c>
      <c r="OL1" s="169" t="s">
        <v>1078</v>
      </c>
      <c r="OM1" s="169" t="s">
        <v>1080</v>
      </c>
      <c r="ON1" s="169" t="s">
        <v>1082</v>
      </c>
      <c r="OO1" s="169" t="s">
        <v>1084</v>
      </c>
      <c r="OP1" s="169" t="s">
        <v>1086</v>
      </c>
      <c r="OQ1" s="169" t="s">
        <v>1088</v>
      </c>
      <c r="OR1" s="169" t="s">
        <v>1090</v>
      </c>
      <c r="OS1" s="169" t="s">
        <v>1092</v>
      </c>
      <c r="OT1" s="169" t="s">
        <v>1094</v>
      </c>
      <c r="OU1" s="169" t="s">
        <v>1096</v>
      </c>
      <c r="OV1" s="169" t="s">
        <v>1098</v>
      </c>
      <c r="OW1" s="169" t="s">
        <v>1100</v>
      </c>
      <c r="OX1" s="169" t="s">
        <v>1102</v>
      </c>
      <c r="OY1" s="169" t="s">
        <v>360</v>
      </c>
      <c r="OZ1" s="169" t="s">
        <v>1105</v>
      </c>
      <c r="PA1" s="169" t="s">
        <v>1107</v>
      </c>
      <c r="PB1" s="169" t="s">
        <v>1108</v>
      </c>
      <c r="PC1" s="169" t="s">
        <v>1110</v>
      </c>
      <c r="PD1" s="169" t="s">
        <v>1112</v>
      </c>
      <c r="PE1" s="169" t="s">
        <v>1114</v>
      </c>
      <c r="PF1" s="169" t="s">
        <v>1116</v>
      </c>
      <c r="PG1" s="169" t="s">
        <v>1118</v>
      </c>
      <c r="PH1" s="169" t="s">
        <v>1120</v>
      </c>
      <c r="PI1" s="169" t="s">
        <v>1122</v>
      </c>
      <c r="PJ1" s="169" t="s">
        <v>1124</v>
      </c>
      <c r="PK1" s="169" t="s">
        <v>1126</v>
      </c>
      <c r="PL1" s="169" t="s">
        <v>1128</v>
      </c>
      <c r="PM1" s="169" t="s">
        <v>1130</v>
      </c>
      <c r="PN1" s="169" t="s">
        <v>1132</v>
      </c>
      <c r="PO1" s="169" t="s">
        <v>1134</v>
      </c>
      <c r="PP1" s="169" t="s">
        <v>1136</v>
      </c>
      <c r="PQ1" s="169" t="s">
        <v>1138</v>
      </c>
      <c r="PR1" s="169" t="s">
        <v>1140</v>
      </c>
      <c r="PS1" s="169" t="s">
        <v>1142</v>
      </c>
      <c r="PT1" s="169" t="s">
        <v>1144</v>
      </c>
      <c r="PU1" s="169" t="s">
        <v>1146</v>
      </c>
      <c r="PV1" s="169" t="s">
        <v>1148</v>
      </c>
      <c r="PW1" s="169" t="s">
        <v>1150</v>
      </c>
      <c r="PX1" s="169" t="s">
        <v>1152</v>
      </c>
      <c r="PY1" s="169" t="s">
        <v>1154</v>
      </c>
      <c r="PZ1" s="169" t="s">
        <v>350</v>
      </c>
      <c r="QA1" s="169" t="s">
        <v>1156</v>
      </c>
      <c r="QB1" s="169" t="s">
        <v>1158</v>
      </c>
      <c r="QC1" s="169" t="s">
        <v>1160</v>
      </c>
      <c r="QD1" s="169" t="s">
        <v>1162</v>
      </c>
      <c r="QE1" s="169" t="s">
        <v>1164</v>
      </c>
      <c r="QF1" s="178" t="s">
        <v>351</v>
      </c>
      <c r="QG1" s="169" t="s">
        <v>352</v>
      </c>
      <c r="QH1" s="169" t="s">
        <v>1166</v>
      </c>
      <c r="QI1" s="169" t="s">
        <v>1168</v>
      </c>
      <c r="QJ1" s="169" t="s">
        <v>1170</v>
      </c>
      <c r="QK1" s="169" t="s">
        <v>1172</v>
      </c>
      <c r="QL1" s="169" t="s">
        <v>1174</v>
      </c>
      <c r="QM1" s="169" t="s">
        <v>1176</v>
      </c>
      <c r="QN1" s="178" t="s">
        <v>353</v>
      </c>
      <c r="QO1" s="169" t="s">
        <v>1178</v>
      </c>
      <c r="QP1" s="169" t="s">
        <v>354</v>
      </c>
      <c r="QQ1" s="169" t="s">
        <v>361</v>
      </c>
      <c r="QR1" s="169" t="s">
        <v>1180</v>
      </c>
      <c r="QS1" s="169" t="s">
        <v>1182</v>
      </c>
      <c r="QT1" s="169" t="s">
        <v>1184</v>
      </c>
      <c r="QU1" s="169" t="s">
        <v>1186</v>
      </c>
      <c r="QV1" s="169" t="s">
        <v>1188</v>
      </c>
      <c r="QW1" s="169" t="s">
        <v>1190</v>
      </c>
      <c r="QX1" s="169" t="s">
        <v>1192</v>
      </c>
      <c r="QY1" s="169" t="s">
        <v>1194</v>
      </c>
      <c r="QZ1" s="169" t="s">
        <v>1196</v>
      </c>
      <c r="RA1" s="169" t="s">
        <v>1198</v>
      </c>
      <c r="RB1" s="169" t="s">
        <v>1200</v>
      </c>
      <c r="RC1" s="169" t="s">
        <v>1202</v>
      </c>
      <c r="RD1" s="169" t="s">
        <v>1204</v>
      </c>
      <c r="RE1" s="169" t="s">
        <v>1206</v>
      </c>
      <c r="RF1" s="178" t="s">
        <v>355</v>
      </c>
      <c r="RG1" s="169" t="s">
        <v>356</v>
      </c>
      <c r="RH1" s="169" t="s">
        <v>1208</v>
      </c>
      <c r="RI1" s="169" t="s">
        <v>1210</v>
      </c>
      <c r="RJ1" s="178" t="s">
        <v>357</v>
      </c>
      <c r="RK1" s="169" t="s">
        <v>358</v>
      </c>
      <c r="RL1" s="169" t="s">
        <v>1212</v>
      </c>
      <c r="RM1" s="169" t="s">
        <v>1213</v>
      </c>
      <c r="RN1" s="169" t="s">
        <v>1214</v>
      </c>
      <c r="RO1" s="169" t="s">
        <v>1215</v>
      </c>
      <c r="RP1" s="169" t="s">
        <v>1217</v>
      </c>
      <c r="RQ1" s="169" t="s">
        <v>1218</v>
      </c>
      <c r="RR1" s="169" t="s">
        <v>1220</v>
      </c>
      <c r="RS1" s="169" t="s">
        <v>1221</v>
      </c>
      <c r="RT1" s="166" t="s">
        <v>362</v>
      </c>
      <c r="RU1" s="178" t="s">
        <v>363</v>
      </c>
      <c r="RV1" s="169" t="s">
        <v>364</v>
      </c>
      <c r="RW1" s="169" t="s">
        <v>1223</v>
      </c>
      <c r="RX1" s="169" t="s">
        <v>1225</v>
      </c>
      <c r="RY1" s="169" t="s">
        <v>365</v>
      </c>
      <c r="RZ1" s="169" t="s">
        <v>1227</v>
      </c>
      <c r="SA1" s="169" t="s">
        <v>1229</v>
      </c>
      <c r="SB1" s="169" t="s">
        <v>1231</v>
      </c>
      <c r="SC1" s="169" t="s">
        <v>1233</v>
      </c>
      <c r="SD1" s="178" t="s">
        <v>366</v>
      </c>
      <c r="SE1" s="169" t="s">
        <v>367</v>
      </c>
      <c r="SF1" s="169" t="s">
        <v>1235</v>
      </c>
      <c r="SG1" s="169" t="s">
        <v>1237</v>
      </c>
      <c r="SH1" s="169" t="s">
        <v>1239</v>
      </c>
      <c r="SI1" s="169" t="s">
        <v>1241</v>
      </c>
      <c r="SJ1" s="169" t="s">
        <v>1243</v>
      </c>
      <c r="SK1" s="169" t="s">
        <v>1245</v>
      </c>
      <c r="SL1" s="169" t="s">
        <v>1247</v>
      </c>
      <c r="SM1" s="169" t="s">
        <v>1249</v>
      </c>
      <c r="SN1" s="169" t="s">
        <v>1251</v>
      </c>
      <c r="SO1" s="169" t="s">
        <v>1253</v>
      </c>
      <c r="SP1" s="169" t="s">
        <v>1255</v>
      </c>
      <c r="SQ1" s="169" t="s">
        <v>1257</v>
      </c>
      <c r="SR1" s="169" t="s">
        <v>1259</v>
      </c>
      <c r="SS1" s="169" t="s">
        <v>1261</v>
      </c>
      <c r="ST1" s="169" t="s">
        <v>1263</v>
      </c>
      <c r="SU1" s="166" t="s">
        <v>368</v>
      </c>
      <c r="SV1" s="178" t="s">
        <v>369</v>
      </c>
      <c r="SW1" s="169" t="s">
        <v>370</v>
      </c>
      <c r="SX1" s="169" t="s">
        <v>1265</v>
      </c>
      <c r="SY1" s="169" t="s">
        <v>1267</v>
      </c>
      <c r="SZ1" s="169" t="s">
        <v>1269</v>
      </c>
      <c r="TA1" s="169" t="s">
        <v>1271</v>
      </c>
      <c r="TB1" s="169" t="s">
        <v>1273</v>
      </c>
      <c r="TC1" s="169" t="s">
        <v>371</v>
      </c>
      <c r="TD1" s="169" t="s">
        <v>1275</v>
      </c>
      <c r="TE1" s="169" t="s">
        <v>1277</v>
      </c>
      <c r="TF1" s="169" t="s">
        <v>1279</v>
      </c>
      <c r="TG1" s="169" t="s">
        <v>1281</v>
      </c>
      <c r="TH1" s="169" t="s">
        <v>1283</v>
      </c>
      <c r="TI1" s="169" t="s">
        <v>1285</v>
      </c>
      <c r="TJ1" s="178" t="s">
        <v>372</v>
      </c>
      <c r="TK1" s="169" t="s">
        <v>373</v>
      </c>
      <c r="TL1" s="169" t="s">
        <v>374</v>
      </c>
      <c r="TM1" s="169" t="s">
        <v>1287</v>
      </c>
      <c r="TN1" s="169" t="s">
        <v>1289</v>
      </c>
      <c r="TO1" s="169" t="s">
        <v>1290</v>
      </c>
      <c r="TP1" s="169" t="s">
        <v>1292</v>
      </c>
      <c r="TQ1" s="169" t="s">
        <v>1294</v>
      </c>
      <c r="TR1" s="169" t="s">
        <v>1296</v>
      </c>
      <c r="TS1" s="169" t="s">
        <v>1298</v>
      </c>
      <c r="TT1" s="169" t="s">
        <v>1300</v>
      </c>
      <c r="TU1" s="169" t="s">
        <v>1302</v>
      </c>
      <c r="TV1" s="169" t="s">
        <v>1304</v>
      </c>
      <c r="TW1" s="169" t="s">
        <v>1306</v>
      </c>
      <c r="TX1" s="169" t="s">
        <v>1308</v>
      </c>
      <c r="TY1" s="169" t="s">
        <v>1310</v>
      </c>
      <c r="TZ1" s="169" t="s">
        <v>1312</v>
      </c>
      <c r="UA1" s="169" t="s">
        <v>1314</v>
      </c>
      <c r="UB1" s="169" t="s">
        <v>1316</v>
      </c>
      <c r="UC1" s="166" t="s">
        <v>1318</v>
      </c>
      <c r="UD1" s="169" t="s">
        <v>1320</v>
      </c>
      <c r="UE1" s="169" t="s">
        <v>1322</v>
      </c>
      <c r="UF1" s="169" t="s">
        <v>1324</v>
      </c>
      <c r="UG1" s="169" t="s">
        <v>1326</v>
      </c>
      <c r="UH1" s="169" t="s">
        <v>1328</v>
      </c>
      <c r="UI1" s="172"/>
    </row>
    <row r="2" spans="1:555" s="120" customFormat="1" hidden="1" x14ac:dyDescent="0.25">
      <c r="A2" s="120" t="s">
        <v>1351</v>
      </c>
      <c r="B2" s="120" t="s">
        <v>1353</v>
      </c>
      <c r="C2" s="120" t="s">
        <v>465</v>
      </c>
      <c r="D2" s="120" t="s">
        <v>1352</v>
      </c>
      <c r="E2" s="120" t="s">
        <v>1354</v>
      </c>
      <c r="F2" s="120" t="s">
        <v>466</v>
      </c>
      <c r="G2" s="154" t="s">
        <v>1355</v>
      </c>
      <c r="H2" s="120" t="s">
        <v>1356</v>
      </c>
      <c r="I2" s="120" t="s">
        <v>1357</v>
      </c>
      <c r="J2" s="120" t="s">
        <v>1446</v>
      </c>
      <c r="K2" s="120" t="s">
        <v>1358</v>
      </c>
      <c r="L2" s="120" t="s">
        <v>1359</v>
      </c>
      <c r="M2" s="120" t="s">
        <v>1360</v>
      </c>
      <c r="N2" s="120" t="s">
        <v>1361</v>
      </c>
      <c r="O2" s="120" t="s">
        <v>1362</v>
      </c>
      <c r="P2" s="120" t="s">
        <v>1471</v>
      </c>
      <c r="Q2" s="120" t="s">
        <v>1506</v>
      </c>
      <c r="R2" s="411" t="str">
        <f>+Presupuesto!D11</f>
        <v>Recurrente</v>
      </c>
      <c r="S2" s="411" t="str">
        <f>+Presupuesto!E11</f>
        <v>Programa / Proyecto 2017</v>
      </c>
      <c r="U2" s="120" t="s">
        <v>389</v>
      </c>
      <c r="V2" s="120" t="s">
        <v>407</v>
      </c>
      <c r="W2" s="120" t="s">
        <v>390</v>
      </c>
      <c r="X2" s="120" t="s">
        <v>391</v>
      </c>
      <c r="Y2" s="120" t="s">
        <v>392</v>
      </c>
      <c r="Z2" s="120" t="s">
        <v>393</v>
      </c>
      <c r="AA2" s="120" t="s">
        <v>394</v>
      </c>
      <c r="AB2" s="120" t="s">
        <v>395</v>
      </c>
      <c r="AC2" s="120" t="s">
        <v>396</v>
      </c>
      <c r="AD2" s="120" t="s">
        <v>397</v>
      </c>
      <c r="AE2" s="120" t="s">
        <v>398</v>
      </c>
      <c r="AF2" s="120" t="s">
        <v>399</v>
      </c>
      <c r="AH2" s="406" t="s">
        <v>414</v>
      </c>
      <c r="AI2" s="406" t="s">
        <v>415</v>
      </c>
      <c r="AJ2" s="406" t="s">
        <v>416</v>
      </c>
      <c r="AK2" s="406" t="s">
        <v>417</v>
      </c>
      <c r="AL2" s="406" t="s">
        <v>418</v>
      </c>
      <c r="AM2" s="406" t="s">
        <v>421</v>
      </c>
      <c r="AN2" s="406" t="s">
        <v>419</v>
      </c>
      <c r="AO2" s="406" t="s">
        <v>420</v>
      </c>
      <c r="AP2" s="406" t="s">
        <v>422</v>
      </c>
      <c r="AQ2" s="406" t="s">
        <v>423</v>
      </c>
      <c r="AR2" s="406" t="s">
        <v>424</v>
      </c>
      <c r="AS2" s="406" t="s">
        <v>425</v>
      </c>
      <c r="AT2" s="406" t="s">
        <v>426</v>
      </c>
      <c r="AU2" s="406" t="s">
        <v>427</v>
      </c>
      <c r="AV2" s="406" t="s">
        <v>428</v>
      </c>
      <c r="AW2" s="406" t="s">
        <v>429</v>
      </c>
      <c r="AX2" s="406" t="s">
        <v>430</v>
      </c>
      <c r="AY2" s="406" t="s">
        <v>431</v>
      </c>
      <c r="AZ2" s="406" t="s">
        <v>432</v>
      </c>
      <c r="BA2" s="406" t="s">
        <v>433</v>
      </c>
      <c r="BB2" s="406" t="s">
        <v>434</v>
      </c>
      <c r="BC2" s="406" t="s">
        <v>435</v>
      </c>
      <c r="BD2" s="406" t="s">
        <v>436</v>
      </c>
      <c r="BE2" s="406" t="s">
        <v>437</v>
      </c>
      <c r="BF2" s="406" t="s">
        <v>438</v>
      </c>
      <c r="BG2" s="406" t="s">
        <v>439</v>
      </c>
      <c r="BH2" s="406" t="s">
        <v>440</v>
      </c>
      <c r="BI2" s="406" t="s">
        <v>441</v>
      </c>
      <c r="BJ2" s="406" t="s">
        <v>442</v>
      </c>
      <c r="BK2" s="406" t="s">
        <v>443</v>
      </c>
      <c r="BL2" s="406" t="s">
        <v>444</v>
      </c>
      <c r="BM2" s="406" t="s">
        <v>445</v>
      </c>
      <c r="BN2" s="406" t="s">
        <v>446</v>
      </c>
      <c r="BO2" s="406" t="s">
        <v>447</v>
      </c>
      <c r="BP2" s="406" t="s">
        <v>448</v>
      </c>
      <c r="BQ2" s="406" t="s">
        <v>449</v>
      </c>
      <c r="BR2" s="406" t="s">
        <v>450</v>
      </c>
      <c r="BS2" s="406" t="s">
        <v>451</v>
      </c>
      <c r="BT2" s="406" t="s">
        <v>452</v>
      </c>
      <c r="BU2" s="406" t="s">
        <v>453</v>
      </c>
    </row>
    <row r="3" spans="1:555" hidden="1" x14ac:dyDescent="0.25">
      <c r="AH3" s="407">
        <v>2500</v>
      </c>
      <c r="AI3" s="407">
        <v>1900</v>
      </c>
      <c r="AJ3" s="407">
        <v>1650</v>
      </c>
      <c r="AK3" s="407">
        <v>1580</v>
      </c>
      <c r="AL3" s="407">
        <v>2250</v>
      </c>
      <c r="AM3" s="407">
        <v>1650</v>
      </c>
      <c r="AN3" s="407">
        <v>1400</v>
      </c>
      <c r="AO3" s="408">
        <v>1340</v>
      </c>
      <c r="AP3" s="408">
        <v>2000</v>
      </c>
      <c r="AQ3" s="408">
        <v>1400</v>
      </c>
      <c r="AR3" s="408">
        <v>1150</v>
      </c>
      <c r="AS3" s="408">
        <v>1100</v>
      </c>
      <c r="AT3" s="408">
        <v>1750</v>
      </c>
      <c r="AU3" s="408">
        <v>1150</v>
      </c>
      <c r="AV3" s="408">
        <v>900</v>
      </c>
      <c r="AW3" s="408">
        <v>860</v>
      </c>
      <c r="AX3" s="408">
        <v>1200</v>
      </c>
      <c r="AY3" s="409">
        <v>900</v>
      </c>
      <c r="AZ3" s="409">
        <v>650</v>
      </c>
      <c r="BA3" s="409">
        <v>620</v>
      </c>
      <c r="BB3" s="407">
        <f>+'Cuadro Resumen'!C213</f>
        <v>5759.1495000000004</v>
      </c>
      <c r="BC3" s="407">
        <f>+'Cuadro Resumen'!D213</f>
        <v>5307.4515000000001</v>
      </c>
      <c r="BD3" s="407">
        <f>+'Cuadro Resumen'!E213</f>
        <v>6775.47</v>
      </c>
      <c r="BE3" s="407">
        <f>+'Cuadro Resumen'!F213</f>
        <v>6323.7719999999999</v>
      </c>
      <c r="BF3" s="407">
        <f>+'Cuadro Resumen'!C214</f>
        <v>5081.6025</v>
      </c>
      <c r="BG3" s="407">
        <f>+'Cuadro Resumen'!D214</f>
        <v>4629.9045000000006</v>
      </c>
      <c r="BH3" s="407">
        <f>+'Cuadro Resumen'!E214</f>
        <v>6097.9230000000007</v>
      </c>
      <c r="BI3" s="407">
        <f>+'Cuadro Resumen'!F214</f>
        <v>5646.2250000000004</v>
      </c>
      <c r="BJ3" s="408">
        <f>+'Cuadro Resumen'!C215</f>
        <v>4404.0555000000004</v>
      </c>
      <c r="BK3" s="408">
        <f>+'Cuadro Resumen'!D215</f>
        <v>4065.2820000000002</v>
      </c>
      <c r="BL3" s="408">
        <f>+'Cuadro Resumen'!E215</f>
        <v>5420.3760000000002</v>
      </c>
      <c r="BM3" s="408">
        <f>+'Cuadro Resumen'!F215</f>
        <v>4968.6779999999999</v>
      </c>
      <c r="BN3" s="408">
        <f>+'Cuadro Resumen'!C216</f>
        <v>3726.5085000000004</v>
      </c>
      <c r="BO3" s="408">
        <f>+'Cuadro Resumen'!D216</f>
        <v>3387.7350000000001</v>
      </c>
      <c r="BP3" s="408">
        <f>+'Cuadro Resumen'!E216</f>
        <v>4742.8290000000006</v>
      </c>
      <c r="BQ3" s="408">
        <f>+'Cuadro Resumen'!F216</f>
        <v>4404.0555000000004</v>
      </c>
      <c r="BR3" s="408">
        <f>+'Cuadro Resumen'!C217</f>
        <v>3274.8105</v>
      </c>
      <c r="BS3" s="408">
        <f>+'Cuadro Resumen'!D217</f>
        <v>3048.9615000000003</v>
      </c>
      <c r="BT3" s="408">
        <f>+'Cuadro Resumen'!E217</f>
        <v>4178.2065000000002</v>
      </c>
      <c r="BU3" s="408">
        <f>+'Cuadro Resumen'!F217</f>
        <v>3839.433</v>
      </c>
    </row>
    <row r="4" spans="1:555" ht="15.75" thickBot="1" x14ac:dyDescent="0.3"/>
    <row r="5" spans="1:555" ht="27" thickBot="1" x14ac:dyDescent="0.3">
      <c r="C5" s="87" t="s">
        <v>383</v>
      </c>
      <c r="D5" s="186">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64"/>
    </row>
    <row r="10" spans="1:555" ht="15.75" thickBot="1" x14ac:dyDescent="0.3">
      <c r="C10" s="151" t="s">
        <v>49</v>
      </c>
      <c r="D10" s="328">
        <f>SUM(F17:F38)</f>
        <v>0</v>
      </c>
      <c r="F10" s="70"/>
      <c r="G10" s="79"/>
      <c r="H10" s="70"/>
      <c r="I10" s="70"/>
    </row>
    <row r="11" spans="1:555" x14ac:dyDescent="0.25">
      <c r="B11" s="93"/>
      <c r="C11" s="70"/>
      <c r="D11" s="31"/>
      <c r="E11" s="93"/>
      <c r="F11" s="93"/>
      <c r="G11" s="93"/>
      <c r="H11" s="76"/>
      <c r="I11" s="76"/>
      <c r="J11" s="76"/>
      <c r="K11" s="111"/>
    </row>
    <row r="12" spans="1:555" x14ac:dyDescent="0.25">
      <c r="B12" s="93"/>
      <c r="C12" s="70"/>
      <c r="D12" s="31"/>
      <c r="E12" s="93"/>
      <c r="F12" s="93"/>
      <c r="G12" s="93"/>
      <c r="H12" s="76"/>
      <c r="I12" s="76"/>
      <c r="J12" s="76"/>
      <c r="K12" s="111"/>
    </row>
    <row r="13" spans="1:555" ht="15.75" x14ac:dyDescent="0.25">
      <c r="B13" s="93"/>
      <c r="C13" s="190" t="s">
        <v>387</v>
      </c>
      <c r="D13" s="324"/>
      <c r="E13" s="93"/>
      <c r="F13" s="93"/>
      <c r="G13" s="93"/>
      <c r="H13" s="76"/>
      <c r="I13" s="76"/>
      <c r="J13" s="76"/>
      <c r="K13" s="111"/>
    </row>
    <row r="14" spans="1:555" ht="18.75" x14ac:dyDescent="0.25">
      <c r="B14" s="93"/>
      <c r="C14" s="195"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1"/>
    </row>
    <row r="15" spans="1:555" ht="15.75" thickBot="1" x14ac:dyDescent="0.3">
      <c r="F15" s="93"/>
      <c r="G15" s="76"/>
      <c r="H15" s="76"/>
      <c r="I15" s="76"/>
    </row>
    <row r="16" spans="1:555" ht="30.75" thickBot="1" x14ac:dyDescent="0.3">
      <c r="C16" s="127" t="s">
        <v>43</v>
      </c>
      <c r="D16" s="131" t="s">
        <v>51</v>
      </c>
      <c r="E16" s="133" t="s">
        <v>53</v>
      </c>
      <c r="F16" s="132" t="s">
        <v>27</v>
      </c>
      <c r="G16" s="130" t="s">
        <v>126</v>
      </c>
      <c r="H16" s="133" t="s">
        <v>45</v>
      </c>
      <c r="I16" s="130" t="s">
        <v>127</v>
      </c>
      <c r="J16" s="130" t="s">
        <v>405</v>
      </c>
      <c r="K16" s="130" t="s">
        <v>406</v>
      </c>
      <c r="L16" s="130" t="s">
        <v>459</v>
      </c>
    </row>
    <row r="17" spans="3:12" x14ac:dyDescent="0.25">
      <c r="C17" s="136"/>
      <c r="D17" s="152"/>
      <c r="E17" s="114"/>
      <c r="F17" s="97">
        <f t="shared" ref="F17:F38" si="0">D17*E17</f>
        <v>0</v>
      </c>
      <c r="G17" s="155"/>
      <c r="H17" s="137" t="s">
        <v>1060</v>
      </c>
      <c r="I17" s="128" t="str">
        <f>VLOOKUP(H17,Presupuesto!$B$11:$C$565,2,0)</f>
        <v>BECAS</v>
      </c>
      <c r="J17" s="203" t="s">
        <v>1446</v>
      </c>
      <c r="K17" s="98" t="s">
        <v>389</v>
      </c>
      <c r="L17" s="98"/>
    </row>
    <row r="18" spans="3:12" x14ac:dyDescent="0.25">
      <c r="C18" s="136"/>
      <c r="D18" s="152"/>
      <c r="E18" s="121"/>
      <c r="F18" s="97">
        <f t="shared" si="0"/>
        <v>0</v>
      </c>
      <c r="G18" s="155"/>
      <c r="H18" s="137" t="s">
        <v>1062</v>
      </c>
      <c r="I18" s="128" t="str">
        <f>VLOOKUP(H18,Presupuesto!$B$11:$C$565,2,0)</f>
        <v>BECAS ESTUDIANTES DE PREGRADO (PLAN REFORMA)</v>
      </c>
      <c r="J18" s="98" t="str">
        <f>$J$17</f>
        <v>Posgrado</v>
      </c>
      <c r="K18" s="98" t="s">
        <v>407</v>
      </c>
      <c r="L18" s="98"/>
    </row>
    <row r="19" spans="3:12" x14ac:dyDescent="0.25">
      <c r="C19" s="136"/>
      <c r="D19" s="152"/>
      <c r="E19" s="121"/>
      <c r="F19" s="97">
        <f t="shared" si="0"/>
        <v>0</v>
      </c>
      <c r="G19" s="155"/>
      <c r="H19" s="137" t="s">
        <v>1064</v>
      </c>
      <c r="I19" s="128" t="str">
        <f>VLOOKUP(H19,Presupuesto!$B$11:$C$565,2,0)</f>
        <v>BECAS CONVENIO MINISTERIO SALUD -IHSS-UNAH</v>
      </c>
      <c r="J19" s="98" t="str">
        <f t="shared" ref="J19:J37" si="1">$J$17</f>
        <v>Posgrado</v>
      </c>
      <c r="K19" s="98" t="s">
        <v>407</v>
      </c>
      <c r="L19" s="98"/>
    </row>
    <row r="20" spans="3:12" x14ac:dyDescent="0.25">
      <c r="C20" s="136"/>
      <c r="D20" s="152"/>
      <c r="E20" s="121"/>
      <c r="F20" s="97">
        <f t="shared" si="0"/>
        <v>0</v>
      </c>
      <c r="G20" s="155"/>
      <c r="H20" s="137" t="s">
        <v>1066</v>
      </c>
      <c r="I20" s="128" t="str">
        <f>VLOOKUP(H20,Presupuesto!$B$11:$C$565,2,0)</f>
        <v>BECAS DE ACTUALIZACION Y CAPACITACION DOCENTE</v>
      </c>
      <c r="J20" s="98" t="str">
        <f t="shared" si="1"/>
        <v>Posgrado</v>
      </c>
      <c r="K20" s="98" t="s">
        <v>407</v>
      </c>
      <c r="L20" s="98"/>
    </row>
    <row r="21" spans="3:12" x14ac:dyDescent="0.25">
      <c r="C21" s="136"/>
      <c r="D21" s="152"/>
      <c r="E21" s="121"/>
      <c r="F21" s="97">
        <f t="shared" si="0"/>
        <v>0</v>
      </c>
      <c r="G21" s="155"/>
      <c r="H21" s="137" t="s">
        <v>1068</v>
      </c>
      <c r="I21" s="128" t="str">
        <f>VLOOKUP(H21,Presupuesto!$B$11:$C$565,2,0)</f>
        <v>BECAS EXCELENCIA ACADEMICA</v>
      </c>
      <c r="J21" s="98" t="str">
        <f t="shared" si="1"/>
        <v>Posgrado</v>
      </c>
      <c r="K21" s="98" t="s">
        <v>407</v>
      </c>
      <c r="L21" s="98"/>
    </row>
    <row r="22" spans="3:12" x14ac:dyDescent="0.25">
      <c r="C22" s="136"/>
      <c r="D22" s="152"/>
      <c r="E22" s="121"/>
      <c r="F22" s="97">
        <f t="shared" si="0"/>
        <v>0</v>
      </c>
      <c r="G22" s="155"/>
      <c r="H22" s="137" t="s">
        <v>1070</v>
      </c>
      <c r="I22" s="128" t="str">
        <f>VLOOKUP(H22,Presupuesto!$B$11:$C$565,2,0)</f>
        <v>BECAS PARA HIJOS DE LOS TRABAJADORES</v>
      </c>
      <c r="J22" s="98" t="str">
        <f t="shared" si="1"/>
        <v>Posgrado</v>
      </c>
      <c r="K22" s="98" t="s">
        <v>396</v>
      </c>
      <c r="L22" s="98"/>
    </row>
    <row r="23" spans="3:12" x14ac:dyDescent="0.25">
      <c r="C23" s="136"/>
      <c r="D23" s="152"/>
      <c r="E23" s="121"/>
      <c r="F23" s="97">
        <f t="shared" si="0"/>
        <v>0</v>
      </c>
      <c r="G23" s="155"/>
      <c r="H23" s="137" t="s">
        <v>1072</v>
      </c>
      <c r="I23" s="128" t="str">
        <f>VLOOKUP(H23,Presupuesto!$B$11:$C$565,2,0)</f>
        <v>BECAS POST GRADO ECONOMIA</v>
      </c>
      <c r="J23" s="98" t="str">
        <f t="shared" si="1"/>
        <v>Posgrado</v>
      </c>
      <c r="K23" s="98" t="s">
        <v>407</v>
      </c>
      <c r="L23" s="98"/>
    </row>
    <row r="24" spans="3:12" x14ac:dyDescent="0.25">
      <c r="C24" s="136"/>
      <c r="D24" s="152"/>
      <c r="E24" s="121"/>
      <c r="F24" s="97">
        <f t="shared" si="0"/>
        <v>0</v>
      </c>
      <c r="G24" s="155"/>
      <c r="H24" s="137" t="s">
        <v>1074</v>
      </c>
      <c r="I24" s="128" t="str">
        <f>VLOOKUP(H24,Presupuesto!$B$11:$C$565,2,0)</f>
        <v>BECAS POST-GRADO DE TRABAJO SOCIAL</v>
      </c>
      <c r="J24" s="98" t="str">
        <f t="shared" si="1"/>
        <v>Posgrado</v>
      </c>
      <c r="K24" s="98" t="s">
        <v>407</v>
      </c>
      <c r="L24" s="98"/>
    </row>
    <row r="25" spans="3:12" x14ac:dyDescent="0.25">
      <c r="C25" s="136"/>
      <c r="D25" s="152"/>
      <c r="E25" s="121"/>
      <c r="F25" s="97">
        <f t="shared" si="0"/>
        <v>0</v>
      </c>
      <c r="G25" s="155"/>
      <c r="H25" s="137" t="s">
        <v>1076</v>
      </c>
      <c r="I25" s="128" t="str">
        <f>VLOOKUP(H25,Presupuesto!$B$11:$C$565,2,0)</f>
        <v>BECAS PROFESIONALIZANTES DOCENTE (PLAN DE REFORMA)</v>
      </c>
      <c r="J25" s="98" t="str">
        <f t="shared" si="1"/>
        <v>Posgrado</v>
      </c>
      <c r="K25" s="98" t="s">
        <v>407</v>
      </c>
      <c r="L25" s="98"/>
    </row>
    <row r="26" spans="3:12" x14ac:dyDescent="0.25">
      <c r="C26" s="136"/>
      <c r="D26" s="152"/>
      <c r="E26" s="121"/>
      <c r="F26" s="97">
        <f t="shared" si="0"/>
        <v>0</v>
      </c>
      <c r="G26" s="155"/>
      <c r="H26" s="137" t="s">
        <v>1078</v>
      </c>
      <c r="I26" s="128" t="str">
        <f>VLOOKUP(H26,Presupuesto!$B$11:$C$565,2,0)</f>
        <v>PRESTAMOS A ESTUDIANTES</v>
      </c>
      <c r="J26" s="98" t="str">
        <f t="shared" si="1"/>
        <v>Posgrado</v>
      </c>
      <c r="K26" s="98" t="s">
        <v>407</v>
      </c>
      <c r="L26" s="98"/>
    </row>
    <row r="27" spans="3:12" x14ac:dyDescent="0.25">
      <c r="C27" s="136"/>
      <c r="D27" s="152"/>
      <c r="E27" s="121"/>
      <c r="F27" s="97">
        <f t="shared" si="0"/>
        <v>0</v>
      </c>
      <c r="G27" s="155"/>
      <c r="H27" s="137" t="s">
        <v>1080</v>
      </c>
      <c r="I27" s="128" t="str">
        <f>VLOOKUP(H27,Presupuesto!$B$11:$C$565,2,0)</f>
        <v>BECAS TALLERES EMPLEADOS A ESTUDIANTES</v>
      </c>
      <c r="J27" s="98" t="str">
        <f t="shared" si="1"/>
        <v>Posgrado</v>
      </c>
      <c r="K27" s="98" t="s">
        <v>407</v>
      </c>
      <c r="L27" s="98"/>
    </row>
    <row r="28" spans="3:12" x14ac:dyDescent="0.25">
      <c r="C28" s="136"/>
      <c r="D28" s="152"/>
      <c r="E28" s="121"/>
      <c r="F28" s="97">
        <f t="shared" si="0"/>
        <v>0</v>
      </c>
      <c r="G28" s="155"/>
      <c r="H28" s="137" t="s">
        <v>1082</v>
      </c>
      <c r="I28" s="128" t="str">
        <f>VLOOKUP(H28,Presupuesto!$B$11:$C$565,2,0)</f>
        <v>BECAS EXTERNAS DE INVESTIGACION</v>
      </c>
      <c r="J28" s="98" t="str">
        <f t="shared" si="1"/>
        <v>Posgrado</v>
      </c>
      <c r="K28" s="98" t="s">
        <v>407</v>
      </c>
      <c r="L28" s="98"/>
    </row>
    <row r="29" spans="3:12" x14ac:dyDescent="0.25">
      <c r="C29" s="136"/>
      <c r="D29" s="152"/>
      <c r="E29" s="121"/>
      <c r="F29" s="97">
        <f t="shared" si="0"/>
        <v>0</v>
      </c>
      <c r="G29" s="155"/>
      <c r="H29" s="137" t="s">
        <v>1084</v>
      </c>
      <c r="I29" s="128" t="str">
        <f>VLOOKUP(H29,Presupuesto!$B$11:$C$565,2,0)</f>
        <v>BECAS SUSTANTIVAS DE INVESTIGACIÓN</v>
      </c>
      <c r="J29" s="98" t="str">
        <f t="shared" si="1"/>
        <v>Posgrado</v>
      </c>
      <c r="K29" s="98" t="s">
        <v>407</v>
      </c>
      <c r="L29" s="98"/>
    </row>
    <row r="30" spans="3:12" x14ac:dyDescent="0.25">
      <c r="C30" s="136"/>
      <c r="D30" s="152"/>
      <c r="E30" s="121"/>
      <c r="F30" s="97">
        <f t="shared" si="0"/>
        <v>0</v>
      </c>
      <c r="G30" s="155"/>
      <c r="H30" s="137" t="s">
        <v>1086</v>
      </c>
      <c r="I30" s="128" t="str">
        <f>VLOOKUP(H30,Presupuesto!$B$11:$C$565,2,0)</f>
        <v>BECAS DE INVEST, PARA ESTUD. DE PREGRADO</v>
      </c>
      <c r="J30" s="98" t="str">
        <f t="shared" si="1"/>
        <v>Posgrado</v>
      </c>
      <c r="K30" s="98" t="s">
        <v>407</v>
      </c>
      <c r="L30" s="98"/>
    </row>
    <row r="31" spans="3:12" x14ac:dyDescent="0.25">
      <c r="C31" s="136"/>
      <c r="D31" s="152"/>
      <c r="E31" s="121"/>
      <c r="F31" s="97">
        <f t="shared" si="0"/>
        <v>0</v>
      </c>
      <c r="G31" s="155"/>
      <c r="H31" s="137" t="s">
        <v>1088</v>
      </c>
      <c r="I31" s="128" t="str">
        <f>VLOOKUP(H31,Presupuesto!$B$11:$C$565,2,0)</f>
        <v>BECAS DE INVEST. PARA DOC.DE POST-GRADO</v>
      </c>
      <c r="J31" s="98" t="str">
        <f t="shared" si="1"/>
        <v>Posgrado</v>
      </c>
      <c r="K31" s="98" t="s">
        <v>407</v>
      </c>
      <c r="L31" s="98"/>
    </row>
    <row r="32" spans="3:12" x14ac:dyDescent="0.25">
      <c r="C32" s="136"/>
      <c r="D32" s="152"/>
      <c r="E32" s="121"/>
      <c r="F32" s="97">
        <f t="shared" si="0"/>
        <v>0</v>
      </c>
      <c r="G32" s="155"/>
      <c r="H32" s="137" t="s">
        <v>1090</v>
      </c>
      <c r="I32" s="128" t="str">
        <f>VLOOKUP(H32,Presupuesto!$B$11:$C$565,2,0)</f>
        <v>BECAS BÁSICAS DE INVESTIGACIÓN</v>
      </c>
      <c r="J32" s="98" t="str">
        <f t="shared" si="1"/>
        <v>Posgrado</v>
      </c>
      <c r="K32" s="98" t="s">
        <v>407</v>
      </c>
      <c r="L32" s="98"/>
    </row>
    <row r="33" spans="3:12" x14ac:dyDescent="0.25">
      <c r="C33" s="136"/>
      <c r="D33" s="152"/>
      <c r="E33" s="121"/>
      <c r="F33" s="97">
        <f t="shared" si="0"/>
        <v>0</v>
      </c>
      <c r="G33" s="155"/>
      <c r="H33" s="137" t="s">
        <v>1092</v>
      </c>
      <c r="I33" s="128" t="str">
        <f>VLOOKUP(H33,Presupuesto!$B$11:$C$565,2,0)</f>
        <v>BECAS RELEVO GENERACIONAL</v>
      </c>
      <c r="J33" s="98" t="str">
        <f t="shared" si="1"/>
        <v>Posgrado</v>
      </c>
      <c r="K33" s="98" t="s">
        <v>407</v>
      </c>
      <c r="L33" s="98"/>
    </row>
    <row r="34" spans="3:12" x14ac:dyDescent="0.25">
      <c r="C34" s="136"/>
      <c r="D34" s="152"/>
      <c r="E34" s="121"/>
      <c r="F34" s="97">
        <f t="shared" si="0"/>
        <v>0</v>
      </c>
      <c r="G34" s="155"/>
      <c r="H34" s="137" t="s">
        <v>1094</v>
      </c>
      <c r="I34" s="128" t="str">
        <f>VLOOKUP(H34,Presupuesto!$B$11:$C$565,2,0)</f>
        <v>BECAS DE EQUIDAD</v>
      </c>
      <c r="J34" s="98" t="str">
        <f t="shared" si="1"/>
        <v>Posgrado</v>
      </c>
      <c r="K34" s="98" t="s">
        <v>407</v>
      </c>
      <c r="L34" s="98"/>
    </row>
    <row r="35" spans="3:12" x14ac:dyDescent="0.25">
      <c r="C35" s="136"/>
      <c r="D35" s="152"/>
      <c r="E35" s="121"/>
      <c r="F35" s="97">
        <f t="shared" si="0"/>
        <v>0</v>
      </c>
      <c r="G35" s="155"/>
      <c r="H35" s="137" t="s">
        <v>1096</v>
      </c>
      <c r="I35" s="128" t="str">
        <f>VLOOKUP(H35,Presupuesto!$B$11:$C$565,2,0)</f>
        <v>PREMIOS AL INVESTIGADOR</v>
      </c>
      <c r="J35" s="98" t="str">
        <f t="shared" si="1"/>
        <v>Posgrado</v>
      </c>
      <c r="K35" s="98" t="s">
        <v>407</v>
      </c>
      <c r="L35" s="98"/>
    </row>
    <row r="36" spans="3:12" x14ac:dyDescent="0.25">
      <c r="C36" s="136"/>
      <c r="D36" s="152"/>
      <c r="E36" s="121"/>
      <c r="F36" s="97">
        <f t="shared" si="0"/>
        <v>0</v>
      </c>
      <c r="G36" s="155"/>
      <c r="H36" s="137" t="s">
        <v>1098</v>
      </c>
      <c r="I36" s="128" t="str">
        <f>VLOOKUP(H36,Presupuesto!$B$11:$C$565,2,0)</f>
        <v>BECAS DE INV. PARA ESTUDIANTES DE POSTGRADO</v>
      </c>
      <c r="J36" s="98" t="str">
        <f t="shared" si="1"/>
        <v>Posgrado</v>
      </c>
      <c r="K36" s="98" t="s">
        <v>407</v>
      </c>
      <c r="L36" s="98"/>
    </row>
    <row r="37" spans="3:12" x14ac:dyDescent="0.25">
      <c r="C37" s="136"/>
      <c r="D37" s="152"/>
      <c r="E37" s="121"/>
      <c r="F37" s="97">
        <f t="shared" si="0"/>
        <v>0</v>
      </c>
      <c r="G37" s="155"/>
      <c r="H37" s="137" t="s">
        <v>1100</v>
      </c>
      <c r="I37" s="128" t="str">
        <f>VLOOKUP(H37,Presupuesto!$B$11:$C$565,2,0)</f>
        <v>Becas Especiales de Investigación</v>
      </c>
      <c r="J37" s="98" t="str">
        <f t="shared" si="1"/>
        <v>Posgrado</v>
      </c>
      <c r="K37" s="98" t="s">
        <v>407</v>
      </c>
      <c r="L37" s="98"/>
    </row>
    <row r="38" spans="3:12" ht="15.75" thickBot="1" x14ac:dyDescent="0.3">
      <c r="C38" s="142"/>
      <c r="D38" s="207"/>
      <c r="E38" s="103"/>
      <c r="F38" s="105">
        <f t="shared" si="0"/>
        <v>0</v>
      </c>
      <c r="G38" s="156"/>
      <c r="H38" s="143"/>
      <c r="I38" s="129" t="e">
        <f>VLOOKUP(H38,Presupuesto!$B$11:$C$565,2,0)</f>
        <v>#N/A</v>
      </c>
      <c r="J38" s="106" t="str">
        <f>$J$17</f>
        <v>Posgrado</v>
      </c>
      <c r="K38" s="122" t="s">
        <v>389</v>
      </c>
      <c r="L38" s="122"/>
    </row>
    <row r="39" spans="3:12" x14ac:dyDescent="0.25">
      <c r="F39" s="90"/>
      <c r="G39" s="89"/>
      <c r="H39" s="90"/>
      <c r="I39" s="90"/>
    </row>
    <row r="40" spans="3:12" ht="15.75" thickBot="1" x14ac:dyDescent="0.3"/>
    <row r="41" spans="3:12" ht="15.75" thickBot="1" x14ac:dyDescent="0.3">
      <c r="C41" s="151" t="s">
        <v>49</v>
      </c>
      <c r="D41" s="328">
        <f>SUM(F48:F69)</f>
        <v>0</v>
      </c>
      <c r="F41" s="70"/>
      <c r="G41" s="79"/>
      <c r="H41" s="70"/>
      <c r="I41" s="70"/>
    </row>
    <row r="42" spans="3:12" x14ac:dyDescent="0.25">
      <c r="C42" s="70"/>
      <c r="D42" s="31"/>
      <c r="E42" s="93"/>
      <c r="F42" s="93"/>
      <c r="G42" s="93"/>
      <c r="H42" s="76"/>
      <c r="I42" s="76"/>
      <c r="J42" s="76"/>
      <c r="K42" s="111"/>
    </row>
    <row r="43" spans="3:12" x14ac:dyDescent="0.25">
      <c r="C43" s="70"/>
      <c r="D43" s="31"/>
      <c r="E43" s="93"/>
      <c r="F43" s="93"/>
      <c r="G43" s="93"/>
      <c r="H43" s="76"/>
      <c r="I43" s="76"/>
      <c r="J43" s="76"/>
      <c r="K43" s="111"/>
    </row>
    <row r="44" spans="3:12" ht="15.75" x14ac:dyDescent="0.25">
      <c r="C44" s="190" t="s">
        <v>387</v>
      </c>
      <c r="D44" s="324"/>
      <c r="E44" s="93"/>
      <c r="F44" s="93"/>
      <c r="G44" s="93"/>
      <c r="H44" s="76"/>
      <c r="I44" s="76"/>
      <c r="J44" s="76"/>
      <c r="K44" s="111"/>
    </row>
    <row r="45" spans="3:12" ht="18.75" x14ac:dyDescent="0.25">
      <c r="C45" s="195"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1"/>
    </row>
    <row r="46" spans="3:12" ht="15.75" thickBot="1" x14ac:dyDescent="0.3">
      <c r="F46" s="93"/>
      <c r="G46" s="76"/>
      <c r="H46" s="76"/>
      <c r="I46" s="76"/>
    </row>
    <row r="47" spans="3:12" ht="30.75" thickBot="1" x14ac:dyDescent="0.3">
      <c r="C47" s="127" t="s">
        <v>43</v>
      </c>
      <c r="D47" s="131" t="s">
        <v>51</v>
      </c>
      <c r="E47" s="133" t="s">
        <v>53</v>
      </c>
      <c r="F47" s="132" t="s">
        <v>27</v>
      </c>
      <c r="G47" s="130" t="s">
        <v>126</v>
      </c>
      <c r="H47" s="133" t="s">
        <v>45</v>
      </c>
      <c r="I47" s="130" t="s">
        <v>127</v>
      </c>
      <c r="J47" s="130" t="s">
        <v>405</v>
      </c>
      <c r="K47" s="130" t="s">
        <v>406</v>
      </c>
      <c r="L47" s="130" t="s">
        <v>459</v>
      </c>
    </row>
    <row r="48" spans="3:12" x14ac:dyDescent="0.25">
      <c r="C48" s="136"/>
      <c r="D48" s="152"/>
      <c r="E48" s="114"/>
      <c r="F48" s="97">
        <f t="shared" ref="F48:F69" si="2">D48*E48</f>
        <v>0</v>
      </c>
      <c r="G48" s="155"/>
      <c r="H48" s="137" t="s">
        <v>1060</v>
      </c>
      <c r="I48" s="128" t="str">
        <f>VLOOKUP(H48,Presupuesto!$B$11:$C$565,2,0)</f>
        <v>BECAS</v>
      </c>
      <c r="J48" s="203" t="s">
        <v>1446</v>
      </c>
      <c r="K48" s="98" t="s">
        <v>389</v>
      </c>
      <c r="L48" s="98"/>
    </row>
    <row r="49" spans="3:12" x14ac:dyDescent="0.25">
      <c r="C49" s="136"/>
      <c r="D49" s="152"/>
      <c r="E49" s="121"/>
      <c r="F49" s="97">
        <f t="shared" si="2"/>
        <v>0</v>
      </c>
      <c r="G49" s="155"/>
      <c r="H49" s="137" t="s">
        <v>1062</v>
      </c>
      <c r="I49" s="128" t="str">
        <f>VLOOKUP(H49,Presupuesto!$B$11:$C$565,2,0)</f>
        <v>BECAS ESTUDIANTES DE PREGRADO (PLAN REFORMA)</v>
      </c>
      <c r="J49" s="98" t="str">
        <f>$J$48</f>
        <v>Posgrado</v>
      </c>
      <c r="K49" s="98" t="s">
        <v>407</v>
      </c>
      <c r="L49" s="98"/>
    </row>
    <row r="50" spans="3:12" x14ac:dyDescent="0.25">
      <c r="C50" s="136"/>
      <c r="D50" s="152"/>
      <c r="E50" s="121"/>
      <c r="F50" s="97">
        <f t="shared" si="2"/>
        <v>0</v>
      </c>
      <c r="G50" s="155"/>
      <c r="H50" s="137" t="s">
        <v>1064</v>
      </c>
      <c r="I50" s="128" t="str">
        <f>VLOOKUP(H50,Presupuesto!$B$11:$C$565,2,0)</f>
        <v>BECAS CONVENIO MINISTERIO SALUD -IHSS-UNAH</v>
      </c>
      <c r="J50" s="98" t="str">
        <f t="shared" ref="J50:J69" si="3">$J$48</f>
        <v>Posgrado</v>
      </c>
      <c r="K50" s="98" t="s">
        <v>407</v>
      </c>
      <c r="L50" s="98"/>
    </row>
    <row r="51" spans="3:12" x14ac:dyDescent="0.25">
      <c r="C51" s="136"/>
      <c r="D51" s="152"/>
      <c r="E51" s="121"/>
      <c r="F51" s="97">
        <f t="shared" si="2"/>
        <v>0</v>
      </c>
      <c r="G51" s="155"/>
      <c r="H51" s="137" t="s">
        <v>1066</v>
      </c>
      <c r="I51" s="128" t="str">
        <f>VLOOKUP(H51,Presupuesto!$B$11:$C$565,2,0)</f>
        <v>BECAS DE ACTUALIZACION Y CAPACITACION DOCENTE</v>
      </c>
      <c r="J51" s="98" t="str">
        <f t="shared" si="3"/>
        <v>Posgrado</v>
      </c>
      <c r="K51" s="98" t="s">
        <v>407</v>
      </c>
      <c r="L51" s="98"/>
    </row>
    <row r="52" spans="3:12" x14ac:dyDescent="0.25">
      <c r="C52" s="136"/>
      <c r="D52" s="152"/>
      <c r="E52" s="121"/>
      <c r="F52" s="97">
        <f t="shared" si="2"/>
        <v>0</v>
      </c>
      <c r="G52" s="155"/>
      <c r="H52" s="137" t="s">
        <v>1068</v>
      </c>
      <c r="I52" s="128" t="str">
        <f>VLOOKUP(H52,Presupuesto!$B$11:$C$565,2,0)</f>
        <v>BECAS EXCELENCIA ACADEMICA</v>
      </c>
      <c r="J52" s="98" t="str">
        <f t="shared" si="3"/>
        <v>Posgrado</v>
      </c>
      <c r="K52" s="98" t="s">
        <v>407</v>
      </c>
      <c r="L52" s="98"/>
    </row>
    <row r="53" spans="3:12" x14ac:dyDescent="0.25">
      <c r="C53" s="136"/>
      <c r="D53" s="152"/>
      <c r="E53" s="121"/>
      <c r="F53" s="97">
        <f t="shared" si="2"/>
        <v>0</v>
      </c>
      <c r="G53" s="155"/>
      <c r="H53" s="137" t="s">
        <v>1070</v>
      </c>
      <c r="I53" s="128" t="str">
        <f>VLOOKUP(H53,Presupuesto!$B$11:$C$565,2,0)</f>
        <v>BECAS PARA HIJOS DE LOS TRABAJADORES</v>
      </c>
      <c r="J53" s="98" t="str">
        <f t="shared" si="3"/>
        <v>Posgrado</v>
      </c>
      <c r="K53" s="98" t="s">
        <v>396</v>
      </c>
      <c r="L53" s="98"/>
    </row>
    <row r="54" spans="3:12" x14ac:dyDescent="0.25">
      <c r="C54" s="136"/>
      <c r="D54" s="152"/>
      <c r="E54" s="121"/>
      <c r="F54" s="97">
        <f t="shared" si="2"/>
        <v>0</v>
      </c>
      <c r="G54" s="155"/>
      <c r="H54" s="137" t="s">
        <v>1072</v>
      </c>
      <c r="I54" s="128" t="str">
        <f>VLOOKUP(H54,Presupuesto!$B$11:$C$565,2,0)</f>
        <v>BECAS POST GRADO ECONOMIA</v>
      </c>
      <c r="J54" s="98" t="str">
        <f t="shared" si="3"/>
        <v>Posgrado</v>
      </c>
      <c r="K54" s="98" t="s">
        <v>407</v>
      </c>
      <c r="L54" s="98"/>
    </row>
    <row r="55" spans="3:12" x14ac:dyDescent="0.25">
      <c r="C55" s="136"/>
      <c r="D55" s="152"/>
      <c r="E55" s="121"/>
      <c r="F55" s="97">
        <f t="shared" si="2"/>
        <v>0</v>
      </c>
      <c r="G55" s="155"/>
      <c r="H55" s="137" t="s">
        <v>1074</v>
      </c>
      <c r="I55" s="128" t="str">
        <f>VLOOKUP(H55,Presupuesto!$B$11:$C$565,2,0)</f>
        <v>BECAS POST-GRADO DE TRABAJO SOCIAL</v>
      </c>
      <c r="J55" s="98" t="str">
        <f t="shared" si="3"/>
        <v>Posgrado</v>
      </c>
      <c r="K55" s="98" t="s">
        <v>407</v>
      </c>
      <c r="L55" s="98"/>
    </row>
    <row r="56" spans="3:12" x14ac:dyDescent="0.25">
      <c r="C56" s="136"/>
      <c r="D56" s="152"/>
      <c r="E56" s="121"/>
      <c r="F56" s="97">
        <f t="shared" si="2"/>
        <v>0</v>
      </c>
      <c r="G56" s="155"/>
      <c r="H56" s="137" t="s">
        <v>1076</v>
      </c>
      <c r="I56" s="128" t="str">
        <f>VLOOKUP(H56,Presupuesto!$B$11:$C$565,2,0)</f>
        <v>BECAS PROFESIONALIZANTES DOCENTE (PLAN DE REFORMA)</v>
      </c>
      <c r="J56" s="98" t="str">
        <f t="shared" si="3"/>
        <v>Posgrado</v>
      </c>
      <c r="K56" s="98" t="s">
        <v>407</v>
      </c>
      <c r="L56" s="98"/>
    </row>
    <row r="57" spans="3:12" x14ac:dyDescent="0.25">
      <c r="C57" s="136"/>
      <c r="D57" s="152"/>
      <c r="E57" s="121"/>
      <c r="F57" s="97">
        <f t="shared" si="2"/>
        <v>0</v>
      </c>
      <c r="G57" s="155"/>
      <c r="H57" s="137" t="s">
        <v>1078</v>
      </c>
      <c r="I57" s="128" t="str">
        <f>VLOOKUP(H57,Presupuesto!$B$11:$C$565,2,0)</f>
        <v>PRESTAMOS A ESTUDIANTES</v>
      </c>
      <c r="J57" s="98" t="str">
        <f t="shared" si="3"/>
        <v>Posgrado</v>
      </c>
      <c r="K57" s="98" t="s">
        <v>407</v>
      </c>
      <c r="L57" s="98"/>
    </row>
    <row r="58" spans="3:12" x14ac:dyDescent="0.25">
      <c r="C58" s="136"/>
      <c r="D58" s="152"/>
      <c r="E58" s="121"/>
      <c r="F58" s="97">
        <f t="shared" si="2"/>
        <v>0</v>
      </c>
      <c r="G58" s="155"/>
      <c r="H58" s="137" t="s">
        <v>1080</v>
      </c>
      <c r="I58" s="128" t="str">
        <f>VLOOKUP(H58,Presupuesto!$B$11:$C$565,2,0)</f>
        <v>BECAS TALLERES EMPLEADOS A ESTUDIANTES</v>
      </c>
      <c r="J58" s="98" t="str">
        <f t="shared" si="3"/>
        <v>Posgrado</v>
      </c>
      <c r="K58" s="98" t="s">
        <v>407</v>
      </c>
      <c r="L58" s="98"/>
    </row>
    <row r="59" spans="3:12" x14ac:dyDescent="0.25">
      <c r="C59" s="136"/>
      <c r="D59" s="152"/>
      <c r="E59" s="121"/>
      <c r="F59" s="97">
        <f t="shared" si="2"/>
        <v>0</v>
      </c>
      <c r="G59" s="155"/>
      <c r="H59" s="137" t="s">
        <v>1082</v>
      </c>
      <c r="I59" s="128" t="str">
        <f>VLOOKUP(H59,Presupuesto!$B$11:$C$565,2,0)</f>
        <v>BECAS EXTERNAS DE INVESTIGACION</v>
      </c>
      <c r="J59" s="98" t="str">
        <f t="shared" si="3"/>
        <v>Posgrado</v>
      </c>
      <c r="K59" s="98" t="s">
        <v>407</v>
      </c>
      <c r="L59" s="98"/>
    </row>
    <row r="60" spans="3:12" x14ac:dyDescent="0.25">
      <c r="C60" s="136"/>
      <c r="D60" s="152"/>
      <c r="E60" s="121"/>
      <c r="F60" s="97">
        <f t="shared" si="2"/>
        <v>0</v>
      </c>
      <c r="G60" s="155"/>
      <c r="H60" s="137" t="s">
        <v>1084</v>
      </c>
      <c r="I60" s="128" t="str">
        <f>VLOOKUP(H60,Presupuesto!$B$11:$C$565,2,0)</f>
        <v>BECAS SUSTANTIVAS DE INVESTIGACIÓN</v>
      </c>
      <c r="J60" s="98" t="str">
        <f t="shared" si="3"/>
        <v>Posgrado</v>
      </c>
      <c r="K60" s="98" t="s">
        <v>407</v>
      </c>
      <c r="L60" s="98"/>
    </row>
    <row r="61" spans="3:12" x14ac:dyDescent="0.25">
      <c r="C61" s="136"/>
      <c r="D61" s="152"/>
      <c r="E61" s="121"/>
      <c r="F61" s="97">
        <f t="shared" si="2"/>
        <v>0</v>
      </c>
      <c r="G61" s="155"/>
      <c r="H61" s="137" t="s">
        <v>1086</v>
      </c>
      <c r="I61" s="128" t="str">
        <f>VLOOKUP(H61,Presupuesto!$B$11:$C$565,2,0)</f>
        <v>BECAS DE INVEST, PARA ESTUD. DE PREGRADO</v>
      </c>
      <c r="J61" s="98" t="str">
        <f t="shared" si="3"/>
        <v>Posgrado</v>
      </c>
      <c r="K61" s="98" t="s">
        <v>407</v>
      </c>
      <c r="L61" s="98"/>
    </row>
    <row r="62" spans="3:12" x14ac:dyDescent="0.25">
      <c r="C62" s="136"/>
      <c r="D62" s="152"/>
      <c r="E62" s="121"/>
      <c r="F62" s="97">
        <f t="shared" si="2"/>
        <v>0</v>
      </c>
      <c r="G62" s="155"/>
      <c r="H62" s="137" t="s">
        <v>1088</v>
      </c>
      <c r="I62" s="128" t="str">
        <f>VLOOKUP(H62,Presupuesto!$B$11:$C$565,2,0)</f>
        <v>BECAS DE INVEST. PARA DOC.DE POST-GRADO</v>
      </c>
      <c r="J62" s="98" t="str">
        <f t="shared" si="3"/>
        <v>Posgrado</v>
      </c>
      <c r="K62" s="98" t="s">
        <v>407</v>
      </c>
      <c r="L62" s="98"/>
    </row>
    <row r="63" spans="3:12" x14ac:dyDescent="0.25">
      <c r="C63" s="136"/>
      <c r="D63" s="152"/>
      <c r="E63" s="121"/>
      <c r="F63" s="97">
        <f t="shared" si="2"/>
        <v>0</v>
      </c>
      <c r="G63" s="155"/>
      <c r="H63" s="137" t="s">
        <v>1090</v>
      </c>
      <c r="I63" s="128" t="str">
        <f>VLOOKUP(H63,Presupuesto!$B$11:$C$565,2,0)</f>
        <v>BECAS BÁSICAS DE INVESTIGACIÓN</v>
      </c>
      <c r="J63" s="98" t="str">
        <f t="shared" si="3"/>
        <v>Posgrado</v>
      </c>
      <c r="K63" s="98" t="s">
        <v>407</v>
      </c>
      <c r="L63" s="98"/>
    </row>
    <row r="64" spans="3:12" x14ac:dyDescent="0.25">
      <c r="C64" s="136"/>
      <c r="D64" s="152"/>
      <c r="E64" s="121"/>
      <c r="F64" s="97">
        <f t="shared" si="2"/>
        <v>0</v>
      </c>
      <c r="G64" s="155"/>
      <c r="H64" s="137" t="s">
        <v>1092</v>
      </c>
      <c r="I64" s="128" t="str">
        <f>VLOOKUP(H64,Presupuesto!$B$11:$C$565,2,0)</f>
        <v>BECAS RELEVO GENERACIONAL</v>
      </c>
      <c r="J64" s="98" t="str">
        <f t="shared" si="3"/>
        <v>Posgrado</v>
      </c>
      <c r="K64" s="98" t="s">
        <v>407</v>
      </c>
      <c r="L64" s="98"/>
    </row>
    <row r="65" spans="3:12" x14ac:dyDescent="0.25">
      <c r="C65" s="136"/>
      <c r="D65" s="152"/>
      <c r="E65" s="121"/>
      <c r="F65" s="97">
        <f t="shared" si="2"/>
        <v>0</v>
      </c>
      <c r="G65" s="155"/>
      <c r="H65" s="137" t="s">
        <v>1094</v>
      </c>
      <c r="I65" s="128" t="str">
        <f>VLOOKUP(H65,Presupuesto!$B$11:$C$565,2,0)</f>
        <v>BECAS DE EQUIDAD</v>
      </c>
      <c r="J65" s="98" t="str">
        <f t="shared" si="3"/>
        <v>Posgrado</v>
      </c>
      <c r="K65" s="98" t="s">
        <v>407</v>
      </c>
      <c r="L65" s="98"/>
    </row>
    <row r="66" spans="3:12" x14ac:dyDescent="0.25">
      <c r="C66" s="136"/>
      <c r="D66" s="152"/>
      <c r="E66" s="121"/>
      <c r="F66" s="97">
        <f t="shared" si="2"/>
        <v>0</v>
      </c>
      <c r="G66" s="155"/>
      <c r="H66" s="137" t="s">
        <v>1096</v>
      </c>
      <c r="I66" s="128" t="str">
        <f>VLOOKUP(H66,Presupuesto!$B$11:$C$565,2,0)</f>
        <v>PREMIOS AL INVESTIGADOR</v>
      </c>
      <c r="J66" s="98" t="str">
        <f t="shared" si="3"/>
        <v>Posgrado</v>
      </c>
      <c r="K66" s="98" t="s">
        <v>407</v>
      </c>
      <c r="L66" s="98"/>
    </row>
    <row r="67" spans="3:12" x14ac:dyDescent="0.25">
      <c r="C67" s="136"/>
      <c r="D67" s="152"/>
      <c r="E67" s="121"/>
      <c r="F67" s="97">
        <f t="shared" si="2"/>
        <v>0</v>
      </c>
      <c r="G67" s="155"/>
      <c r="H67" s="137" t="s">
        <v>1098</v>
      </c>
      <c r="I67" s="128" t="str">
        <f>VLOOKUP(H67,Presupuesto!$B$11:$C$565,2,0)</f>
        <v>BECAS DE INV. PARA ESTUDIANTES DE POSTGRADO</v>
      </c>
      <c r="J67" s="98" t="str">
        <f t="shared" si="3"/>
        <v>Posgrado</v>
      </c>
      <c r="K67" s="98" t="s">
        <v>407</v>
      </c>
      <c r="L67" s="98"/>
    </row>
    <row r="68" spans="3:12" x14ac:dyDescent="0.25">
      <c r="C68" s="136"/>
      <c r="D68" s="152"/>
      <c r="E68" s="121"/>
      <c r="F68" s="97">
        <f t="shared" si="2"/>
        <v>0</v>
      </c>
      <c r="G68" s="155"/>
      <c r="H68" s="137" t="s">
        <v>1100</v>
      </c>
      <c r="I68" s="128" t="str">
        <f>VLOOKUP(H68,Presupuesto!$B$11:$C$565,2,0)</f>
        <v>Becas Especiales de Investigación</v>
      </c>
      <c r="J68" s="98" t="str">
        <f t="shared" si="3"/>
        <v>Posgrado</v>
      </c>
      <c r="K68" s="98" t="s">
        <v>407</v>
      </c>
      <c r="L68" s="98"/>
    </row>
    <row r="69" spans="3:12" ht="15.75" thickBot="1" x14ac:dyDescent="0.3">
      <c r="C69" s="142"/>
      <c r="D69" s="207"/>
      <c r="E69" s="103"/>
      <c r="F69" s="105">
        <f t="shared" si="2"/>
        <v>0</v>
      </c>
      <c r="G69" s="156"/>
      <c r="H69" s="143"/>
      <c r="I69" s="129" t="e">
        <f>VLOOKUP(H69,Presupuesto!$B$11:$C$565,2,0)</f>
        <v>#N/A</v>
      </c>
      <c r="J69" s="106" t="str">
        <f t="shared" si="3"/>
        <v>Posgrado</v>
      </c>
      <c r="K69" s="122" t="s">
        <v>389</v>
      </c>
      <c r="L69" s="122"/>
    </row>
    <row r="71" spans="3:12" ht="15.75" thickBot="1" x14ac:dyDescent="0.3"/>
    <row r="72" spans="3:12" ht="15.75" thickBot="1" x14ac:dyDescent="0.3">
      <c r="C72" s="151" t="s">
        <v>49</v>
      </c>
      <c r="D72" s="328">
        <f>SUM(F79:F100)</f>
        <v>0</v>
      </c>
      <c r="F72" s="70"/>
      <c r="G72" s="79"/>
      <c r="H72" s="70"/>
      <c r="I72" s="70"/>
    </row>
    <row r="73" spans="3:12" x14ac:dyDescent="0.25">
      <c r="C73" s="70"/>
      <c r="D73" s="31"/>
      <c r="E73" s="93"/>
      <c r="F73" s="93"/>
      <c r="G73" s="93"/>
      <c r="H73" s="76"/>
      <c r="I73" s="76"/>
      <c r="J73" s="76"/>
      <c r="K73" s="111"/>
    </row>
    <row r="74" spans="3:12" x14ac:dyDescent="0.25">
      <c r="C74" s="70"/>
      <c r="D74" s="31"/>
      <c r="E74" s="93"/>
      <c r="F74" s="93"/>
      <c r="G74" s="93"/>
      <c r="H74" s="76"/>
      <c r="I74" s="76"/>
      <c r="J74" s="76"/>
      <c r="K74" s="111"/>
    </row>
    <row r="75" spans="3:12" ht="15.75" x14ac:dyDescent="0.25">
      <c r="C75" s="190" t="s">
        <v>387</v>
      </c>
      <c r="D75" s="324"/>
      <c r="E75" s="93"/>
      <c r="F75" s="93"/>
      <c r="G75" s="93"/>
      <c r="H75" s="76"/>
      <c r="I75" s="76"/>
      <c r="J75" s="76"/>
      <c r="K75" s="111"/>
    </row>
    <row r="76" spans="3:12" ht="18.75" x14ac:dyDescent="0.25">
      <c r="C76" s="195"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1"/>
    </row>
    <row r="77" spans="3:12" ht="15.75" thickBot="1" x14ac:dyDescent="0.3">
      <c r="F77" s="93"/>
      <c r="G77" s="76"/>
      <c r="H77" s="76"/>
      <c r="I77" s="76"/>
    </row>
    <row r="78" spans="3:12" ht="30.75" thickBot="1" x14ac:dyDescent="0.3">
      <c r="C78" s="127" t="s">
        <v>43</v>
      </c>
      <c r="D78" s="131" t="s">
        <v>51</v>
      </c>
      <c r="E78" s="133" t="s">
        <v>53</v>
      </c>
      <c r="F78" s="132" t="s">
        <v>27</v>
      </c>
      <c r="G78" s="130" t="s">
        <v>126</v>
      </c>
      <c r="H78" s="133" t="s">
        <v>45</v>
      </c>
      <c r="I78" s="130" t="s">
        <v>127</v>
      </c>
      <c r="J78" s="130" t="s">
        <v>405</v>
      </c>
      <c r="K78" s="130" t="s">
        <v>406</v>
      </c>
      <c r="L78" s="130" t="s">
        <v>459</v>
      </c>
    </row>
    <row r="79" spans="3:12" x14ac:dyDescent="0.25">
      <c r="C79" s="136"/>
      <c r="D79" s="152"/>
      <c r="E79" s="114"/>
      <c r="F79" s="97">
        <f t="shared" ref="F79:F100" si="4">D79*E79</f>
        <v>0</v>
      </c>
      <c r="G79" s="155"/>
      <c r="H79" s="137" t="s">
        <v>1060</v>
      </c>
      <c r="I79" s="128" t="str">
        <f>VLOOKUP(H79,Presupuesto!$B$11:$C$565,2,0)</f>
        <v>BECAS</v>
      </c>
      <c r="J79" s="203" t="s">
        <v>1446</v>
      </c>
      <c r="K79" s="98" t="s">
        <v>389</v>
      </c>
      <c r="L79" s="98"/>
    </row>
    <row r="80" spans="3:12" x14ac:dyDescent="0.25">
      <c r="C80" s="136"/>
      <c r="D80" s="152"/>
      <c r="E80" s="121"/>
      <c r="F80" s="97">
        <f t="shared" si="4"/>
        <v>0</v>
      </c>
      <c r="G80" s="155"/>
      <c r="H80" s="137" t="s">
        <v>1062</v>
      </c>
      <c r="I80" s="128" t="str">
        <f>VLOOKUP(H80,Presupuesto!$B$11:$C$565,2,0)</f>
        <v>BECAS ESTUDIANTES DE PREGRADO (PLAN REFORMA)</v>
      </c>
      <c r="J80" s="98" t="str">
        <f>$J$79</f>
        <v>Posgrado</v>
      </c>
      <c r="K80" s="98" t="s">
        <v>407</v>
      </c>
      <c r="L80" s="98"/>
    </row>
    <row r="81" spans="3:12" x14ac:dyDescent="0.25">
      <c r="C81" s="136"/>
      <c r="D81" s="152"/>
      <c r="E81" s="121"/>
      <c r="F81" s="97">
        <f t="shared" si="4"/>
        <v>0</v>
      </c>
      <c r="G81" s="155"/>
      <c r="H81" s="137" t="s">
        <v>1064</v>
      </c>
      <c r="I81" s="128" t="str">
        <f>VLOOKUP(H81,Presupuesto!$B$11:$C$565,2,0)</f>
        <v>BECAS CONVENIO MINISTERIO SALUD -IHSS-UNAH</v>
      </c>
      <c r="J81" s="98" t="str">
        <f t="shared" ref="J81:J100" si="5">$J$79</f>
        <v>Posgrado</v>
      </c>
      <c r="K81" s="98" t="s">
        <v>407</v>
      </c>
      <c r="L81" s="98"/>
    </row>
    <row r="82" spans="3:12" x14ac:dyDescent="0.25">
      <c r="C82" s="136"/>
      <c r="D82" s="152"/>
      <c r="E82" s="121"/>
      <c r="F82" s="97">
        <f t="shared" si="4"/>
        <v>0</v>
      </c>
      <c r="G82" s="155"/>
      <c r="H82" s="137" t="s">
        <v>1066</v>
      </c>
      <c r="I82" s="128" t="str">
        <f>VLOOKUP(H82,Presupuesto!$B$11:$C$565,2,0)</f>
        <v>BECAS DE ACTUALIZACION Y CAPACITACION DOCENTE</v>
      </c>
      <c r="J82" s="98" t="str">
        <f t="shared" si="5"/>
        <v>Posgrado</v>
      </c>
      <c r="K82" s="98" t="s">
        <v>407</v>
      </c>
      <c r="L82" s="98"/>
    </row>
    <row r="83" spans="3:12" x14ac:dyDescent="0.25">
      <c r="C83" s="136"/>
      <c r="D83" s="152"/>
      <c r="E83" s="121"/>
      <c r="F83" s="97">
        <f t="shared" si="4"/>
        <v>0</v>
      </c>
      <c r="G83" s="155"/>
      <c r="H83" s="137" t="s">
        <v>1068</v>
      </c>
      <c r="I83" s="128" t="str">
        <f>VLOOKUP(H83,Presupuesto!$B$11:$C$565,2,0)</f>
        <v>BECAS EXCELENCIA ACADEMICA</v>
      </c>
      <c r="J83" s="98" t="str">
        <f t="shared" si="5"/>
        <v>Posgrado</v>
      </c>
      <c r="K83" s="98" t="s">
        <v>407</v>
      </c>
      <c r="L83" s="98"/>
    </row>
    <row r="84" spans="3:12" x14ac:dyDescent="0.25">
      <c r="C84" s="136"/>
      <c r="D84" s="152"/>
      <c r="E84" s="121"/>
      <c r="F84" s="97">
        <f t="shared" si="4"/>
        <v>0</v>
      </c>
      <c r="G84" s="155"/>
      <c r="H84" s="137" t="s">
        <v>1070</v>
      </c>
      <c r="I84" s="128" t="str">
        <f>VLOOKUP(H84,Presupuesto!$B$11:$C$565,2,0)</f>
        <v>BECAS PARA HIJOS DE LOS TRABAJADORES</v>
      </c>
      <c r="J84" s="98" t="str">
        <f t="shared" si="5"/>
        <v>Posgrado</v>
      </c>
      <c r="K84" s="98" t="s">
        <v>396</v>
      </c>
      <c r="L84" s="98"/>
    </row>
    <row r="85" spans="3:12" x14ac:dyDescent="0.25">
      <c r="C85" s="136"/>
      <c r="D85" s="152"/>
      <c r="E85" s="121"/>
      <c r="F85" s="97">
        <f t="shared" si="4"/>
        <v>0</v>
      </c>
      <c r="G85" s="155"/>
      <c r="H85" s="137" t="s">
        <v>1072</v>
      </c>
      <c r="I85" s="128" t="str">
        <f>VLOOKUP(H85,Presupuesto!$B$11:$C$565,2,0)</f>
        <v>BECAS POST GRADO ECONOMIA</v>
      </c>
      <c r="J85" s="98" t="str">
        <f t="shared" si="5"/>
        <v>Posgrado</v>
      </c>
      <c r="K85" s="98" t="s">
        <v>407</v>
      </c>
      <c r="L85" s="98"/>
    </row>
    <row r="86" spans="3:12" x14ac:dyDescent="0.25">
      <c r="C86" s="136"/>
      <c r="D86" s="152"/>
      <c r="E86" s="121"/>
      <c r="F86" s="97">
        <f t="shared" si="4"/>
        <v>0</v>
      </c>
      <c r="G86" s="155"/>
      <c r="H86" s="137" t="s">
        <v>1074</v>
      </c>
      <c r="I86" s="128" t="str">
        <f>VLOOKUP(H86,Presupuesto!$B$11:$C$565,2,0)</f>
        <v>BECAS POST-GRADO DE TRABAJO SOCIAL</v>
      </c>
      <c r="J86" s="98" t="str">
        <f t="shared" si="5"/>
        <v>Posgrado</v>
      </c>
      <c r="K86" s="98" t="s">
        <v>407</v>
      </c>
      <c r="L86" s="98"/>
    </row>
    <row r="87" spans="3:12" x14ac:dyDescent="0.25">
      <c r="C87" s="136"/>
      <c r="D87" s="152"/>
      <c r="E87" s="121"/>
      <c r="F87" s="97">
        <f t="shared" si="4"/>
        <v>0</v>
      </c>
      <c r="G87" s="155"/>
      <c r="H87" s="137" t="s">
        <v>1076</v>
      </c>
      <c r="I87" s="128" t="str">
        <f>VLOOKUP(H87,Presupuesto!$B$11:$C$565,2,0)</f>
        <v>BECAS PROFESIONALIZANTES DOCENTE (PLAN DE REFORMA)</v>
      </c>
      <c r="J87" s="98" t="str">
        <f t="shared" si="5"/>
        <v>Posgrado</v>
      </c>
      <c r="K87" s="98" t="s">
        <v>407</v>
      </c>
      <c r="L87" s="98"/>
    </row>
    <row r="88" spans="3:12" x14ac:dyDescent="0.25">
      <c r="C88" s="136"/>
      <c r="D88" s="152"/>
      <c r="E88" s="121"/>
      <c r="F88" s="97">
        <f t="shared" si="4"/>
        <v>0</v>
      </c>
      <c r="G88" s="155"/>
      <c r="H88" s="137" t="s">
        <v>1078</v>
      </c>
      <c r="I88" s="128" t="str">
        <f>VLOOKUP(H88,Presupuesto!$B$11:$C$565,2,0)</f>
        <v>PRESTAMOS A ESTUDIANTES</v>
      </c>
      <c r="J88" s="98" t="str">
        <f t="shared" si="5"/>
        <v>Posgrado</v>
      </c>
      <c r="K88" s="98" t="s">
        <v>407</v>
      </c>
      <c r="L88" s="98"/>
    </row>
    <row r="89" spans="3:12" x14ac:dyDescent="0.25">
      <c r="C89" s="136"/>
      <c r="D89" s="152"/>
      <c r="E89" s="121"/>
      <c r="F89" s="97">
        <f t="shared" si="4"/>
        <v>0</v>
      </c>
      <c r="G89" s="155"/>
      <c r="H89" s="137" t="s">
        <v>1080</v>
      </c>
      <c r="I89" s="128" t="str">
        <f>VLOOKUP(H89,Presupuesto!$B$11:$C$565,2,0)</f>
        <v>BECAS TALLERES EMPLEADOS A ESTUDIANTES</v>
      </c>
      <c r="J89" s="98" t="str">
        <f t="shared" si="5"/>
        <v>Posgrado</v>
      </c>
      <c r="K89" s="98" t="s">
        <v>407</v>
      </c>
      <c r="L89" s="98"/>
    </row>
    <row r="90" spans="3:12" x14ac:dyDescent="0.25">
      <c r="C90" s="136"/>
      <c r="D90" s="152"/>
      <c r="E90" s="121"/>
      <c r="F90" s="97">
        <f t="shared" si="4"/>
        <v>0</v>
      </c>
      <c r="G90" s="155"/>
      <c r="H90" s="137" t="s">
        <v>1082</v>
      </c>
      <c r="I90" s="128" t="str">
        <f>VLOOKUP(H90,Presupuesto!$B$11:$C$565,2,0)</f>
        <v>BECAS EXTERNAS DE INVESTIGACION</v>
      </c>
      <c r="J90" s="98" t="str">
        <f t="shared" si="5"/>
        <v>Posgrado</v>
      </c>
      <c r="K90" s="98" t="s">
        <v>407</v>
      </c>
      <c r="L90" s="98"/>
    </row>
    <row r="91" spans="3:12" x14ac:dyDescent="0.25">
      <c r="C91" s="136"/>
      <c r="D91" s="152"/>
      <c r="E91" s="121"/>
      <c r="F91" s="97">
        <f t="shared" si="4"/>
        <v>0</v>
      </c>
      <c r="G91" s="155"/>
      <c r="H91" s="137" t="s">
        <v>1084</v>
      </c>
      <c r="I91" s="128" t="str">
        <f>VLOOKUP(H91,Presupuesto!$B$11:$C$565,2,0)</f>
        <v>BECAS SUSTANTIVAS DE INVESTIGACIÓN</v>
      </c>
      <c r="J91" s="98" t="str">
        <f t="shared" si="5"/>
        <v>Posgrado</v>
      </c>
      <c r="K91" s="98" t="s">
        <v>407</v>
      </c>
      <c r="L91" s="98"/>
    </row>
    <row r="92" spans="3:12" x14ac:dyDescent="0.25">
      <c r="C92" s="136"/>
      <c r="D92" s="152"/>
      <c r="E92" s="121"/>
      <c r="F92" s="97">
        <f t="shared" si="4"/>
        <v>0</v>
      </c>
      <c r="G92" s="155"/>
      <c r="H92" s="137" t="s">
        <v>1086</v>
      </c>
      <c r="I92" s="128" t="str">
        <f>VLOOKUP(H92,Presupuesto!$B$11:$C$565,2,0)</f>
        <v>BECAS DE INVEST, PARA ESTUD. DE PREGRADO</v>
      </c>
      <c r="J92" s="98" t="str">
        <f t="shared" si="5"/>
        <v>Posgrado</v>
      </c>
      <c r="K92" s="98" t="s">
        <v>407</v>
      </c>
      <c r="L92" s="98"/>
    </row>
    <row r="93" spans="3:12" x14ac:dyDescent="0.25">
      <c r="C93" s="136"/>
      <c r="D93" s="152"/>
      <c r="E93" s="121"/>
      <c r="F93" s="97">
        <f t="shared" si="4"/>
        <v>0</v>
      </c>
      <c r="G93" s="155"/>
      <c r="H93" s="137" t="s">
        <v>1088</v>
      </c>
      <c r="I93" s="128" t="str">
        <f>VLOOKUP(H93,Presupuesto!$B$11:$C$565,2,0)</f>
        <v>BECAS DE INVEST. PARA DOC.DE POST-GRADO</v>
      </c>
      <c r="J93" s="98" t="str">
        <f t="shared" si="5"/>
        <v>Posgrado</v>
      </c>
      <c r="K93" s="98" t="s">
        <v>407</v>
      </c>
      <c r="L93" s="98"/>
    </row>
    <row r="94" spans="3:12" x14ac:dyDescent="0.25">
      <c r="C94" s="136"/>
      <c r="D94" s="152"/>
      <c r="E94" s="121"/>
      <c r="F94" s="97">
        <f t="shared" si="4"/>
        <v>0</v>
      </c>
      <c r="G94" s="155"/>
      <c r="H94" s="137" t="s">
        <v>1090</v>
      </c>
      <c r="I94" s="128" t="str">
        <f>VLOOKUP(H94,Presupuesto!$B$11:$C$565,2,0)</f>
        <v>BECAS BÁSICAS DE INVESTIGACIÓN</v>
      </c>
      <c r="J94" s="98" t="str">
        <f t="shared" si="5"/>
        <v>Posgrado</v>
      </c>
      <c r="K94" s="98" t="s">
        <v>407</v>
      </c>
      <c r="L94" s="98"/>
    </row>
    <row r="95" spans="3:12" x14ac:dyDescent="0.25">
      <c r="C95" s="136"/>
      <c r="D95" s="152"/>
      <c r="E95" s="121"/>
      <c r="F95" s="97">
        <f t="shared" si="4"/>
        <v>0</v>
      </c>
      <c r="G95" s="155"/>
      <c r="H95" s="137" t="s">
        <v>1092</v>
      </c>
      <c r="I95" s="128" t="str">
        <f>VLOOKUP(H95,Presupuesto!$B$11:$C$565,2,0)</f>
        <v>BECAS RELEVO GENERACIONAL</v>
      </c>
      <c r="J95" s="98" t="str">
        <f t="shared" si="5"/>
        <v>Posgrado</v>
      </c>
      <c r="K95" s="98" t="s">
        <v>407</v>
      </c>
      <c r="L95" s="98"/>
    </row>
    <row r="96" spans="3:12" x14ac:dyDescent="0.25">
      <c r="C96" s="136"/>
      <c r="D96" s="152"/>
      <c r="E96" s="121"/>
      <c r="F96" s="97">
        <f t="shared" si="4"/>
        <v>0</v>
      </c>
      <c r="G96" s="155"/>
      <c r="H96" s="137" t="s">
        <v>1094</v>
      </c>
      <c r="I96" s="128" t="str">
        <f>VLOOKUP(H96,Presupuesto!$B$11:$C$565,2,0)</f>
        <v>BECAS DE EQUIDAD</v>
      </c>
      <c r="J96" s="98" t="str">
        <f t="shared" si="5"/>
        <v>Posgrado</v>
      </c>
      <c r="K96" s="98" t="s">
        <v>407</v>
      </c>
      <c r="L96" s="98"/>
    </row>
    <row r="97" spans="3:12" x14ac:dyDescent="0.25">
      <c r="C97" s="136"/>
      <c r="D97" s="152"/>
      <c r="E97" s="121"/>
      <c r="F97" s="97">
        <f t="shared" si="4"/>
        <v>0</v>
      </c>
      <c r="G97" s="155"/>
      <c r="H97" s="137" t="s">
        <v>1096</v>
      </c>
      <c r="I97" s="128" t="str">
        <f>VLOOKUP(H97,Presupuesto!$B$11:$C$565,2,0)</f>
        <v>PREMIOS AL INVESTIGADOR</v>
      </c>
      <c r="J97" s="98" t="str">
        <f t="shared" si="5"/>
        <v>Posgrado</v>
      </c>
      <c r="K97" s="98" t="s">
        <v>407</v>
      </c>
      <c r="L97" s="98"/>
    </row>
    <row r="98" spans="3:12" x14ac:dyDescent="0.25">
      <c r="C98" s="136"/>
      <c r="D98" s="152"/>
      <c r="E98" s="121"/>
      <c r="F98" s="97">
        <f t="shared" si="4"/>
        <v>0</v>
      </c>
      <c r="G98" s="155"/>
      <c r="H98" s="137" t="s">
        <v>1098</v>
      </c>
      <c r="I98" s="128" t="str">
        <f>VLOOKUP(H98,Presupuesto!$B$11:$C$565,2,0)</f>
        <v>BECAS DE INV. PARA ESTUDIANTES DE POSTGRADO</v>
      </c>
      <c r="J98" s="98" t="str">
        <f t="shared" si="5"/>
        <v>Posgrado</v>
      </c>
      <c r="K98" s="98" t="s">
        <v>407</v>
      </c>
      <c r="L98" s="98"/>
    </row>
    <row r="99" spans="3:12" x14ac:dyDescent="0.25">
      <c r="C99" s="136"/>
      <c r="D99" s="152"/>
      <c r="E99" s="121"/>
      <c r="F99" s="97">
        <f t="shared" si="4"/>
        <v>0</v>
      </c>
      <c r="G99" s="155"/>
      <c r="H99" s="137" t="s">
        <v>1100</v>
      </c>
      <c r="I99" s="128" t="str">
        <f>VLOOKUP(H99,Presupuesto!$B$11:$C$565,2,0)</f>
        <v>Becas Especiales de Investigación</v>
      </c>
      <c r="J99" s="98" t="str">
        <f t="shared" si="5"/>
        <v>Posgrado</v>
      </c>
      <c r="K99" s="98" t="s">
        <v>407</v>
      </c>
      <c r="L99" s="98"/>
    </row>
    <row r="100" spans="3:12" ht="15.75" thickBot="1" x14ac:dyDescent="0.3">
      <c r="C100" s="142"/>
      <c r="D100" s="207"/>
      <c r="E100" s="103"/>
      <c r="F100" s="105">
        <f t="shared" si="4"/>
        <v>0</v>
      </c>
      <c r="G100" s="156"/>
      <c r="H100" s="143"/>
      <c r="I100" s="129" t="e">
        <f>VLOOKUP(H100,Presupuesto!$B$11:$C$565,2,0)</f>
        <v>#N/A</v>
      </c>
      <c r="J100" s="106" t="str">
        <f t="shared" si="5"/>
        <v>Posgrado</v>
      </c>
      <c r="K100" s="122" t="s">
        <v>389</v>
      </c>
      <c r="L100" s="122"/>
    </row>
    <row r="102" spans="3:12" ht="15.75" thickBot="1" x14ac:dyDescent="0.3"/>
    <row r="103" spans="3:12" ht="15.75" thickBot="1" x14ac:dyDescent="0.3">
      <c r="C103" s="151" t="s">
        <v>49</v>
      </c>
      <c r="D103" s="328">
        <f>SUM(F110:F131)</f>
        <v>0</v>
      </c>
      <c r="F103" s="70"/>
      <c r="G103" s="79"/>
      <c r="H103" s="70"/>
      <c r="I103" s="70"/>
    </row>
    <row r="104" spans="3:12" x14ac:dyDescent="0.25">
      <c r="C104" s="70"/>
      <c r="D104" s="31"/>
      <c r="E104" s="93"/>
      <c r="F104" s="93"/>
      <c r="G104" s="93"/>
      <c r="H104" s="76"/>
      <c r="I104" s="76"/>
      <c r="J104" s="76"/>
      <c r="K104" s="111"/>
    </row>
    <row r="105" spans="3:12" x14ac:dyDescent="0.25">
      <c r="C105" s="70"/>
      <c r="D105" s="31"/>
      <c r="E105" s="93"/>
      <c r="F105" s="93"/>
      <c r="G105" s="93"/>
      <c r="H105" s="76"/>
      <c r="I105" s="76"/>
      <c r="J105" s="76"/>
      <c r="K105" s="111"/>
    </row>
    <row r="106" spans="3:12" ht="15.75" x14ac:dyDescent="0.25">
      <c r="C106" s="190" t="s">
        <v>387</v>
      </c>
      <c r="D106" s="324"/>
      <c r="E106" s="93"/>
      <c r="F106" s="93"/>
      <c r="G106" s="93"/>
      <c r="H106" s="76"/>
      <c r="I106" s="76"/>
      <c r="J106" s="76"/>
      <c r="K106" s="111"/>
    </row>
    <row r="107" spans="3:12" ht="18.75" x14ac:dyDescent="0.25">
      <c r="C107" s="195"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1"/>
    </row>
    <row r="108" spans="3:12" ht="15.75" thickBot="1" x14ac:dyDescent="0.3">
      <c r="F108" s="93"/>
      <c r="G108" s="76"/>
      <c r="H108" s="76"/>
      <c r="I108" s="76"/>
    </row>
    <row r="109" spans="3:12" ht="30.75" thickBot="1" x14ac:dyDescent="0.3">
      <c r="C109" s="127" t="s">
        <v>43</v>
      </c>
      <c r="D109" s="131" t="s">
        <v>51</v>
      </c>
      <c r="E109" s="133" t="s">
        <v>53</v>
      </c>
      <c r="F109" s="132" t="s">
        <v>27</v>
      </c>
      <c r="G109" s="130" t="s">
        <v>126</v>
      </c>
      <c r="H109" s="133" t="s">
        <v>45</v>
      </c>
      <c r="I109" s="130" t="s">
        <v>127</v>
      </c>
      <c r="J109" s="130" t="s">
        <v>405</v>
      </c>
      <c r="K109" s="130" t="s">
        <v>406</v>
      </c>
      <c r="L109" s="130" t="s">
        <v>459</v>
      </c>
    </row>
    <row r="110" spans="3:12" x14ac:dyDescent="0.25">
      <c r="C110" s="136"/>
      <c r="D110" s="152"/>
      <c r="E110" s="114"/>
      <c r="F110" s="97">
        <f t="shared" ref="F110:F131" si="6">D110*E110</f>
        <v>0</v>
      </c>
      <c r="G110" s="155"/>
      <c r="H110" s="137" t="s">
        <v>1060</v>
      </c>
      <c r="I110" s="128" t="str">
        <f>VLOOKUP(H110,Presupuesto!$B$11:$C$565,2,0)</f>
        <v>BECAS</v>
      </c>
      <c r="J110" s="203" t="s">
        <v>1446</v>
      </c>
      <c r="K110" s="98" t="s">
        <v>389</v>
      </c>
      <c r="L110" s="98"/>
    </row>
    <row r="111" spans="3:12" x14ac:dyDescent="0.25">
      <c r="C111" s="136"/>
      <c r="D111" s="152"/>
      <c r="E111" s="121"/>
      <c r="F111" s="97">
        <f t="shared" si="6"/>
        <v>0</v>
      </c>
      <c r="G111" s="155"/>
      <c r="H111" s="137" t="s">
        <v>1062</v>
      </c>
      <c r="I111" s="128" t="str">
        <f>VLOOKUP(H111,Presupuesto!$B$11:$C$565,2,0)</f>
        <v>BECAS ESTUDIANTES DE PREGRADO (PLAN REFORMA)</v>
      </c>
      <c r="J111" s="98" t="str">
        <f>$J$110</f>
        <v>Posgrado</v>
      </c>
      <c r="K111" s="98" t="s">
        <v>407</v>
      </c>
      <c r="L111" s="98"/>
    </row>
    <row r="112" spans="3:12" x14ac:dyDescent="0.25">
      <c r="C112" s="136"/>
      <c r="D112" s="152"/>
      <c r="E112" s="121"/>
      <c r="F112" s="97">
        <f t="shared" si="6"/>
        <v>0</v>
      </c>
      <c r="G112" s="155"/>
      <c r="H112" s="137" t="s">
        <v>1064</v>
      </c>
      <c r="I112" s="128" t="str">
        <f>VLOOKUP(H112,Presupuesto!$B$11:$C$565,2,0)</f>
        <v>BECAS CONVENIO MINISTERIO SALUD -IHSS-UNAH</v>
      </c>
      <c r="J112" s="98" t="str">
        <f t="shared" ref="J112:J131" si="7">$J$110</f>
        <v>Posgrado</v>
      </c>
      <c r="K112" s="98" t="s">
        <v>407</v>
      </c>
      <c r="L112" s="98"/>
    </row>
    <row r="113" spans="3:12" x14ac:dyDescent="0.25">
      <c r="C113" s="136"/>
      <c r="D113" s="152"/>
      <c r="E113" s="121"/>
      <c r="F113" s="97">
        <f t="shared" si="6"/>
        <v>0</v>
      </c>
      <c r="G113" s="155"/>
      <c r="H113" s="137" t="s">
        <v>1066</v>
      </c>
      <c r="I113" s="128" t="str">
        <f>VLOOKUP(H113,Presupuesto!$B$11:$C$565,2,0)</f>
        <v>BECAS DE ACTUALIZACION Y CAPACITACION DOCENTE</v>
      </c>
      <c r="J113" s="98" t="str">
        <f t="shared" si="7"/>
        <v>Posgrado</v>
      </c>
      <c r="K113" s="98" t="s">
        <v>407</v>
      </c>
      <c r="L113" s="98"/>
    </row>
    <row r="114" spans="3:12" x14ac:dyDescent="0.25">
      <c r="C114" s="136"/>
      <c r="D114" s="152"/>
      <c r="E114" s="121"/>
      <c r="F114" s="97">
        <f t="shared" si="6"/>
        <v>0</v>
      </c>
      <c r="G114" s="155"/>
      <c r="H114" s="137" t="s">
        <v>1068</v>
      </c>
      <c r="I114" s="128" t="str">
        <f>VLOOKUP(H114,Presupuesto!$B$11:$C$565,2,0)</f>
        <v>BECAS EXCELENCIA ACADEMICA</v>
      </c>
      <c r="J114" s="98" t="str">
        <f t="shared" si="7"/>
        <v>Posgrado</v>
      </c>
      <c r="K114" s="98" t="s">
        <v>407</v>
      </c>
      <c r="L114" s="98"/>
    </row>
    <row r="115" spans="3:12" x14ac:dyDescent="0.25">
      <c r="C115" s="136"/>
      <c r="D115" s="152"/>
      <c r="E115" s="121"/>
      <c r="F115" s="97">
        <f t="shared" si="6"/>
        <v>0</v>
      </c>
      <c r="G115" s="155"/>
      <c r="H115" s="137" t="s">
        <v>1070</v>
      </c>
      <c r="I115" s="128" t="str">
        <f>VLOOKUP(H115,Presupuesto!$B$11:$C$565,2,0)</f>
        <v>BECAS PARA HIJOS DE LOS TRABAJADORES</v>
      </c>
      <c r="J115" s="98" t="str">
        <f t="shared" si="7"/>
        <v>Posgrado</v>
      </c>
      <c r="K115" s="98" t="s">
        <v>396</v>
      </c>
      <c r="L115" s="98"/>
    </row>
    <row r="116" spans="3:12" x14ac:dyDescent="0.25">
      <c r="C116" s="136"/>
      <c r="D116" s="152"/>
      <c r="E116" s="121"/>
      <c r="F116" s="97">
        <f t="shared" si="6"/>
        <v>0</v>
      </c>
      <c r="G116" s="155"/>
      <c r="H116" s="137" t="s">
        <v>1072</v>
      </c>
      <c r="I116" s="128" t="str">
        <f>VLOOKUP(H116,Presupuesto!$B$11:$C$565,2,0)</f>
        <v>BECAS POST GRADO ECONOMIA</v>
      </c>
      <c r="J116" s="98" t="str">
        <f t="shared" si="7"/>
        <v>Posgrado</v>
      </c>
      <c r="K116" s="98" t="s">
        <v>407</v>
      </c>
      <c r="L116" s="98"/>
    </row>
    <row r="117" spans="3:12" x14ac:dyDescent="0.25">
      <c r="C117" s="136"/>
      <c r="D117" s="152"/>
      <c r="E117" s="121"/>
      <c r="F117" s="97">
        <f t="shared" si="6"/>
        <v>0</v>
      </c>
      <c r="G117" s="155"/>
      <c r="H117" s="137" t="s">
        <v>1074</v>
      </c>
      <c r="I117" s="128" t="str">
        <f>VLOOKUP(H117,Presupuesto!$B$11:$C$565,2,0)</f>
        <v>BECAS POST-GRADO DE TRABAJO SOCIAL</v>
      </c>
      <c r="J117" s="98" t="str">
        <f t="shared" si="7"/>
        <v>Posgrado</v>
      </c>
      <c r="K117" s="98" t="s">
        <v>407</v>
      </c>
      <c r="L117" s="98"/>
    </row>
    <row r="118" spans="3:12" x14ac:dyDescent="0.25">
      <c r="C118" s="136"/>
      <c r="D118" s="152"/>
      <c r="E118" s="121"/>
      <c r="F118" s="97">
        <f t="shared" si="6"/>
        <v>0</v>
      </c>
      <c r="G118" s="155"/>
      <c r="H118" s="137" t="s">
        <v>1076</v>
      </c>
      <c r="I118" s="128" t="str">
        <f>VLOOKUP(H118,Presupuesto!$B$11:$C$565,2,0)</f>
        <v>BECAS PROFESIONALIZANTES DOCENTE (PLAN DE REFORMA)</v>
      </c>
      <c r="J118" s="98" t="str">
        <f t="shared" si="7"/>
        <v>Posgrado</v>
      </c>
      <c r="K118" s="98" t="s">
        <v>407</v>
      </c>
      <c r="L118" s="98"/>
    </row>
    <row r="119" spans="3:12" x14ac:dyDescent="0.25">
      <c r="C119" s="136"/>
      <c r="D119" s="152"/>
      <c r="E119" s="121"/>
      <c r="F119" s="97">
        <f t="shared" si="6"/>
        <v>0</v>
      </c>
      <c r="G119" s="155"/>
      <c r="H119" s="137" t="s">
        <v>1078</v>
      </c>
      <c r="I119" s="128" t="str">
        <f>VLOOKUP(H119,Presupuesto!$B$11:$C$565,2,0)</f>
        <v>PRESTAMOS A ESTUDIANTES</v>
      </c>
      <c r="J119" s="98" t="str">
        <f t="shared" si="7"/>
        <v>Posgrado</v>
      </c>
      <c r="K119" s="98" t="s">
        <v>407</v>
      </c>
      <c r="L119" s="98"/>
    </row>
    <row r="120" spans="3:12" x14ac:dyDescent="0.25">
      <c r="C120" s="136"/>
      <c r="D120" s="152"/>
      <c r="E120" s="121"/>
      <c r="F120" s="97">
        <f t="shared" si="6"/>
        <v>0</v>
      </c>
      <c r="G120" s="155"/>
      <c r="H120" s="137" t="s">
        <v>1080</v>
      </c>
      <c r="I120" s="128" t="str">
        <f>VLOOKUP(H120,Presupuesto!$B$11:$C$565,2,0)</f>
        <v>BECAS TALLERES EMPLEADOS A ESTUDIANTES</v>
      </c>
      <c r="J120" s="98" t="str">
        <f t="shared" si="7"/>
        <v>Posgrado</v>
      </c>
      <c r="K120" s="98" t="s">
        <v>407</v>
      </c>
      <c r="L120" s="98"/>
    </row>
    <row r="121" spans="3:12" x14ac:dyDescent="0.25">
      <c r="C121" s="136"/>
      <c r="D121" s="152"/>
      <c r="E121" s="121"/>
      <c r="F121" s="97">
        <f t="shared" si="6"/>
        <v>0</v>
      </c>
      <c r="G121" s="155"/>
      <c r="H121" s="137" t="s">
        <v>1082</v>
      </c>
      <c r="I121" s="128" t="str">
        <f>VLOOKUP(H121,Presupuesto!$B$11:$C$565,2,0)</f>
        <v>BECAS EXTERNAS DE INVESTIGACION</v>
      </c>
      <c r="J121" s="98" t="str">
        <f t="shared" si="7"/>
        <v>Posgrado</v>
      </c>
      <c r="K121" s="98" t="s">
        <v>407</v>
      </c>
      <c r="L121" s="98"/>
    </row>
    <row r="122" spans="3:12" x14ac:dyDescent="0.25">
      <c r="C122" s="136"/>
      <c r="D122" s="152"/>
      <c r="E122" s="121"/>
      <c r="F122" s="97">
        <f t="shared" si="6"/>
        <v>0</v>
      </c>
      <c r="G122" s="155"/>
      <c r="H122" s="137" t="s">
        <v>1084</v>
      </c>
      <c r="I122" s="128" t="str">
        <f>VLOOKUP(H122,Presupuesto!$B$11:$C$565,2,0)</f>
        <v>BECAS SUSTANTIVAS DE INVESTIGACIÓN</v>
      </c>
      <c r="J122" s="98" t="str">
        <f t="shared" si="7"/>
        <v>Posgrado</v>
      </c>
      <c r="K122" s="98" t="s">
        <v>407</v>
      </c>
      <c r="L122" s="98"/>
    </row>
    <row r="123" spans="3:12" x14ac:dyDescent="0.25">
      <c r="C123" s="136"/>
      <c r="D123" s="152"/>
      <c r="E123" s="121"/>
      <c r="F123" s="97">
        <f t="shared" si="6"/>
        <v>0</v>
      </c>
      <c r="G123" s="155"/>
      <c r="H123" s="137" t="s">
        <v>1086</v>
      </c>
      <c r="I123" s="128" t="str">
        <f>VLOOKUP(H123,Presupuesto!$B$11:$C$565,2,0)</f>
        <v>BECAS DE INVEST, PARA ESTUD. DE PREGRADO</v>
      </c>
      <c r="J123" s="98" t="str">
        <f t="shared" si="7"/>
        <v>Posgrado</v>
      </c>
      <c r="K123" s="98" t="s">
        <v>407</v>
      </c>
      <c r="L123" s="98"/>
    </row>
    <row r="124" spans="3:12" x14ac:dyDescent="0.25">
      <c r="C124" s="136"/>
      <c r="D124" s="152"/>
      <c r="E124" s="121"/>
      <c r="F124" s="97">
        <f t="shared" si="6"/>
        <v>0</v>
      </c>
      <c r="G124" s="155"/>
      <c r="H124" s="137" t="s">
        <v>1088</v>
      </c>
      <c r="I124" s="128" t="str">
        <f>VLOOKUP(H124,Presupuesto!$B$11:$C$565,2,0)</f>
        <v>BECAS DE INVEST. PARA DOC.DE POST-GRADO</v>
      </c>
      <c r="J124" s="98" t="str">
        <f t="shared" si="7"/>
        <v>Posgrado</v>
      </c>
      <c r="K124" s="98" t="s">
        <v>407</v>
      </c>
      <c r="L124" s="98"/>
    </row>
    <row r="125" spans="3:12" x14ac:dyDescent="0.25">
      <c r="C125" s="136"/>
      <c r="D125" s="152"/>
      <c r="E125" s="121"/>
      <c r="F125" s="97">
        <f t="shared" si="6"/>
        <v>0</v>
      </c>
      <c r="G125" s="155"/>
      <c r="H125" s="137" t="s">
        <v>1090</v>
      </c>
      <c r="I125" s="128" t="str">
        <f>VLOOKUP(H125,Presupuesto!$B$11:$C$565,2,0)</f>
        <v>BECAS BÁSICAS DE INVESTIGACIÓN</v>
      </c>
      <c r="J125" s="98" t="str">
        <f t="shared" si="7"/>
        <v>Posgrado</v>
      </c>
      <c r="K125" s="98" t="s">
        <v>407</v>
      </c>
      <c r="L125" s="98"/>
    </row>
    <row r="126" spans="3:12" x14ac:dyDescent="0.25">
      <c r="C126" s="136"/>
      <c r="D126" s="152"/>
      <c r="E126" s="121"/>
      <c r="F126" s="97">
        <f t="shared" si="6"/>
        <v>0</v>
      </c>
      <c r="G126" s="155"/>
      <c r="H126" s="137" t="s">
        <v>1092</v>
      </c>
      <c r="I126" s="128" t="str">
        <f>VLOOKUP(H126,Presupuesto!$B$11:$C$565,2,0)</f>
        <v>BECAS RELEVO GENERACIONAL</v>
      </c>
      <c r="J126" s="98" t="str">
        <f t="shared" si="7"/>
        <v>Posgrado</v>
      </c>
      <c r="K126" s="98" t="s">
        <v>407</v>
      </c>
      <c r="L126" s="98"/>
    </row>
    <row r="127" spans="3:12" x14ac:dyDescent="0.25">
      <c r="C127" s="136"/>
      <c r="D127" s="152"/>
      <c r="E127" s="121"/>
      <c r="F127" s="97">
        <f t="shared" si="6"/>
        <v>0</v>
      </c>
      <c r="G127" s="155"/>
      <c r="H127" s="137" t="s">
        <v>1094</v>
      </c>
      <c r="I127" s="128" t="str">
        <f>VLOOKUP(H127,Presupuesto!$B$11:$C$565,2,0)</f>
        <v>BECAS DE EQUIDAD</v>
      </c>
      <c r="J127" s="98" t="str">
        <f t="shared" si="7"/>
        <v>Posgrado</v>
      </c>
      <c r="K127" s="98" t="s">
        <v>407</v>
      </c>
      <c r="L127" s="98"/>
    </row>
    <row r="128" spans="3:12" x14ac:dyDescent="0.25">
      <c r="C128" s="136"/>
      <c r="D128" s="152"/>
      <c r="E128" s="121"/>
      <c r="F128" s="97">
        <f t="shared" si="6"/>
        <v>0</v>
      </c>
      <c r="G128" s="155"/>
      <c r="H128" s="137" t="s">
        <v>1096</v>
      </c>
      <c r="I128" s="128" t="str">
        <f>VLOOKUP(H128,Presupuesto!$B$11:$C$565,2,0)</f>
        <v>PREMIOS AL INVESTIGADOR</v>
      </c>
      <c r="J128" s="98" t="str">
        <f t="shared" si="7"/>
        <v>Posgrado</v>
      </c>
      <c r="K128" s="98" t="s">
        <v>407</v>
      </c>
      <c r="L128" s="98"/>
    </row>
    <row r="129" spans="3:12" x14ac:dyDescent="0.25">
      <c r="C129" s="136"/>
      <c r="D129" s="152"/>
      <c r="E129" s="121"/>
      <c r="F129" s="97">
        <f t="shared" si="6"/>
        <v>0</v>
      </c>
      <c r="G129" s="155"/>
      <c r="H129" s="137" t="s">
        <v>1098</v>
      </c>
      <c r="I129" s="128" t="str">
        <f>VLOOKUP(H129,Presupuesto!$B$11:$C$565,2,0)</f>
        <v>BECAS DE INV. PARA ESTUDIANTES DE POSTGRADO</v>
      </c>
      <c r="J129" s="98" t="str">
        <f t="shared" si="7"/>
        <v>Posgrado</v>
      </c>
      <c r="K129" s="98" t="s">
        <v>407</v>
      </c>
      <c r="L129" s="98"/>
    </row>
    <row r="130" spans="3:12" x14ac:dyDescent="0.25">
      <c r="C130" s="136"/>
      <c r="D130" s="152"/>
      <c r="E130" s="121"/>
      <c r="F130" s="97">
        <f t="shared" si="6"/>
        <v>0</v>
      </c>
      <c r="G130" s="155"/>
      <c r="H130" s="137" t="s">
        <v>1100</v>
      </c>
      <c r="I130" s="128" t="str">
        <f>VLOOKUP(H130,Presupuesto!$B$11:$C$565,2,0)</f>
        <v>Becas Especiales de Investigación</v>
      </c>
      <c r="J130" s="98" t="str">
        <f t="shared" si="7"/>
        <v>Posgrado</v>
      </c>
      <c r="K130" s="98" t="s">
        <v>407</v>
      </c>
      <c r="L130" s="98"/>
    </row>
    <row r="131" spans="3:12" ht="15.75" thickBot="1" x14ac:dyDescent="0.3">
      <c r="C131" s="142"/>
      <c r="D131" s="207"/>
      <c r="E131" s="103"/>
      <c r="F131" s="105">
        <f t="shared" si="6"/>
        <v>0</v>
      </c>
      <c r="G131" s="156"/>
      <c r="H131" s="143"/>
      <c r="I131" s="129" t="e">
        <f>VLOOKUP(H131,Presupuesto!$B$11:$C$565,2,0)</f>
        <v>#N/A</v>
      </c>
      <c r="J131" s="106" t="str">
        <f t="shared" si="7"/>
        <v>Posgrado</v>
      </c>
      <c r="K131" s="122" t="s">
        <v>389</v>
      </c>
      <c r="L131" s="122"/>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SEDI-Protocolo</cp:lastModifiedBy>
  <cp:lastPrinted>2016-07-06T16:08:46Z</cp:lastPrinted>
  <dcterms:created xsi:type="dcterms:W3CDTF">2010-05-02T01:28:32Z</dcterms:created>
  <dcterms:modified xsi:type="dcterms:W3CDTF">2016-11-28T23:08:19Z</dcterms:modified>
</cp:coreProperties>
</file>