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440" windowHeight="8445" tabRatio="767" firstSheet="6" activeTab="1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SEMINARIOS'!$G$9:$J$525</definedName>
    <definedName name="_xlnm._FilterDatabase" localSheetId="4" hidden="1">'2. CONTRATACION DE PERSONAL'!$C$12:$C$967</definedName>
    <definedName name="_xlnm._FilterDatabase" localSheetId="5" hidden="1">'3. EQUIPO DE OFICINA'!$C$12:$C$239</definedName>
    <definedName name="_xlnm._FilterDatabase" localSheetId="6" hidden="1">'4. EQUIPO TECNOLÓGICOS'!$J$11:$J$283</definedName>
    <definedName name="_xlnm._FilterDatabase" localSheetId="7" hidden="1">'5. ACTIVIDADES ESPECIALES'!$F$9:$I$1159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59" i="9" l="1"/>
  <c r="J60" i="9"/>
  <c r="J61" i="9"/>
  <c r="J62" i="9"/>
  <c r="J63" i="9"/>
  <c r="J64" i="9"/>
  <c r="J65" i="9"/>
  <c r="J66" i="9"/>
  <c r="J67" i="9"/>
  <c r="I59" i="9"/>
  <c r="I60" i="9"/>
  <c r="I61" i="9"/>
  <c r="I62" i="9"/>
  <c r="I63" i="9"/>
  <c r="I64" i="9"/>
  <c r="I65" i="9"/>
  <c r="I66" i="9"/>
  <c r="I67" i="9"/>
  <c r="K515" i="7"/>
  <c r="K516" i="7"/>
  <c r="K517" i="7"/>
  <c r="K518" i="7"/>
  <c r="K519" i="7"/>
  <c r="K520" i="7"/>
  <c r="K521" i="7"/>
  <c r="K522" i="7"/>
  <c r="K523" i="7"/>
  <c r="J520" i="7"/>
  <c r="J521" i="7"/>
  <c r="J522" i="7"/>
  <c r="J523" i="7"/>
  <c r="J516" i="7"/>
  <c r="J517" i="7"/>
  <c r="J518" i="7"/>
  <c r="J519" i="7"/>
  <c r="J515" i="7"/>
  <c r="G522" i="7" l="1"/>
  <c r="G520" i="7"/>
  <c r="G523" i="7"/>
  <c r="G521" i="7"/>
  <c r="K525" i="7" l="1"/>
  <c r="J525" i="7"/>
  <c r="G525" i="7"/>
  <c r="K524" i="7"/>
  <c r="J524" i="7"/>
  <c r="G524" i="7"/>
  <c r="G519" i="7"/>
  <c r="G518" i="7"/>
  <c r="G517" i="7"/>
  <c r="G516" i="7"/>
  <c r="K514" i="7"/>
  <c r="J514" i="7"/>
  <c r="G514" i="7"/>
  <c r="K513" i="7"/>
  <c r="J513" i="7"/>
  <c r="G513" i="7"/>
  <c r="K512" i="7"/>
  <c r="J512" i="7"/>
  <c r="G512" i="7"/>
  <c r="J511" i="7"/>
  <c r="G511" i="7"/>
  <c r="C508" i="7"/>
  <c r="G496" i="7"/>
  <c r="K500" i="7"/>
  <c r="J500" i="7"/>
  <c r="G500" i="7"/>
  <c r="K499" i="7"/>
  <c r="J499" i="7"/>
  <c r="G499" i="7"/>
  <c r="K498" i="7"/>
  <c r="J498" i="7"/>
  <c r="G498" i="7"/>
  <c r="K497" i="7"/>
  <c r="J497" i="7"/>
  <c r="G497" i="7"/>
  <c r="K496" i="7"/>
  <c r="J496" i="7"/>
  <c r="K495" i="7"/>
  <c r="J495" i="7"/>
  <c r="G495" i="7"/>
  <c r="K494" i="7"/>
  <c r="J494" i="7"/>
  <c r="G494" i="7"/>
  <c r="K493" i="7"/>
  <c r="J493" i="7"/>
  <c r="G493" i="7"/>
  <c r="K492" i="7"/>
  <c r="J492" i="7"/>
  <c r="G492" i="7"/>
  <c r="J491" i="7"/>
  <c r="G491" i="7"/>
  <c r="C488" i="7"/>
  <c r="J1159" i="12"/>
  <c r="I1159" i="12"/>
  <c r="F1159" i="12"/>
  <c r="J1158" i="12"/>
  <c r="I1158" i="12"/>
  <c r="F1158" i="12"/>
  <c r="J1157" i="12"/>
  <c r="I1157" i="12"/>
  <c r="F1157" i="12"/>
  <c r="J1156" i="12"/>
  <c r="I1156" i="12"/>
  <c r="F1156" i="12"/>
  <c r="J1155" i="12"/>
  <c r="I1155" i="12"/>
  <c r="F1155" i="12"/>
  <c r="J1154" i="12"/>
  <c r="I1154" i="12"/>
  <c r="F1154" i="12"/>
  <c r="J1153" i="12"/>
  <c r="I1153" i="12"/>
  <c r="F1153" i="12"/>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F1135" i="12"/>
  <c r="F1134" i="12"/>
  <c r="F1133" i="12"/>
  <c r="I1132" i="12"/>
  <c r="F1132" i="12"/>
  <c r="I1131" i="12"/>
  <c r="F1131" i="12"/>
  <c r="I1130" i="12"/>
  <c r="F1130" i="12"/>
  <c r="I1129" i="12"/>
  <c r="F1129" i="12"/>
  <c r="I1128" i="12"/>
  <c r="F1128" i="12"/>
  <c r="I1127" i="12"/>
  <c r="F1127" i="12"/>
  <c r="F1126" i="12"/>
  <c r="E1125" i="12"/>
  <c r="F1125" i="12" s="1"/>
  <c r="C1122" i="12"/>
  <c r="J1113" i="12"/>
  <c r="I1113" i="12"/>
  <c r="F1113" i="12"/>
  <c r="J1112" i="12"/>
  <c r="I1112" i="12"/>
  <c r="F1112" i="12"/>
  <c r="J1111" i="12"/>
  <c r="I1111" i="12"/>
  <c r="F1111" i="12"/>
  <c r="J1110" i="12"/>
  <c r="I1110" i="12"/>
  <c r="F1110" i="12"/>
  <c r="J1109" i="12"/>
  <c r="I1109" i="12"/>
  <c r="F1109"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F1086" i="12"/>
  <c r="F1085" i="12"/>
  <c r="F1084" i="12"/>
  <c r="I1083" i="12"/>
  <c r="F1083" i="12"/>
  <c r="I1082" i="12"/>
  <c r="F1082" i="12"/>
  <c r="F1081" i="12"/>
  <c r="I1080" i="12"/>
  <c r="F1080" i="12"/>
  <c r="E1079" i="12"/>
  <c r="F1079" i="12" s="1"/>
  <c r="C1076" i="12"/>
  <c r="J1068" i="12"/>
  <c r="I1068" i="12"/>
  <c r="F1068" i="12"/>
  <c r="J1067" i="12"/>
  <c r="I1067" i="12"/>
  <c r="F1067" i="12"/>
  <c r="J1066" i="12"/>
  <c r="I1066" i="12"/>
  <c r="F1066" i="12"/>
  <c r="J1065" i="12"/>
  <c r="I1065" i="12"/>
  <c r="F1065"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F1041" i="12"/>
  <c r="F1040" i="12"/>
  <c r="F1039" i="12"/>
  <c r="F1038" i="12"/>
  <c r="I1037" i="12"/>
  <c r="F1037" i="12"/>
  <c r="I1036" i="12"/>
  <c r="F1036" i="12"/>
  <c r="I1035" i="12"/>
  <c r="F1035" i="12"/>
  <c r="I1034" i="12"/>
  <c r="E1034" i="12"/>
  <c r="F1034" i="12" s="1"/>
  <c r="C1031" i="12"/>
  <c r="F97" i="10"/>
  <c r="F66" i="9"/>
  <c r="F67" i="9"/>
  <c r="D1072" i="12" l="1"/>
  <c r="D504" i="7"/>
  <c r="D484" i="7"/>
  <c r="D1118" i="12"/>
  <c r="D1027" i="12"/>
  <c r="J1023" i="12"/>
  <c r="I1023" i="12"/>
  <c r="F1023" i="12"/>
  <c r="J1022" i="12"/>
  <c r="I1022" i="12"/>
  <c r="F1022" i="12"/>
  <c r="J1021" i="12"/>
  <c r="I1021" i="12"/>
  <c r="F1021"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J991" i="12"/>
  <c r="I991" i="12"/>
  <c r="F991" i="12"/>
  <c r="J990" i="12"/>
  <c r="I990" i="12"/>
  <c r="F990" i="12"/>
  <c r="I989" i="12"/>
  <c r="E989" i="12"/>
  <c r="F989" i="12" s="1"/>
  <c r="C986" i="12"/>
  <c r="J978" i="12"/>
  <c r="I978" i="12"/>
  <c r="F978" i="12"/>
  <c r="J977" i="12"/>
  <c r="I977" i="12"/>
  <c r="F977"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J946" i="12"/>
  <c r="I946" i="12"/>
  <c r="F946" i="12"/>
  <c r="J945" i="12"/>
  <c r="I945" i="12"/>
  <c r="F945" i="12"/>
  <c r="I944" i="12"/>
  <c r="E944" i="12"/>
  <c r="F944" i="12" s="1"/>
  <c r="C941" i="12"/>
  <c r="K480" i="7"/>
  <c r="J480" i="7"/>
  <c r="G480" i="7"/>
  <c r="K479" i="7"/>
  <c r="J479" i="7"/>
  <c r="G479" i="7"/>
  <c r="K478" i="7"/>
  <c r="J478" i="7"/>
  <c r="G478" i="7"/>
  <c r="K477" i="7"/>
  <c r="J477" i="7"/>
  <c r="G477" i="7"/>
  <c r="K476" i="7"/>
  <c r="J476" i="7"/>
  <c r="G476" i="7"/>
  <c r="K475" i="7"/>
  <c r="J475" i="7"/>
  <c r="G475" i="7"/>
  <c r="K474" i="7"/>
  <c r="J474" i="7"/>
  <c r="G474" i="7"/>
  <c r="K473" i="7"/>
  <c r="J473" i="7"/>
  <c r="G473" i="7"/>
  <c r="K472" i="7"/>
  <c r="J472" i="7"/>
  <c r="G472" i="7"/>
  <c r="J471" i="7"/>
  <c r="G471" i="7"/>
  <c r="C468" i="7"/>
  <c r="K461" i="7"/>
  <c r="J461" i="7"/>
  <c r="G461" i="7"/>
  <c r="K460" i="7"/>
  <c r="J460" i="7"/>
  <c r="G460" i="7"/>
  <c r="K459" i="7"/>
  <c r="J459" i="7"/>
  <c r="G459" i="7"/>
  <c r="K458" i="7"/>
  <c r="J458" i="7"/>
  <c r="G458" i="7"/>
  <c r="K457" i="7"/>
  <c r="J457" i="7"/>
  <c r="G457" i="7"/>
  <c r="K456" i="7"/>
  <c r="J456" i="7"/>
  <c r="G456" i="7"/>
  <c r="K455" i="7"/>
  <c r="J455" i="7"/>
  <c r="G455" i="7"/>
  <c r="K454" i="7"/>
  <c r="J454" i="7"/>
  <c r="G454" i="7"/>
  <c r="K453" i="7"/>
  <c r="J453" i="7"/>
  <c r="G453" i="7"/>
  <c r="J452" i="7"/>
  <c r="G452" i="7"/>
  <c r="C449" i="7"/>
  <c r="K441" i="7"/>
  <c r="J441" i="7"/>
  <c r="G441" i="7"/>
  <c r="K440" i="7"/>
  <c r="J440" i="7"/>
  <c r="G440" i="7"/>
  <c r="K439" i="7"/>
  <c r="J439" i="7"/>
  <c r="G439" i="7"/>
  <c r="K438" i="7"/>
  <c r="J438" i="7"/>
  <c r="G438" i="7"/>
  <c r="K437" i="7"/>
  <c r="J437" i="7"/>
  <c r="G437" i="7"/>
  <c r="K436" i="7"/>
  <c r="J436" i="7"/>
  <c r="G436" i="7"/>
  <c r="K435" i="7"/>
  <c r="J435" i="7"/>
  <c r="G435" i="7"/>
  <c r="K434" i="7"/>
  <c r="J434" i="7"/>
  <c r="G434" i="7"/>
  <c r="K433" i="7"/>
  <c r="J433" i="7"/>
  <c r="G433" i="7"/>
  <c r="J432" i="7"/>
  <c r="G432" i="7"/>
  <c r="C429" i="7"/>
  <c r="K421" i="7"/>
  <c r="J421" i="7"/>
  <c r="G421" i="7"/>
  <c r="K420" i="7"/>
  <c r="J420" i="7"/>
  <c r="G420" i="7"/>
  <c r="K419" i="7"/>
  <c r="J419" i="7"/>
  <c r="G419" i="7"/>
  <c r="K418" i="7"/>
  <c r="J418" i="7"/>
  <c r="G418" i="7"/>
  <c r="K417" i="7"/>
  <c r="J417" i="7"/>
  <c r="G417" i="7"/>
  <c r="K416" i="7"/>
  <c r="J416" i="7"/>
  <c r="G416" i="7"/>
  <c r="K415" i="7"/>
  <c r="J415" i="7"/>
  <c r="G415" i="7"/>
  <c r="K414" i="7"/>
  <c r="J414" i="7"/>
  <c r="G414" i="7"/>
  <c r="K413" i="7"/>
  <c r="J413" i="7"/>
  <c r="G413" i="7"/>
  <c r="J412" i="7"/>
  <c r="G412" i="7"/>
  <c r="C409" i="7"/>
  <c r="K400" i="7"/>
  <c r="J400" i="7"/>
  <c r="G400" i="7"/>
  <c r="K399" i="7"/>
  <c r="J399" i="7"/>
  <c r="G399" i="7"/>
  <c r="K398" i="7"/>
  <c r="J398" i="7"/>
  <c r="G398" i="7"/>
  <c r="K397" i="7"/>
  <c r="J397" i="7"/>
  <c r="G397" i="7"/>
  <c r="K396" i="7"/>
  <c r="J396" i="7"/>
  <c r="G396" i="7"/>
  <c r="K395" i="7"/>
  <c r="J395" i="7"/>
  <c r="G395" i="7"/>
  <c r="K394" i="7"/>
  <c r="J394" i="7"/>
  <c r="G394" i="7"/>
  <c r="K393" i="7"/>
  <c r="J393" i="7"/>
  <c r="G393" i="7"/>
  <c r="K392" i="7"/>
  <c r="J392" i="7"/>
  <c r="G392" i="7"/>
  <c r="J391" i="7"/>
  <c r="G391" i="7"/>
  <c r="C388" i="7"/>
  <c r="J933" i="12"/>
  <c r="I933" i="12"/>
  <c r="F933"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I904" i="12"/>
  <c r="F904" i="12"/>
  <c r="I903" i="12"/>
  <c r="F903" i="12"/>
  <c r="I902" i="12"/>
  <c r="F902" i="12"/>
  <c r="I901" i="12"/>
  <c r="F901" i="12"/>
  <c r="J900" i="12"/>
  <c r="I900" i="12"/>
  <c r="F900" i="12"/>
  <c r="I899" i="12"/>
  <c r="E899" i="12"/>
  <c r="F899" i="12" s="1"/>
  <c r="C896" i="12"/>
  <c r="K378" i="7"/>
  <c r="J378" i="7"/>
  <c r="G378" i="7"/>
  <c r="K377" i="7"/>
  <c r="J377" i="7"/>
  <c r="G377" i="7"/>
  <c r="K376" i="7"/>
  <c r="J376" i="7"/>
  <c r="G376" i="7"/>
  <c r="K375" i="7"/>
  <c r="J375" i="7"/>
  <c r="G375" i="7"/>
  <c r="K374" i="7"/>
  <c r="J374" i="7"/>
  <c r="G374" i="7"/>
  <c r="K373" i="7"/>
  <c r="J373" i="7"/>
  <c r="G373" i="7"/>
  <c r="K372" i="7"/>
  <c r="J372" i="7"/>
  <c r="G372" i="7"/>
  <c r="K371" i="7"/>
  <c r="J371" i="7"/>
  <c r="G371" i="7"/>
  <c r="K370" i="7"/>
  <c r="J370" i="7"/>
  <c r="G370" i="7"/>
  <c r="J369" i="7"/>
  <c r="G369" i="7"/>
  <c r="C366" i="7"/>
  <c r="F59" i="9"/>
  <c r="F63" i="9"/>
  <c r="D405" i="7" l="1"/>
  <c r="D445" i="7"/>
  <c r="D937" i="12"/>
  <c r="D425" i="7"/>
  <c r="D362" i="7"/>
  <c r="D464" i="7"/>
  <c r="D982" i="12"/>
  <c r="D384" i="7"/>
  <c r="D892" i="12"/>
  <c r="K357" i="7"/>
  <c r="J357" i="7"/>
  <c r="G357" i="7"/>
  <c r="K356" i="7"/>
  <c r="J356" i="7"/>
  <c r="G356" i="7"/>
  <c r="K355" i="7"/>
  <c r="J355" i="7"/>
  <c r="G355" i="7"/>
  <c r="K354" i="7"/>
  <c r="J354" i="7"/>
  <c r="G354" i="7"/>
  <c r="K353" i="7"/>
  <c r="J353" i="7"/>
  <c r="G353" i="7"/>
  <c r="K352" i="7"/>
  <c r="J352" i="7"/>
  <c r="G352" i="7"/>
  <c r="K351" i="7"/>
  <c r="J351" i="7"/>
  <c r="G351" i="7"/>
  <c r="K350" i="7"/>
  <c r="J350" i="7"/>
  <c r="G350" i="7"/>
  <c r="K349" i="7"/>
  <c r="J349" i="7"/>
  <c r="G349" i="7"/>
  <c r="J348" i="7"/>
  <c r="G348" i="7"/>
  <c r="C345" i="7"/>
  <c r="D341" i="7" l="1"/>
  <c r="Q29" i="24"/>
  <c r="P29" i="24"/>
  <c r="Q28" i="24"/>
  <c r="P28" i="24"/>
  <c r="Q27" i="24"/>
  <c r="P27" i="24"/>
  <c r="K337" i="7" l="1"/>
  <c r="J337" i="7"/>
  <c r="G337" i="7"/>
  <c r="K336" i="7"/>
  <c r="J336" i="7"/>
  <c r="G336" i="7"/>
  <c r="K335" i="7"/>
  <c r="J335" i="7"/>
  <c r="G335" i="7"/>
  <c r="K334" i="7"/>
  <c r="J334" i="7"/>
  <c r="G334" i="7"/>
  <c r="K333" i="7"/>
  <c r="J333" i="7"/>
  <c r="G333" i="7"/>
  <c r="K332" i="7"/>
  <c r="J332" i="7"/>
  <c r="G332" i="7"/>
  <c r="K331" i="7"/>
  <c r="J331" i="7"/>
  <c r="G331" i="7"/>
  <c r="K330" i="7"/>
  <c r="J330" i="7"/>
  <c r="G330" i="7"/>
  <c r="K329" i="7"/>
  <c r="J329" i="7"/>
  <c r="G329" i="7"/>
  <c r="J328" i="7"/>
  <c r="G328" i="7"/>
  <c r="C325" i="7"/>
  <c r="D321" i="7" l="1"/>
  <c r="K317" i="7"/>
  <c r="J317" i="7"/>
  <c r="G317" i="7"/>
  <c r="K316" i="7"/>
  <c r="J316" i="7"/>
  <c r="G316" i="7"/>
  <c r="K315" i="7"/>
  <c r="J315" i="7"/>
  <c r="G315" i="7"/>
  <c r="K314" i="7"/>
  <c r="J314" i="7"/>
  <c r="G314" i="7"/>
  <c r="K313" i="7"/>
  <c r="J313" i="7"/>
  <c r="G313" i="7"/>
  <c r="K312" i="7"/>
  <c r="J312" i="7"/>
  <c r="G312" i="7"/>
  <c r="K311" i="7"/>
  <c r="J311" i="7"/>
  <c r="G311" i="7"/>
  <c r="K310" i="7"/>
  <c r="J310" i="7"/>
  <c r="G310" i="7"/>
  <c r="K309" i="7"/>
  <c r="J309" i="7"/>
  <c r="G309" i="7"/>
  <c r="J308" i="7"/>
  <c r="G308" i="7"/>
  <c r="C305" i="7"/>
  <c r="K297" i="7"/>
  <c r="J297" i="7"/>
  <c r="G297" i="7"/>
  <c r="K296" i="7"/>
  <c r="J296" i="7"/>
  <c r="G296" i="7"/>
  <c r="K295" i="7"/>
  <c r="J295" i="7"/>
  <c r="G295" i="7"/>
  <c r="K294" i="7"/>
  <c r="J294" i="7"/>
  <c r="G294" i="7"/>
  <c r="K293" i="7"/>
  <c r="J293" i="7"/>
  <c r="G293" i="7"/>
  <c r="K292" i="7"/>
  <c r="J292" i="7"/>
  <c r="G292" i="7"/>
  <c r="K291" i="7"/>
  <c r="J291" i="7"/>
  <c r="G291" i="7"/>
  <c r="K290" i="7"/>
  <c r="J290" i="7"/>
  <c r="G290" i="7"/>
  <c r="K289" i="7"/>
  <c r="J289" i="7"/>
  <c r="G289" i="7"/>
  <c r="J288" i="7"/>
  <c r="G288" i="7"/>
  <c r="C285" i="7"/>
  <c r="Q12" i="21"/>
  <c r="K276" i="7"/>
  <c r="J276" i="7"/>
  <c r="G276" i="7"/>
  <c r="K275" i="7"/>
  <c r="J275" i="7"/>
  <c r="G275" i="7"/>
  <c r="K274" i="7"/>
  <c r="J274" i="7"/>
  <c r="G274" i="7"/>
  <c r="K273" i="7"/>
  <c r="J273" i="7"/>
  <c r="G273" i="7"/>
  <c r="K272" i="7"/>
  <c r="J272" i="7"/>
  <c r="G272" i="7"/>
  <c r="K271" i="7"/>
  <c r="J271" i="7"/>
  <c r="G271" i="7"/>
  <c r="K270" i="7"/>
  <c r="J270" i="7"/>
  <c r="G270" i="7"/>
  <c r="K269" i="7"/>
  <c r="J269" i="7"/>
  <c r="G269" i="7"/>
  <c r="K268" i="7"/>
  <c r="J268" i="7"/>
  <c r="G268" i="7"/>
  <c r="J267" i="7"/>
  <c r="G267" i="7"/>
  <c r="C264" i="7"/>
  <c r="D281" i="7" l="1"/>
  <c r="D301" i="7"/>
  <c r="D260" i="7"/>
  <c r="K256" i="7"/>
  <c r="J256" i="7"/>
  <c r="F256" i="7"/>
  <c r="G256" i="7" s="1"/>
  <c r="K255" i="7"/>
  <c r="J255" i="7"/>
  <c r="G255" i="7"/>
  <c r="K254" i="7"/>
  <c r="J254" i="7"/>
  <c r="G254" i="7"/>
  <c r="K253" i="7"/>
  <c r="J253" i="7"/>
  <c r="G253" i="7"/>
  <c r="K252" i="7"/>
  <c r="J252" i="7"/>
  <c r="G252" i="7"/>
  <c r="K251" i="7"/>
  <c r="J251" i="7"/>
  <c r="G251" i="7"/>
  <c r="K250" i="7"/>
  <c r="J250" i="7"/>
  <c r="G250" i="7"/>
  <c r="K249" i="7"/>
  <c r="J249" i="7"/>
  <c r="G249" i="7"/>
  <c r="K248" i="7"/>
  <c r="J248" i="7"/>
  <c r="G248" i="7"/>
  <c r="J247" i="7"/>
  <c r="G247" i="7"/>
  <c r="C244" i="7"/>
  <c r="D240" i="7" l="1"/>
  <c r="I64" i="12"/>
  <c r="F64" i="12"/>
  <c r="K84" i="7" l="1"/>
  <c r="J84" i="7"/>
  <c r="C71" i="7"/>
  <c r="G39" i="7" l="1"/>
  <c r="Q29" i="22" l="1"/>
  <c r="P29" i="22"/>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7" i="9"/>
  <c r="C208" i="9"/>
  <c r="C189" i="9"/>
  <c r="C170" i="9"/>
  <c r="C151" i="9"/>
  <c r="C132" i="9"/>
  <c r="C113" i="9"/>
  <c r="C94" i="9"/>
  <c r="C75" i="9"/>
  <c r="C52" i="9"/>
  <c r="C33" i="9"/>
  <c r="C14" i="9"/>
  <c r="C914" i="8"/>
  <c r="C854" i="8"/>
  <c r="C794" i="8"/>
  <c r="C734" i="8"/>
  <c r="C674" i="8"/>
  <c r="C614" i="8"/>
  <c r="C554" i="8"/>
  <c r="C494" i="8"/>
  <c r="C434" i="8"/>
  <c r="C374" i="8"/>
  <c r="C314" i="8"/>
  <c r="C254" i="8"/>
  <c r="C194" i="8"/>
  <c r="C134" i="8"/>
  <c r="C74" i="8"/>
  <c r="C14" i="8"/>
  <c r="C223" i="7"/>
  <c r="C204" i="7"/>
  <c r="C185" i="7"/>
  <c r="C166" i="7"/>
  <c r="C147" i="7"/>
  <c r="C128" i="7"/>
  <c r="C90"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P12" i="24"/>
  <c r="P13" i="24"/>
  <c r="Q13" i="24"/>
  <c r="P14" i="24"/>
  <c r="Q14" i="24"/>
  <c r="P15" i="24"/>
  <c r="Q15" i="24"/>
  <c r="P23" i="24"/>
  <c r="Q23" i="24"/>
  <c r="P24" i="24"/>
  <c r="Q24" i="24"/>
  <c r="P25" i="24"/>
  <c r="Q25" i="24"/>
  <c r="P26" i="24"/>
  <c r="Q26" i="24"/>
  <c r="P30" i="24"/>
  <c r="Q30" i="24"/>
  <c r="P31" i="24"/>
  <c r="P32" i="24"/>
  <c r="Q32" i="24"/>
  <c r="P33" i="24"/>
  <c r="Q33" i="24"/>
  <c r="P34" i="24"/>
  <c r="Q34" i="24"/>
  <c r="P35" i="24"/>
  <c r="Q35" i="24"/>
  <c r="P36" i="24"/>
  <c r="Q36" i="24"/>
  <c r="P37" i="24"/>
  <c r="Q37" i="24"/>
  <c r="P38" i="24"/>
  <c r="Q38" i="24"/>
  <c r="P39" i="24"/>
  <c r="Q39" i="24"/>
  <c r="P40" i="24"/>
  <c r="Q40" i="24"/>
  <c r="P41" i="24"/>
  <c r="Q41" i="24"/>
  <c r="P42" i="24"/>
  <c r="Q42"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9" i="45"/>
  <c r="Q9" i="45"/>
  <c r="P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P34" i="45"/>
  <c r="Q34" i="45"/>
  <c r="Q7" i="45"/>
  <c r="P7" i="45"/>
  <c r="P9" i="23"/>
  <c r="Q9" i="23"/>
  <c r="P10" i="23"/>
  <c r="Q10" i="23"/>
  <c r="P11" i="23"/>
  <c r="Q11" i="23"/>
  <c r="P12" i="23"/>
  <c r="Q12" i="23"/>
  <c r="P13" i="23"/>
  <c r="Q13" i="23"/>
  <c r="P14" i="23"/>
  <c r="Q14" i="23"/>
  <c r="P15" i="23"/>
  <c r="Q15" i="23"/>
  <c r="P16" i="23"/>
  <c r="P17" i="23"/>
  <c r="Q17" i="23"/>
  <c r="P18" i="23"/>
  <c r="Q18" i="23"/>
  <c r="P19" i="23"/>
  <c r="Q19" i="23"/>
  <c r="P20" i="23"/>
  <c r="Q20" i="23"/>
  <c r="Q21" i="23"/>
  <c r="P22" i="23"/>
  <c r="Q22" i="23"/>
  <c r="P23" i="23"/>
  <c r="Q23" i="23"/>
  <c r="P24" i="23"/>
  <c r="Q24" i="23"/>
  <c r="P25" i="23"/>
  <c r="Q25" i="23"/>
  <c r="P26" i="23"/>
  <c r="Q26" i="23"/>
  <c r="Q8" i="23"/>
  <c r="P8" i="23"/>
  <c r="Q43" i="30"/>
  <c r="P43" i="30"/>
  <c r="Q42" i="30"/>
  <c r="P42" i="30"/>
  <c r="Q41" i="30"/>
  <c r="P41" i="30"/>
  <c r="Q40" i="30"/>
  <c r="P40" i="30"/>
  <c r="Q39" i="30"/>
  <c r="P39" i="30"/>
  <c r="Q38" i="30"/>
  <c r="P38" i="30"/>
  <c r="Q37" i="30"/>
  <c r="P37" i="30"/>
  <c r="Q36" i="30"/>
  <c r="P36" i="30"/>
  <c r="Q35" i="30"/>
  <c r="P35" i="30"/>
  <c r="Q34" i="30"/>
  <c r="P34" i="30"/>
  <c r="Q33" i="30"/>
  <c r="P33" i="30"/>
  <c r="Q32" i="30"/>
  <c r="P32" i="30"/>
  <c r="Q30" i="30"/>
  <c r="P30" i="30"/>
  <c r="Q29" i="30"/>
  <c r="P29" i="30"/>
  <c r="P28" i="30"/>
  <c r="Q27" i="30"/>
  <c r="P27" i="30"/>
  <c r="Q26" i="30"/>
  <c r="P26" i="30"/>
  <c r="Q24" i="30"/>
  <c r="P24" i="30"/>
  <c r="Q23" i="30"/>
  <c r="P23" i="30"/>
  <c r="Q22" i="30"/>
  <c r="P22" i="30"/>
  <c r="Q20" i="30"/>
  <c r="P20" i="30"/>
  <c r="Q19" i="30"/>
  <c r="P19" i="30"/>
  <c r="Q18" i="30"/>
  <c r="P18" i="30"/>
  <c r="Q17" i="30"/>
  <c r="P17" i="30"/>
  <c r="Q16" i="30"/>
  <c r="P16" i="30"/>
  <c r="Q15" i="30"/>
  <c r="P15" i="30"/>
  <c r="Q14" i="30"/>
  <c r="P14" i="30"/>
  <c r="Q13" i="30"/>
  <c r="P13"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P8" i="29"/>
  <c r="Q72" i="22"/>
  <c r="P72"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4" i="22"/>
  <c r="P74" i="22"/>
  <c r="P9" i="21"/>
  <c r="Q9" i="21"/>
  <c r="P10" i="21"/>
  <c r="Q10" i="21"/>
  <c r="P39" i="21"/>
  <c r="Q39"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40" i="21"/>
  <c r="Q40" i="21"/>
  <c r="P41" i="21"/>
  <c r="Q41" i="21"/>
  <c r="P42" i="21"/>
  <c r="Q42" i="21"/>
  <c r="P43" i="21"/>
  <c r="Q43" i="21"/>
  <c r="P44" i="21"/>
  <c r="Q44" i="21"/>
  <c r="P45" i="21"/>
  <c r="Q45" i="21"/>
  <c r="P46" i="21"/>
  <c r="Q46" i="21"/>
  <c r="Q8" i="21"/>
  <c r="P8" i="21"/>
  <c r="P13" i="28"/>
  <c r="P14" i="28"/>
  <c r="P15" i="28"/>
  <c r="P16" i="28"/>
  <c r="P17" i="28"/>
  <c r="P18" i="28"/>
  <c r="P19" i="28"/>
  <c r="P20" i="28"/>
  <c r="P21" i="28"/>
  <c r="P22" i="28"/>
  <c r="P23" i="28"/>
  <c r="P24" i="28"/>
  <c r="P25" i="28"/>
  <c r="P26" i="28"/>
  <c r="P27" i="28"/>
  <c r="P28" i="28"/>
  <c r="P29" i="28"/>
  <c r="P30" i="28"/>
  <c r="P10" i="28"/>
  <c r="Q10" i="28"/>
  <c r="Q13" i="28"/>
  <c r="Q14" i="28"/>
  <c r="Q15" i="28"/>
  <c r="Q16" i="28"/>
  <c r="Q17" i="28"/>
  <c r="Q18" i="28"/>
  <c r="Q19" i="28"/>
  <c r="Q20" i="28"/>
  <c r="Q21" i="28"/>
  <c r="Q22" i="28"/>
  <c r="Q23" i="28"/>
  <c r="Q24" i="28"/>
  <c r="Q25" i="28"/>
  <c r="Q26" i="28"/>
  <c r="Q27" i="28"/>
  <c r="Q28" i="28"/>
  <c r="Q29" i="28"/>
  <c r="Q30"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1" i="12"/>
  <c r="J729" i="12"/>
  <c r="J728" i="12"/>
  <c r="J727"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3" i="12"/>
  <c r="F63" i="12"/>
  <c r="I62" i="12"/>
  <c r="F62" i="12"/>
  <c r="I61" i="12"/>
  <c r="F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F109" i="10"/>
  <c r="I99" i="10"/>
  <c r="F99" i="10"/>
  <c r="I98" i="10"/>
  <c r="F98" i="10"/>
  <c r="I97" i="10"/>
  <c r="I96" i="10"/>
  <c r="F96" i="10"/>
  <c r="I95" i="10"/>
  <c r="F95" i="10"/>
  <c r="I94" i="10"/>
  <c r="F94" i="10"/>
  <c r="I93" i="10"/>
  <c r="F93" i="10"/>
  <c r="I92" i="10"/>
  <c r="F92" i="10"/>
  <c r="I91" i="10"/>
  <c r="F91" i="10"/>
  <c r="I90" i="10"/>
  <c r="F90" i="10"/>
  <c r="I89" i="10"/>
  <c r="F89" i="10"/>
  <c r="I88" i="10"/>
  <c r="F88" i="10"/>
  <c r="I87" i="10"/>
  <c r="F87" i="10"/>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J239" i="9"/>
  <c r="J238" i="9"/>
  <c r="J237" i="9"/>
  <c r="J236" i="9"/>
  <c r="J235" i="9"/>
  <c r="J234" i="9"/>
  <c r="J233" i="9"/>
  <c r="J232" i="9"/>
  <c r="J231" i="9"/>
  <c r="J220" i="9"/>
  <c r="J219" i="9"/>
  <c r="J218" i="9"/>
  <c r="J217" i="9"/>
  <c r="J216" i="9"/>
  <c r="J215" i="9"/>
  <c r="J214" i="9"/>
  <c r="J213" i="9"/>
  <c r="J212" i="9"/>
  <c r="J201" i="9"/>
  <c r="J200" i="9"/>
  <c r="J199" i="9"/>
  <c r="J198" i="9"/>
  <c r="J197" i="9"/>
  <c r="J196" i="9"/>
  <c r="J195" i="9"/>
  <c r="J194" i="9"/>
  <c r="J193" i="9"/>
  <c r="J182" i="9"/>
  <c r="J181" i="9"/>
  <c r="J180" i="9"/>
  <c r="J179" i="9"/>
  <c r="J178" i="9"/>
  <c r="J177" i="9"/>
  <c r="J176" i="9"/>
  <c r="J175" i="9"/>
  <c r="J174" i="9"/>
  <c r="J163" i="9"/>
  <c r="J162" i="9"/>
  <c r="J161" i="9"/>
  <c r="J160" i="9"/>
  <c r="J159" i="9"/>
  <c r="J158" i="9"/>
  <c r="J157" i="9"/>
  <c r="J156" i="9"/>
  <c r="J155" i="9"/>
  <c r="J144" i="9"/>
  <c r="J143" i="9"/>
  <c r="J142" i="9"/>
  <c r="J141" i="9"/>
  <c r="J140" i="9"/>
  <c r="J139" i="9"/>
  <c r="J138" i="9"/>
  <c r="J137" i="9"/>
  <c r="J136" i="9"/>
  <c r="J125" i="9"/>
  <c r="J124" i="9"/>
  <c r="J123" i="9"/>
  <c r="J122" i="9"/>
  <c r="J121" i="9"/>
  <c r="J120" i="9"/>
  <c r="J119" i="9"/>
  <c r="J118" i="9"/>
  <c r="J117" i="9"/>
  <c r="J106" i="9"/>
  <c r="J105" i="9"/>
  <c r="J104" i="9"/>
  <c r="J103" i="9"/>
  <c r="J102" i="9"/>
  <c r="J101" i="9"/>
  <c r="J100" i="9"/>
  <c r="J99" i="9"/>
  <c r="J98" i="9"/>
  <c r="J87" i="9"/>
  <c r="J86" i="9"/>
  <c r="J85" i="9"/>
  <c r="J84" i="9"/>
  <c r="J83" i="9"/>
  <c r="J82" i="9"/>
  <c r="J81" i="9"/>
  <c r="J80" i="9"/>
  <c r="J79" i="9"/>
  <c r="J56" i="9"/>
  <c r="J45" i="9"/>
  <c r="J44" i="9"/>
  <c r="J43" i="9"/>
  <c r="J42" i="9"/>
  <c r="J41" i="9"/>
  <c r="J40" i="9"/>
  <c r="J39" i="9"/>
  <c r="J38" i="9"/>
  <c r="J37" i="9"/>
  <c r="I239" i="9"/>
  <c r="F239" i="9"/>
  <c r="I238" i="9"/>
  <c r="F238" i="9"/>
  <c r="I237" i="9"/>
  <c r="F237" i="9"/>
  <c r="I236" i="9"/>
  <c r="F236" i="9"/>
  <c r="I235" i="9"/>
  <c r="F235" i="9"/>
  <c r="I234" i="9"/>
  <c r="F234" i="9"/>
  <c r="I233" i="9"/>
  <c r="F233" i="9"/>
  <c r="I232" i="9"/>
  <c r="F232" i="9"/>
  <c r="I231" i="9"/>
  <c r="F231" i="9"/>
  <c r="I230" i="9"/>
  <c r="F230" i="9"/>
  <c r="I220" i="9"/>
  <c r="F220" i="9"/>
  <c r="I219" i="9"/>
  <c r="F219" i="9"/>
  <c r="I218" i="9"/>
  <c r="F218" i="9"/>
  <c r="I217" i="9"/>
  <c r="F217" i="9"/>
  <c r="I216" i="9"/>
  <c r="F216" i="9"/>
  <c r="I215" i="9"/>
  <c r="F215" i="9"/>
  <c r="I214" i="9"/>
  <c r="F214" i="9"/>
  <c r="I213" i="9"/>
  <c r="F213" i="9"/>
  <c r="I212" i="9"/>
  <c r="F212" i="9"/>
  <c r="I211" i="9"/>
  <c r="F211" i="9"/>
  <c r="I201" i="9"/>
  <c r="F201" i="9"/>
  <c r="I200" i="9"/>
  <c r="F200" i="9"/>
  <c r="I199" i="9"/>
  <c r="F199" i="9"/>
  <c r="I198" i="9"/>
  <c r="F198" i="9"/>
  <c r="I197" i="9"/>
  <c r="F197" i="9"/>
  <c r="I196" i="9"/>
  <c r="F196" i="9"/>
  <c r="I195" i="9"/>
  <c r="F195" i="9"/>
  <c r="I194" i="9"/>
  <c r="F194" i="9"/>
  <c r="I193" i="9"/>
  <c r="F193" i="9"/>
  <c r="I192" i="9"/>
  <c r="F192" i="9"/>
  <c r="I182" i="9"/>
  <c r="F182" i="9"/>
  <c r="I181" i="9"/>
  <c r="F181" i="9"/>
  <c r="I180" i="9"/>
  <c r="F180" i="9"/>
  <c r="I179" i="9"/>
  <c r="F179" i="9"/>
  <c r="I178" i="9"/>
  <c r="F178" i="9"/>
  <c r="I177" i="9"/>
  <c r="F177" i="9"/>
  <c r="I176" i="9"/>
  <c r="F176" i="9"/>
  <c r="I175" i="9"/>
  <c r="F175" i="9"/>
  <c r="I174" i="9"/>
  <c r="F174" i="9"/>
  <c r="I173" i="9"/>
  <c r="F173" i="9"/>
  <c r="I163" i="9"/>
  <c r="F163" i="9"/>
  <c r="I162" i="9"/>
  <c r="F162" i="9"/>
  <c r="I161" i="9"/>
  <c r="F161" i="9"/>
  <c r="I160" i="9"/>
  <c r="F160" i="9"/>
  <c r="I159" i="9"/>
  <c r="F159" i="9"/>
  <c r="I158" i="9"/>
  <c r="F158" i="9"/>
  <c r="I157" i="9"/>
  <c r="F157" i="9"/>
  <c r="I156" i="9"/>
  <c r="F156" i="9"/>
  <c r="I155" i="9"/>
  <c r="F155" i="9"/>
  <c r="I154" i="9"/>
  <c r="F154" i="9"/>
  <c r="I144" i="9"/>
  <c r="F144" i="9"/>
  <c r="I143" i="9"/>
  <c r="F143" i="9"/>
  <c r="I142" i="9"/>
  <c r="F142" i="9"/>
  <c r="I141" i="9"/>
  <c r="F141" i="9"/>
  <c r="I140" i="9"/>
  <c r="F140" i="9"/>
  <c r="I139" i="9"/>
  <c r="F139" i="9"/>
  <c r="I138" i="9"/>
  <c r="F138" i="9"/>
  <c r="I137" i="9"/>
  <c r="F137" i="9"/>
  <c r="I136" i="9"/>
  <c r="F136" i="9"/>
  <c r="I135" i="9"/>
  <c r="F135" i="9"/>
  <c r="I125" i="9"/>
  <c r="F125" i="9"/>
  <c r="I124" i="9"/>
  <c r="F124" i="9"/>
  <c r="I123" i="9"/>
  <c r="F123" i="9"/>
  <c r="I122" i="9"/>
  <c r="F122" i="9"/>
  <c r="I121" i="9"/>
  <c r="F121" i="9"/>
  <c r="I120" i="9"/>
  <c r="F120" i="9"/>
  <c r="I119" i="9"/>
  <c r="F119" i="9"/>
  <c r="I118" i="9"/>
  <c r="F118" i="9"/>
  <c r="I117" i="9"/>
  <c r="F117" i="9"/>
  <c r="I116" i="9"/>
  <c r="I106" i="9"/>
  <c r="F106" i="9"/>
  <c r="I105" i="9"/>
  <c r="F105" i="9"/>
  <c r="I104" i="9"/>
  <c r="F104" i="9"/>
  <c r="I103" i="9"/>
  <c r="F103" i="9"/>
  <c r="I102" i="9"/>
  <c r="F102" i="9"/>
  <c r="I101" i="9"/>
  <c r="F101" i="9"/>
  <c r="I100" i="9"/>
  <c r="F100" i="9"/>
  <c r="I99" i="9"/>
  <c r="F99" i="9"/>
  <c r="I98" i="9"/>
  <c r="F98" i="9"/>
  <c r="I97" i="9"/>
  <c r="F97" i="9"/>
  <c r="I87" i="9"/>
  <c r="F87" i="9"/>
  <c r="I86" i="9"/>
  <c r="F86" i="9"/>
  <c r="I85" i="9"/>
  <c r="F85" i="9"/>
  <c r="I84" i="9"/>
  <c r="F84" i="9"/>
  <c r="I83" i="9"/>
  <c r="F83" i="9"/>
  <c r="I82" i="9"/>
  <c r="F82" i="9"/>
  <c r="I81" i="9"/>
  <c r="F81" i="9"/>
  <c r="I80" i="9"/>
  <c r="F80" i="9"/>
  <c r="I79" i="9"/>
  <c r="F79" i="9"/>
  <c r="I78" i="9"/>
  <c r="F78" i="9"/>
  <c r="J68" i="9"/>
  <c r="I68" i="9"/>
  <c r="F68" i="9"/>
  <c r="F65" i="9"/>
  <c r="F64" i="9"/>
  <c r="F62" i="9"/>
  <c r="F61" i="9"/>
  <c r="F60"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G233" i="7"/>
  <c r="J232" i="7"/>
  <c r="G232" i="7"/>
  <c r="J231" i="7"/>
  <c r="G231" i="7"/>
  <c r="J230" i="7"/>
  <c r="G230" i="7"/>
  <c r="J229" i="7"/>
  <c r="G229" i="7"/>
  <c r="J228" i="7"/>
  <c r="G228" i="7"/>
  <c r="J227" i="7"/>
  <c r="G227" i="7"/>
  <c r="J226" i="7"/>
  <c r="G226" i="7"/>
  <c r="J216" i="7"/>
  <c r="F216" i="7"/>
  <c r="G216" i="7" s="1"/>
  <c r="J215" i="7"/>
  <c r="G215" i="7"/>
  <c r="J214" i="7"/>
  <c r="G214" i="7"/>
  <c r="J213" i="7"/>
  <c r="G213" i="7"/>
  <c r="J212" i="7"/>
  <c r="G212" i="7"/>
  <c r="J211" i="7"/>
  <c r="G211" i="7"/>
  <c r="J210" i="7"/>
  <c r="G210" i="7"/>
  <c r="J209" i="7"/>
  <c r="G209" i="7"/>
  <c r="J208" i="7"/>
  <c r="G208" i="7"/>
  <c r="J207" i="7"/>
  <c r="G207" i="7"/>
  <c r="J197" i="7"/>
  <c r="F197" i="7"/>
  <c r="G197" i="7" s="1"/>
  <c r="J196" i="7"/>
  <c r="G196" i="7"/>
  <c r="J195" i="7"/>
  <c r="E195" i="7"/>
  <c r="G195" i="7" s="1"/>
  <c r="J194" i="7"/>
  <c r="E194" i="7"/>
  <c r="G194" i="7" s="1"/>
  <c r="J193" i="7"/>
  <c r="G193" i="7"/>
  <c r="J192" i="7"/>
  <c r="G192" i="7"/>
  <c r="J191" i="7"/>
  <c r="G191" i="7"/>
  <c r="J190" i="7"/>
  <c r="G190" i="7"/>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G171" i="7"/>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G152" i="7"/>
  <c r="J151" i="7"/>
  <c r="E151" i="7"/>
  <c r="G151" i="7" s="1"/>
  <c r="J150" i="7"/>
  <c r="G150" i="7"/>
  <c r="J140" i="7"/>
  <c r="F140" i="7"/>
  <c r="G140" i="7" s="1"/>
  <c r="J139" i="7"/>
  <c r="G139" i="7"/>
  <c r="J138" i="7"/>
  <c r="G138" i="7"/>
  <c r="J137" i="7"/>
  <c r="G137" i="7"/>
  <c r="J136" i="7"/>
  <c r="G136" i="7"/>
  <c r="J135" i="7"/>
  <c r="J134" i="7"/>
  <c r="G134" i="7"/>
  <c r="J133" i="7"/>
  <c r="E133" i="7"/>
  <c r="G133" i="7" s="1"/>
  <c r="J132" i="7"/>
  <c r="J131" i="7"/>
  <c r="G131" i="7"/>
  <c r="J121" i="7"/>
  <c r="J120" i="7"/>
  <c r="G120" i="7"/>
  <c r="J119" i="7"/>
  <c r="E119" i="7"/>
  <c r="G119" i="7" s="1"/>
  <c r="J118" i="7"/>
  <c r="E118" i="7"/>
  <c r="G118" i="7" s="1"/>
  <c r="J117" i="7"/>
  <c r="G117" i="7"/>
  <c r="J116" i="7"/>
  <c r="G116" i="7"/>
  <c r="J115" i="7"/>
  <c r="G115" i="7"/>
  <c r="J114" i="7"/>
  <c r="G114" i="7"/>
  <c r="J113" i="7"/>
  <c r="G113" i="7"/>
  <c r="J112" i="7"/>
  <c r="G112" i="7"/>
  <c r="J102" i="7"/>
  <c r="F102" i="7"/>
  <c r="G102" i="7" s="1"/>
  <c r="J101" i="7"/>
  <c r="G101" i="7"/>
  <c r="J100" i="7"/>
  <c r="E100" i="7"/>
  <c r="G100" i="7" s="1"/>
  <c r="J99" i="7"/>
  <c r="E99" i="7"/>
  <c r="G99" i="7" s="1"/>
  <c r="J98" i="7"/>
  <c r="G98" i="7"/>
  <c r="J97" i="7"/>
  <c r="G97" i="7"/>
  <c r="J96" i="7"/>
  <c r="G96" i="7"/>
  <c r="J95" i="7"/>
  <c r="G95" i="7"/>
  <c r="J94" i="7"/>
  <c r="G94" i="7"/>
  <c r="J93" i="7"/>
  <c r="G93" i="7"/>
  <c r="J83" i="7"/>
  <c r="J82" i="7"/>
  <c r="J81" i="7"/>
  <c r="J80" i="7"/>
  <c r="J79" i="7"/>
  <c r="J78" i="7"/>
  <c r="J77" i="7"/>
  <c r="J76" i="7"/>
  <c r="G76" i="7"/>
  <c r="J75" i="7"/>
  <c r="E75" i="7"/>
  <c r="G75" i="7" s="1"/>
  <c r="J74" i="7"/>
  <c r="G74" i="7"/>
  <c r="J64" i="7"/>
  <c r="F64" i="7"/>
  <c r="G64" i="7" s="1"/>
  <c r="J63" i="7"/>
  <c r="G63" i="7"/>
  <c r="J62" i="7"/>
  <c r="G62" i="7"/>
  <c r="J61" i="7"/>
  <c r="E61" i="7"/>
  <c r="G61" i="7" s="1"/>
  <c r="J60" i="7"/>
  <c r="E60" i="7"/>
  <c r="G60" i="7" s="1"/>
  <c r="J59" i="7"/>
  <c r="G59" i="7"/>
  <c r="J58" i="7"/>
  <c r="G58" i="7"/>
  <c r="J57" i="7"/>
  <c r="E57" i="7"/>
  <c r="G57" i="7" s="1"/>
  <c r="J56" i="7"/>
  <c r="G56" i="7"/>
  <c r="J55" i="7"/>
  <c r="G55" i="7"/>
  <c r="J45" i="7"/>
  <c r="F45" i="7"/>
  <c r="G45" i="7" s="1"/>
  <c r="J44" i="7"/>
  <c r="G44" i="7"/>
  <c r="J43" i="7"/>
  <c r="G43" i="7"/>
  <c r="J42" i="7"/>
  <c r="G42" i="7"/>
  <c r="J41" i="7"/>
  <c r="G41" i="7"/>
  <c r="J40" i="7"/>
  <c r="G40" i="7"/>
  <c r="J39" i="7"/>
  <c r="J38" i="7"/>
  <c r="G38" i="7"/>
  <c r="J37" i="7"/>
  <c r="G37" i="7"/>
  <c r="J36" i="7"/>
  <c r="G36" i="7"/>
  <c r="F420" i="8" l="1"/>
  <c r="G420" i="8" s="1"/>
  <c r="D71" i="9"/>
  <c r="D90" i="9"/>
  <c r="D128" i="9"/>
  <c r="D147" i="9"/>
  <c r="D204" i="9"/>
  <c r="D223" i="9"/>
  <c r="F180" i="8"/>
  <c r="G180" i="8" s="1"/>
  <c r="D96" i="43"/>
  <c r="D40" i="42"/>
  <c r="D160" i="42"/>
  <c r="D70" i="42"/>
  <c r="D41" i="40"/>
  <c r="D54" i="12"/>
  <c r="D142" i="12"/>
  <c r="D230" i="12"/>
  <c r="D495" i="12"/>
  <c r="D583" i="12"/>
  <c r="D671" i="12"/>
  <c r="D847" i="12"/>
  <c r="D363" i="12"/>
  <c r="D715" i="12"/>
  <c r="D803" i="12"/>
  <c r="D185" i="9"/>
  <c r="D109" i="9"/>
  <c r="D29" i="9"/>
  <c r="D48" i="9"/>
  <c r="D166"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H36" i="46"/>
  <c r="I36" i="46"/>
  <c r="J36" i="46"/>
  <c r="K36" i="46"/>
  <c r="L36" i="46"/>
  <c r="M36" i="46"/>
  <c r="N36" i="46"/>
  <c r="O36" i="46"/>
  <c r="P36" i="46"/>
  <c r="Q36" i="46"/>
  <c r="I21" i="27" s="1"/>
  <c r="H35" i="45"/>
  <c r="I35" i="45"/>
  <c r="J35" i="45"/>
  <c r="K35" i="45"/>
  <c r="L35" i="45"/>
  <c r="M35" i="45"/>
  <c r="N35" i="45"/>
  <c r="O35" i="45"/>
  <c r="P35" i="45"/>
  <c r="Q35" i="45"/>
  <c r="I10" i="27" s="1"/>
  <c r="H47" i="21"/>
  <c r="I47" i="21"/>
  <c r="J47" i="21"/>
  <c r="K47" i="21"/>
  <c r="L47" i="21"/>
  <c r="M47" i="21"/>
  <c r="N47" i="21"/>
  <c r="O47" i="21"/>
  <c r="Q47" i="21"/>
  <c r="I5" i="27" s="1"/>
  <c r="P47" i="21"/>
  <c r="I75" i="22"/>
  <c r="J75" i="22"/>
  <c r="K75" i="22"/>
  <c r="L75" i="22"/>
  <c r="M75" i="22"/>
  <c r="N75" i="22"/>
  <c r="O75" i="22"/>
  <c r="P75" i="22"/>
  <c r="Q75" i="22"/>
  <c r="I6" i="27" s="1"/>
  <c r="H75"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43" i="24"/>
  <c r="Q43" i="24"/>
  <c r="I18" i="27" s="1"/>
  <c r="P44" i="30"/>
  <c r="Q44" i="30"/>
  <c r="I8" i="27" s="1"/>
  <c r="P21" i="29"/>
  <c r="Q21" i="29"/>
  <c r="I7" i="27" s="1"/>
  <c r="P31"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43" i="24"/>
  <c r="N43" i="24"/>
  <c r="M43" i="24"/>
  <c r="L43" i="24"/>
  <c r="K43" i="24"/>
  <c r="J43" i="24"/>
  <c r="I43" i="24"/>
  <c r="H43"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4" i="30"/>
  <c r="N44" i="30"/>
  <c r="M44" i="30"/>
  <c r="L44" i="30"/>
  <c r="K44" i="30"/>
  <c r="J44" i="30"/>
  <c r="I44" i="30"/>
  <c r="H44" i="30"/>
  <c r="O21" i="29"/>
  <c r="N21" i="29"/>
  <c r="M21" i="29"/>
  <c r="L21" i="29"/>
  <c r="K21" i="29"/>
  <c r="J21" i="29"/>
  <c r="I21" i="29"/>
  <c r="H21" i="29"/>
  <c r="O31" i="28"/>
  <c r="N31" i="28"/>
  <c r="M31" i="28"/>
  <c r="L31" i="28"/>
  <c r="K31" i="28"/>
  <c r="J31" i="28"/>
  <c r="I31" i="28"/>
  <c r="H31"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31"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D171" i="38" s="1"/>
  <c r="J18" i="7"/>
  <c r="G19" i="7"/>
  <c r="D225" i="38" s="1"/>
  <c r="J19" i="7"/>
  <c r="G20" i="7"/>
  <c r="J20" i="7"/>
  <c r="G21" i="7"/>
  <c r="D248" i="38" s="1"/>
  <c r="J21" i="7"/>
  <c r="G22" i="7"/>
  <c r="J22" i="7"/>
  <c r="G23" i="7"/>
  <c r="J23" i="7"/>
  <c r="G24" i="7"/>
  <c r="J24" i="7"/>
  <c r="J26" i="7"/>
  <c r="F171" i="38" l="1"/>
  <c r="D164" i="38"/>
  <c r="F164" i="38" s="1"/>
  <c r="F225" i="38"/>
  <c r="D223" i="38"/>
  <c r="F223" i="38" s="1"/>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J225" i="38" l="1"/>
  <c r="H225" i="38"/>
  <c r="H223" i="38"/>
  <c r="J223" i="38"/>
  <c r="J164" i="38"/>
  <c r="H164" i="38"/>
  <c r="J171" i="38"/>
  <c r="H171" i="38"/>
  <c r="D222" i="38"/>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E350" i="38" s="1"/>
  <c r="F350" i="38" s="1"/>
  <c r="F22" i="9"/>
  <c r="D74" i="27" s="1"/>
  <c r="F21" i="9"/>
  <c r="D73" i="27" s="1"/>
  <c r="F20" i="9"/>
  <c r="F19" i="9"/>
  <c r="F18" i="9"/>
  <c r="F17" i="9"/>
  <c r="F66" i="8"/>
  <c r="G66" i="8" s="1"/>
  <c r="AB28" i="38" s="1"/>
  <c r="G64" i="8"/>
  <c r="G63" i="8"/>
  <c r="G61" i="8"/>
  <c r="AJ64" i="38" s="1"/>
  <c r="T10" i="4"/>
  <c r="T31" i="4" s="1"/>
  <c r="J350" i="38" l="1"/>
  <c r="H350" i="38"/>
  <c r="I22" i="27"/>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D312" i="38" l="1"/>
  <c r="AD222" i="38" s="1"/>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S541" i="38" s="1"/>
  <c r="N542" i="38"/>
  <c r="N541" i="38" s="1"/>
  <c r="L542" i="38"/>
  <c r="U542" i="38"/>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S383" i="38" l="1"/>
  <c r="R527" i="38"/>
  <c r="U541" i="38"/>
  <c r="V541" i="38"/>
  <c r="L541" i="38"/>
  <c r="R541" i="38"/>
  <c r="M541" i="38"/>
  <c r="AA541" i="38"/>
  <c r="S527" i="38"/>
  <c r="S526" i="38" s="1"/>
  <c r="R489" i="38"/>
  <c r="P190" i="38"/>
  <c r="Q190" i="38"/>
  <c r="K527" i="38"/>
  <c r="K526" i="38" s="1"/>
  <c r="U527" i="38"/>
  <c r="K389" i="38"/>
  <c r="O500" i="38"/>
  <c r="AA527" i="38"/>
  <c r="V527" i="38"/>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V526" i="38" l="1"/>
  <c r="U526" i="38"/>
  <c r="L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UNAH</author>
  </authors>
  <commentList>
    <comment ref="E94" authorId="0">
      <text>
        <r>
          <rPr>
            <b/>
            <sz val="9"/>
            <color indexed="81"/>
            <rFont val="Tahoma"/>
            <charset val="1"/>
          </rPr>
          <t>UNAH:</t>
        </r>
        <r>
          <rPr>
            <sz val="9"/>
            <color indexed="81"/>
            <rFont val="Tahoma"/>
            <charset val="1"/>
          </rPr>
          <t xml:space="preserve">
baner</t>
        </r>
      </text>
    </comment>
    <comment ref="E95" authorId="0">
      <text>
        <r>
          <rPr>
            <b/>
            <sz val="9"/>
            <color indexed="81"/>
            <rFont val="Tahoma"/>
            <charset val="1"/>
          </rPr>
          <t>UNAH:</t>
        </r>
        <r>
          <rPr>
            <sz val="9"/>
            <color indexed="81"/>
            <rFont val="Tahoma"/>
            <charset val="1"/>
          </rPr>
          <t xml:space="preserve">
personas</t>
        </r>
      </text>
    </comment>
    <comment ref="E98" authorId="0">
      <text>
        <r>
          <rPr>
            <b/>
            <sz val="9"/>
            <color indexed="81"/>
            <rFont val="Tahoma"/>
            <charset val="1"/>
          </rPr>
          <t>UNAH:</t>
        </r>
        <r>
          <rPr>
            <sz val="9"/>
            <color indexed="81"/>
            <rFont val="Tahoma"/>
            <charset val="1"/>
          </rPr>
          <t xml:space="preserve">
viajes</t>
        </r>
      </text>
    </comment>
    <comment ref="E113" authorId="0">
      <text>
        <r>
          <rPr>
            <b/>
            <sz val="9"/>
            <color indexed="81"/>
            <rFont val="Tahoma"/>
            <charset val="1"/>
          </rPr>
          <t>UNAH:</t>
        </r>
        <r>
          <rPr>
            <sz val="9"/>
            <color indexed="81"/>
            <rFont val="Tahoma"/>
            <charset val="1"/>
          </rPr>
          <t xml:space="preserve">
copias</t>
        </r>
      </text>
    </comment>
    <comment ref="E121" authorId="0">
      <text>
        <r>
          <rPr>
            <b/>
            <sz val="9"/>
            <color indexed="81"/>
            <rFont val="Tahoma"/>
            <charset val="1"/>
          </rPr>
          <t>UNAH:</t>
        </r>
        <r>
          <rPr>
            <sz val="9"/>
            <color indexed="81"/>
            <rFont val="Tahoma"/>
            <charset val="1"/>
          </rPr>
          <t xml:space="preserve">
</t>
        </r>
      </text>
    </comment>
    <comment ref="D124" authorId="0">
      <text>
        <r>
          <rPr>
            <b/>
            <sz val="9"/>
            <color indexed="81"/>
            <rFont val="Tahoma"/>
            <charset val="1"/>
          </rPr>
          <t>UNAH:</t>
        </r>
        <r>
          <rPr>
            <sz val="9"/>
            <color indexed="81"/>
            <rFont val="Tahoma"/>
            <charset val="1"/>
          </rPr>
          <t xml:space="preserve">
DE QUE ACTIVIDAD ES?</t>
        </r>
      </text>
    </comment>
    <comment ref="E152" authorId="0">
      <text>
        <r>
          <rPr>
            <b/>
            <sz val="9"/>
            <color indexed="81"/>
            <rFont val="Tahoma"/>
            <charset val="1"/>
          </rPr>
          <t>UNAH:</t>
        </r>
        <r>
          <rPr>
            <sz val="9"/>
            <color indexed="81"/>
            <rFont val="Tahoma"/>
            <charset val="1"/>
          </rPr>
          <t xml:space="preserve">
10 reuniones</t>
        </r>
      </text>
    </comment>
    <comment ref="E191" authorId="0">
      <text>
        <r>
          <rPr>
            <b/>
            <sz val="9"/>
            <color indexed="81"/>
            <rFont val="Tahoma"/>
            <charset val="1"/>
          </rPr>
          <t>UNAH:</t>
        </r>
        <r>
          <rPr>
            <sz val="9"/>
            <color indexed="81"/>
            <rFont val="Tahoma"/>
            <charset val="1"/>
          </rPr>
          <t xml:space="preserve">
dos personas por dos dias</t>
        </r>
      </text>
    </comment>
    <comment ref="E228" authorId="0">
      <text>
        <r>
          <rPr>
            <b/>
            <sz val="9"/>
            <color indexed="81"/>
            <rFont val="Tahoma"/>
            <charset val="1"/>
          </rPr>
          <t>UNAH:</t>
        </r>
        <r>
          <rPr>
            <sz val="9"/>
            <color indexed="81"/>
            <rFont val="Tahoma"/>
            <charset val="1"/>
          </rPr>
          <t xml:space="preserve">
50 personas por evento</t>
        </r>
      </text>
    </comment>
    <comment ref="E249" authorId="0">
      <text>
        <r>
          <rPr>
            <b/>
            <sz val="9"/>
            <color indexed="81"/>
            <rFont val="Tahoma"/>
            <charset val="1"/>
          </rPr>
          <t>UNAH:</t>
        </r>
        <r>
          <rPr>
            <sz val="9"/>
            <color indexed="81"/>
            <rFont val="Tahoma"/>
            <charset val="1"/>
          </rPr>
          <t xml:space="preserve">
50 personas por evento</t>
        </r>
      </text>
    </comment>
    <comment ref="E269" authorId="0">
      <text>
        <r>
          <rPr>
            <b/>
            <sz val="9"/>
            <color indexed="81"/>
            <rFont val="Tahoma"/>
            <charset val="1"/>
          </rPr>
          <t>UNAH:</t>
        </r>
        <r>
          <rPr>
            <sz val="9"/>
            <color indexed="81"/>
            <rFont val="Tahoma"/>
            <charset val="1"/>
          </rPr>
          <t xml:space="preserve">
50 personas por evento</t>
        </r>
      </text>
    </comment>
    <comment ref="E290" authorId="0">
      <text>
        <r>
          <rPr>
            <b/>
            <sz val="9"/>
            <color indexed="81"/>
            <rFont val="Tahoma"/>
            <charset val="1"/>
          </rPr>
          <t>UNAH:11</t>
        </r>
        <r>
          <rPr>
            <sz val="9"/>
            <color indexed="81"/>
            <rFont val="Tahoma"/>
            <charset val="1"/>
          </rPr>
          <t xml:space="preserve"> personas por evento</t>
        </r>
      </text>
    </comment>
    <comment ref="E310" authorId="0">
      <text>
        <r>
          <rPr>
            <b/>
            <sz val="9"/>
            <color indexed="81"/>
            <rFont val="Tahoma"/>
            <charset val="1"/>
          </rPr>
          <t>UNAH:</t>
        </r>
        <r>
          <rPr>
            <sz val="9"/>
            <color indexed="81"/>
            <rFont val="Tahoma"/>
            <charset val="1"/>
          </rPr>
          <t xml:space="preserve">
6 por reunion</t>
        </r>
      </text>
    </comment>
    <comment ref="E329" authorId="0">
      <text>
        <r>
          <rPr>
            <b/>
            <sz val="9"/>
            <color indexed="81"/>
            <rFont val="Tahoma"/>
            <charset val="1"/>
          </rPr>
          <t>UNAH:</t>
        </r>
        <r>
          <rPr>
            <sz val="9"/>
            <color indexed="81"/>
            <rFont val="Tahoma"/>
            <charset val="1"/>
          </rPr>
          <t xml:space="preserve">
baners e impresiones</t>
        </r>
      </text>
    </comment>
    <comment ref="E330" authorId="0">
      <text>
        <r>
          <rPr>
            <b/>
            <sz val="9"/>
            <color indexed="81"/>
            <rFont val="Tahoma"/>
            <charset val="1"/>
          </rPr>
          <t>UNAH:</t>
        </r>
        <r>
          <rPr>
            <sz val="9"/>
            <color indexed="81"/>
            <rFont val="Tahoma"/>
            <charset val="1"/>
          </rPr>
          <t xml:space="preserve">
6 por reunion</t>
        </r>
      </text>
    </comment>
    <comment ref="E334" authorId="0">
      <text>
        <r>
          <rPr>
            <b/>
            <sz val="9"/>
            <color indexed="81"/>
            <rFont val="Tahoma"/>
            <charset val="1"/>
          </rPr>
          <t>UNAH:</t>
        </r>
        <r>
          <rPr>
            <sz val="9"/>
            <color indexed="81"/>
            <rFont val="Tahoma"/>
            <charset val="1"/>
          </rPr>
          <t xml:space="preserve">
dos foros</t>
        </r>
      </text>
    </comment>
    <comment ref="E349" authorId="0">
      <text>
        <r>
          <rPr>
            <b/>
            <sz val="9"/>
            <color indexed="81"/>
            <rFont val="Tahoma"/>
            <charset val="1"/>
          </rPr>
          <t>UNAH:</t>
        </r>
        <r>
          <rPr>
            <sz val="9"/>
            <color indexed="81"/>
            <rFont val="Tahoma"/>
            <charset val="1"/>
          </rPr>
          <t xml:space="preserve">
baners e impresiones</t>
        </r>
      </text>
    </comment>
    <comment ref="E350" authorId="0">
      <text>
        <r>
          <rPr>
            <b/>
            <sz val="9"/>
            <color indexed="81"/>
            <rFont val="Tahoma"/>
            <charset val="1"/>
          </rPr>
          <t>UNAH:</t>
        </r>
        <r>
          <rPr>
            <sz val="9"/>
            <color indexed="81"/>
            <rFont val="Tahoma"/>
            <charset val="1"/>
          </rPr>
          <t xml:space="preserve">
6 por reunion</t>
        </r>
      </text>
    </comment>
    <comment ref="E354" authorId="0">
      <text>
        <r>
          <rPr>
            <b/>
            <sz val="9"/>
            <color indexed="81"/>
            <rFont val="Tahoma"/>
            <charset val="1"/>
          </rPr>
          <t>UNAH:</t>
        </r>
        <r>
          <rPr>
            <sz val="9"/>
            <color indexed="81"/>
            <rFont val="Tahoma"/>
            <charset val="1"/>
          </rPr>
          <t xml:space="preserve">
dos foros</t>
        </r>
      </text>
    </comment>
    <comment ref="E370" authorId="0">
      <text>
        <r>
          <rPr>
            <b/>
            <sz val="9"/>
            <color indexed="81"/>
            <rFont val="Tahoma"/>
            <charset val="1"/>
          </rPr>
          <t>UNAH:</t>
        </r>
        <r>
          <rPr>
            <sz val="9"/>
            <color indexed="81"/>
            <rFont val="Tahoma"/>
            <charset val="1"/>
          </rPr>
          <t xml:space="preserve">
baners e impresiones</t>
        </r>
      </text>
    </comment>
    <comment ref="E371" authorId="0">
      <text>
        <r>
          <rPr>
            <b/>
            <sz val="9"/>
            <color indexed="81"/>
            <rFont val="Tahoma"/>
            <charset val="1"/>
          </rPr>
          <t>UNAH:</t>
        </r>
        <r>
          <rPr>
            <sz val="9"/>
            <color indexed="81"/>
            <rFont val="Tahoma"/>
            <charset val="1"/>
          </rPr>
          <t xml:space="preserve">
6 por reunion</t>
        </r>
      </text>
    </comment>
    <comment ref="E375" authorId="0">
      <text>
        <r>
          <rPr>
            <b/>
            <sz val="9"/>
            <color indexed="81"/>
            <rFont val="Tahoma"/>
            <charset val="1"/>
          </rPr>
          <t>UNAH:</t>
        </r>
        <r>
          <rPr>
            <sz val="9"/>
            <color indexed="81"/>
            <rFont val="Tahoma"/>
            <charset val="1"/>
          </rPr>
          <t xml:space="preserve">
dos foros</t>
        </r>
      </text>
    </comment>
    <comment ref="E392" authorId="0">
      <text>
        <r>
          <rPr>
            <b/>
            <sz val="9"/>
            <color indexed="81"/>
            <rFont val="Tahoma"/>
            <charset val="1"/>
          </rPr>
          <t>UNAH:</t>
        </r>
        <r>
          <rPr>
            <sz val="9"/>
            <color indexed="81"/>
            <rFont val="Tahoma"/>
            <charset val="1"/>
          </rPr>
          <t xml:space="preserve">
baners e impresiones</t>
        </r>
      </text>
    </comment>
    <comment ref="E393" authorId="0">
      <text>
        <r>
          <rPr>
            <b/>
            <sz val="9"/>
            <color indexed="81"/>
            <rFont val="Tahoma"/>
            <charset val="1"/>
          </rPr>
          <t>UNAH:</t>
        </r>
        <r>
          <rPr>
            <sz val="9"/>
            <color indexed="81"/>
            <rFont val="Tahoma"/>
            <charset val="1"/>
          </rPr>
          <t xml:space="preserve">
6 por reunion</t>
        </r>
      </text>
    </comment>
    <comment ref="E397" authorId="0">
      <text>
        <r>
          <rPr>
            <b/>
            <sz val="9"/>
            <color indexed="81"/>
            <rFont val="Tahoma"/>
            <charset val="1"/>
          </rPr>
          <t>UNAH:</t>
        </r>
        <r>
          <rPr>
            <sz val="9"/>
            <color indexed="81"/>
            <rFont val="Tahoma"/>
            <charset val="1"/>
          </rPr>
          <t xml:space="preserve">
dos foros</t>
        </r>
      </text>
    </comment>
    <comment ref="E413" authorId="0">
      <text>
        <r>
          <rPr>
            <b/>
            <sz val="9"/>
            <color indexed="81"/>
            <rFont val="Tahoma"/>
            <charset val="1"/>
          </rPr>
          <t>UNAH:</t>
        </r>
        <r>
          <rPr>
            <sz val="9"/>
            <color indexed="81"/>
            <rFont val="Tahoma"/>
            <charset val="1"/>
          </rPr>
          <t xml:space="preserve">
baners e impresiones</t>
        </r>
      </text>
    </comment>
    <comment ref="E414" authorId="0">
      <text>
        <r>
          <rPr>
            <b/>
            <sz val="9"/>
            <color indexed="81"/>
            <rFont val="Tahoma"/>
            <charset val="1"/>
          </rPr>
          <t>UNAH:</t>
        </r>
        <r>
          <rPr>
            <sz val="9"/>
            <color indexed="81"/>
            <rFont val="Tahoma"/>
            <charset val="1"/>
          </rPr>
          <t xml:space="preserve">
6 por reunion</t>
        </r>
      </text>
    </comment>
    <comment ref="E418" authorId="0">
      <text>
        <r>
          <rPr>
            <b/>
            <sz val="9"/>
            <color indexed="81"/>
            <rFont val="Tahoma"/>
            <charset val="1"/>
          </rPr>
          <t>UNAH:</t>
        </r>
        <r>
          <rPr>
            <sz val="9"/>
            <color indexed="81"/>
            <rFont val="Tahoma"/>
            <charset val="1"/>
          </rPr>
          <t xml:space="preserve">
dos foros</t>
        </r>
      </text>
    </comment>
    <comment ref="E433" authorId="0">
      <text>
        <r>
          <rPr>
            <b/>
            <sz val="9"/>
            <color indexed="81"/>
            <rFont val="Tahoma"/>
            <charset val="1"/>
          </rPr>
          <t>UNAH:</t>
        </r>
        <r>
          <rPr>
            <sz val="9"/>
            <color indexed="81"/>
            <rFont val="Tahoma"/>
            <charset val="1"/>
          </rPr>
          <t xml:space="preserve">
baners e impresiones</t>
        </r>
      </text>
    </comment>
    <comment ref="E434" authorId="0">
      <text>
        <r>
          <rPr>
            <b/>
            <sz val="9"/>
            <color indexed="81"/>
            <rFont val="Tahoma"/>
            <charset val="1"/>
          </rPr>
          <t>UNAH:</t>
        </r>
        <r>
          <rPr>
            <sz val="9"/>
            <color indexed="81"/>
            <rFont val="Tahoma"/>
            <charset val="1"/>
          </rPr>
          <t xml:space="preserve">
6 por reunion</t>
        </r>
      </text>
    </comment>
    <comment ref="E438" authorId="0">
      <text>
        <r>
          <rPr>
            <b/>
            <sz val="9"/>
            <color indexed="81"/>
            <rFont val="Tahoma"/>
            <charset val="1"/>
          </rPr>
          <t>UNAH:</t>
        </r>
        <r>
          <rPr>
            <sz val="9"/>
            <color indexed="81"/>
            <rFont val="Tahoma"/>
            <charset val="1"/>
          </rPr>
          <t xml:space="preserve">
dos foros</t>
        </r>
      </text>
    </comment>
    <comment ref="E453" authorId="0">
      <text>
        <r>
          <rPr>
            <b/>
            <sz val="9"/>
            <color indexed="81"/>
            <rFont val="Tahoma"/>
            <charset val="1"/>
          </rPr>
          <t>UNAH:</t>
        </r>
        <r>
          <rPr>
            <sz val="9"/>
            <color indexed="81"/>
            <rFont val="Tahoma"/>
            <charset val="1"/>
          </rPr>
          <t xml:space="preserve">
baners e impresiones</t>
        </r>
      </text>
    </comment>
    <comment ref="E454" authorId="0">
      <text>
        <r>
          <rPr>
            <b/>
            <sz val="9"/>
            <color indexed="81"/>
            <rFont val="Tahoma"/>
            <charset val="1"/>
          </rPr>
          <t>UNAH:</t>
        </r>
        <r>
          <rPr>
            <sz val="9"/>
            <color indexed="81"/>
            <rFont val="Tahoma"/>
            <charset val="1"/>
          </rPr>
          <t xml:space="preserve">
6 por reunion</t>
        </r>
      </text>
    </comment>
    <comment ref="E458" authorId="0">
      <text>
        <r>
          <rPr>
            <b/>
            <sz val="9"/>
            <color indexed="81"/>
            <rFont val="Tahoma"/>
            <charset val="1"/>
          </rPr>
          <t>UNAH:</t>
        </r>
        <r>
          <rPr>
            <sz val="9"/>
            <color indexed="81"/>
            <rFont val="Tahoma"/>
            <charset val="1"/>
          </rPr>
          <t xml:space="preserve">
dos foros</t>
        </r>
      </text>
    </comment>
    <comment ref="E472" authorId="0">
      <text>
        <r>
          <rPr>
            <b/>
            <sz val="9"/>
            <color indexed="81"/>
            <rFont val="Tahoma"/>
            <charset val="1"/>
          </rPr>
          <t>UNAH:</t>
        </r>
        <r>
          <rPr>
            <sz val="9"/>
            <color indexed="81"/>
            <rFont val="Tahoma"/>
            <charset val="1"/>
          </rPr>
          <t xml:space="preserve">
baners e impresiones</t>
        </r>
      </text>
    </comment>
    <comment ref="E473" authorId="0">
      <text>
        <r>
          <rPr>
            <b/>
            <sz val="9"/>
            <color indexed="81"/>
            <rFont val="Tahoma"/>
            <charset val="1"/>
          </rPr>
          <t>UNAH:</t>
        </r>
        <r>
          <rPr>
            <sz val="9"/>
            <color indexed="81"/>
            <rFont val="Tahoma"/>
            <charset val="1"/>
          </rPr>
          <t xml:space="preserve">
6 por reunion</t>
        </r>
      </text>
    </comment>
    <comment ref="E477" authorId="0">
      <text>
        <r>
          <rPr>
            <b/>
            <sz val="9"/>
            <color indexed="81"/>
            <rFont val="Tahoma"/>
            <charset val="1"/>
          </rPr>
          <t>UNAH:</t>
        </r>
        <r>
          <rPr>
            <sz val="9"/>
            <color indexed="81"/>
            <rFont val="Tahoma"/>
            <charset val="1"/>
          </rPr>
          <t xml:space="preserve">
dos foros</t>
        </r>
      </text>
    </comment>
    <comment ref="E492" authorId="0">
      <text>
        <r>
          <rPr>
            <b/>
            <sz val="9"/>
            <color indexed="81"/>
            <rFont val="Tahoma"/>
            <charset val="1"/>
          </rPr>
          <t>UNAH:</t>
        </r>
        <r>
          <rPr>
            <sz val="9"/>
            <color indexed="81"/>
            <rFont val="Tahoma"/>
            <charset val="1"/>
          </rPr>
          <t xml:space="preserve">
baners e impresiones</t>
        </r>
      </text>
    </comment>
    <comment ref="E493" authorId="0">
      <text>
        <r>
          <rPr>
            <b/>
            <sz val="9"/>
            <color indexed="81"/>
            <rFont val="Tahoma"/>
            <charset val="1"/>
          </rPr>
          <t>UNAH:</t>
        </r>
        <r>
          <rPr>
            <sz val="9"/>
            <color indexed="81"/>
            <rFont val="Tahoma"/>
            <charset val="1"/>
          </rPr>
          <t xml:space="preserve">
6 por reunion</t>
        </r>
      </text>
    </comment>
    <comment ref="E497" authorId="0">
      <text>
        <r>
          <rPr>
            <b/>
            <sz val="9"/>
            <color indexed="81"/>
            <rFont val="Tahoma"/>
            <charset val="1"/>
          </rPr>
          <t>UNAH:</t>
        </r>
        <r>
          <rPr>
            <sz val="9"/>
            <color indexed="81"/>
            <rFont val="Tahoma"/>
            <charset val="1"/>
          </rPr>
          <t xml:space="preserve">
dos foros</t>
        </r>
      </text>
    </comment>
    <comment ref="E512" authorId="0">
      <text>
        <r>
          <rPr>
            <b/>
            <sz val="9"/>
            <color indexed="81"/>
            <rFont val="Tahoma"/>
            <charset val="1"/>
          </rPr>
          <t>UNAH:</t>
        </r>
        <r>
          <rPr>
            <sz val="9"/>
            <color indexed="81"/>
            <rFont val="Tahoma"/>
            <charset val="1"/>
          </rPr>
          <t xml:space="preserve">
baners e impresiones</t>
        </r>
      </text>
    </comment>
    <comment ref="E513" authorId="0">
      <text>
        <r>
          <rPr>
            <b/>
            <sz val="9"/>
            <color indexed="81"/>
            <rFont val="Tahoma"/>
            <charset val="1"/>
          </rPr>
          <t>UNAH:</t>
        </r>
        <r>
          <rPr>
            <sz val="9"/>
            <color indexed="81"/>
            <rFont val="Tahoma"/>
            <charset val="1"/>
          </rPr>
          <t xml:space="preserve">
6 por reunion</t>
        </r>
      </text>
    </comment>
    <comment ref="E518" authorId="0">
      <text>
        <r>
          <rPr>
            <b/>
            <sz val="9"/>
            <color indexed="81"/>
            <rFont val="Tahoma"/>
            <charset val="1"/>
          </rPr>
          <t>UNAH:</t>
        </r>
        <r>
          <rPr>
            <sz val="9"/>
            <color indexed="81"/>
            <rFont val="Tahoma"/>
            <charset val="1"/>
          </rPr>
          <t xml:space="preserve">
dos foros</t>
        </r>
      </text>
    </comment>
  </commentList>
</comments>
</file>

<file path=xl/comments3.xml><?xml version="1.0" encoding="utf-8"?>
<comments xmlns="http://schemas.openxmlformats.org/spreadsheetml/2006/main">
  <authors>
    <author>UNAH</author>
  </authors>
  <commentList>
    <comment ref="D63" authorId="0">
      <text>
        <r>
          <rPr>
            <b/>
            <sz val="9"/>
            <color indexed="81"/>
            <rFont val="Tahoma"/>
            <charset val="1"/>
          </rPr>
          <t>UNAH:</t>
        </r>
        <r>
          <rPr>
            <sz val="9"/>
            <color indexed="81"/>
            <rFont val="Tahoma"/>
            <charset val="1"/>
          </rPr>
          <t xml:space="preserve">
caja</t>
        </r>
      </text>
    </comment>
    <comment ref="D65" authorId="0">
      <text>
        <r>
          <rPr>
            <b/>
            <sz val="9"/>
            <color indexed="81"/>
            <rFont val="Tahoma"/>
            <charset val="1"/>
          </rPr>
          <t>UNAH:</t>
        </r>
        <r>
          <rPr>
            <sz val="9"/>
            <color indexed="81"/>
            <rFont val="Tahoma"/>
            <charset val="1"/>
          </rPr>
          <t xml:space="preserve">
cajas</t>
        </r>
      </text>
    </comment>
  </commentList>
</comments>
</file>

<file path=xl/comments4.xml><?xml version="1.0" encoding="utf-8"?>
<comments xmlns="http://schemas.openxmlformats.org/spreadsheetml/2006/main">
  <authors>
    <author>UNAH</author>
  </authors>
  <commentList>
    <comment ref="D61" authorId="0">
      <text>
        <r>
          <rPr>
            <b/>
            <sz val="9"/>
            <color indexed="81"/>
            <rFont val="Tahoma"/>
            <charset val="1"/>
          </rPr>
          <t>UNAH:</t>
        </r>
        <r>
          <rPr>
            <sz val="9"/>
            <color indexed="81"/>
            <rFont val="Tahoma"/>
            <charset val="1"/>
          </rPr>
          <t xml:space="preserve">
dias</t>
        </r>
      </text>
    </comment>
    <comment ref="C153" authorId="0">
      <text>
        <r>
          <rPr>
            <b/>
            <sz val="9"/>
            <color indexed="81"/>
            <rFont val="Tahoma"/>
            <charset val="1"/>
          </rPr>
          <t>UNAH:</t>
        </r>
        <r>
          <rPr>
            <sz val="9"/>
            <color indexed="81"/>
            <rFont val="Tahoma"/>
            <charset val="1"/>
          </rPr>
          <t xml:space="preserve">
gestion externa</t>
        </r>
      </text>
    </comment>
    <comment ref="C197" authorId="0">
      <text>
        <r>
          <rPr>
            <b/>
            <sz val="9"/>
            <color indexed="81"/>
            <rFont val="Tahoma"/>
            <charset val="1"/>
          </rPr>
          <t>UNAH:</t>
        </r>
        <r>
          <rPr>
            <sz val="9"/>
            <color indexed="81"/>
            <rFont val="Tahoma"/>
            <charset val="1"/>
          </rPr>
          <t xml:space="preserve">
mobilizacion para ensayos</t>
        </r>
      </text>
    </comment>
    <comment ref="D239" authorId="0">
      <text>
        <r>
          <rPr>
            <b/>
            <sz val="9"/>
            <color indexed="81"/>
            <rFont val="Tahoma"/>
            <charset val="1"/>
          </rPr>
          <t>UNAH:</t>
        </r>
        <r>
          <rPr>
            <sz val="9"/>
            <color indexed="81"/>
            <rFont val="Tahoma"/>
            <charset val="1"/>
          </rPr>
          <t xml:space="preserve">
para dos personas</t>
        </r>
      </text>
    </comment>
    <comment ref="D283" authorId="0">
      <text>
        <r>
          <rPr>
            <b/>
            <sz val="9"/>
            <color indexed="81"/>
            <rFont val="Tahoma"/>
            <charset val="1"/>
          </rPr>
          <t>UNAH:</t>
        </r>
        <r>
          <rPr>
            <sz val="9"/>
            <color indexed="81"/>
            <rFont val="Tahoma"/>
            <charset val="1"/>
          </rPr>
          <t xml:space="preserve">
dos encuestadores</t>
        </r>
      </text>
    </comment>
    <comment ref="D325" authorId="0">
      <text>
        <r>
          <rPr>
            <b/>
            <sz val="9"/>
            <color indexed="81"/>
            <rFont val="Tahoma"/>
            <charset val="1"/>
          </rPr>
          <t>UNAH:</t>
        </r>
        <r>
          <rPr>
            <sz val="9"/>
            <color indexed="81"/>
            <rFont val="Tahoma"/>
            <charset val="1"/>
          </rPr>
          <t xml:space="preserve">
dos docentes una semana</t>
        </r>
      </text>
    </comment>
    <comment ref="E415" authorId="0">
      <text>
        <r>
          <rPr>
            <b/>
            <sz val="9"/>
            <color indexed="81"/>
            <rFont val="Tahoma"/>
            <charset val="1"/>
          </rPr>
          <t>UNAH:</t>
        </r>
        <r>
          <rPr>
            <sz val="9"/>
            <color indexed="81"/>
            <rFont val="Tahoma"/>
            <charset val="1"/>
          </rPr>
          <t xml:space="preserve">
pago de arbitros</t>
        </r>
      </text>
    </comment>
    <comment ref="D419" authorId="0">
      <text>
        <r>
          <rPr>
            <b/>
            <sz val="9"/>
            <color indexed="81"/>
            <rFont val="Tahoma"/>
            <charset val="1"/>
          </rPr>
          <t>UNAH:</t>
        </r>
        <r>
          <rPr>
            <sz val="9"/>
            <color indexed="81"/>
            <rFont val="Tahoma"/>
            <charset val="1"/>
          </rPr>
          <t xml:space="preserve">
lote</t>
        </r>
      </text>
    </comment>
    <comment ref="D420" authorId="0">
      <text>
        <r>
          <rPr>
            <b/>
            <sz val="9"/>
            <color indexed="81"/>
            <rFont val="Tahoma"/>
            <charset val="1"/>
          </rPr>
          <t>UNAH:</t>
        </r>
        <r>
          <rPr>
            <sz val="9"/>
            <color indexed="81"/>
            <rFont val="Tahoma"/>
            <charset val="1"/>
          </rPr>
          <t xml:space="preserve">
bolsa</t>
        </r>
      </text>
    </comment>
    <comment ref="C459" authorId="0">
      <text>
        <r>
          <rPr>
            <b/>
            <sz val="9"/>
            <color indexed="81"/>
            <rFont val="Tahoma"/>
            <charset val="1"/>
          </rPr>
          <t>UNAH:</t>
        </r>
        <r>
          <rPr>
            <sz val="9"/>
            <color indexed="81"/>
            <rFont val="Tahoma"/>
            <charset val="1"/>
          </rPr>
          <t xml:space="preserve">
banda</t>
        </r>
      </text>
    </comment>
    <comment ref="D459" authorId="0">
      <text>
        <r>
          <rPr>
            <b/>
            <sz val="9"/>
            <color indexed="81"/>
            <rFont val="Tahoma"/>
            <charset val="1"/>
          </rPr>
          <t>UNAH:</t>
        </r>
        <r>
          <rPr>
            <sz val="9"/>
            <color indexed="81"/>
            <rFont val="Tahoma"/>
            <charset val="1"/>
          </rPr>
          <t xml:space="preserve">
banda y obsequios</t>
        </r>
      </text>
    </comment>
    <comment ref="E461" authorId="0">
      <text>
        <r>
          <rPr>
            <b/>
            <sz val="9"/>
            <color indexed="81"/>
            <rFont val="Tahoma"/>
            <charset val="1"/>
          </rPr>
          <t>UNAH:</t>
        </r>
        <r>
          <rPr>
            <sz val="9"/>
            <color indexed="81"/>
            <rFont val="Tahoma"/>
            <charset val="1"/>
          </rPr>
          <t xml:space="preserve">
dos eventos de marzo, el dia del deporte y la madrina</t>
        </r>
      </text>
    </comment>
    <comment ref="D504" authorId="0">
      <text>
        <r>
          <rPr>
            <b/>
            <sz val="9"/>
            <color indexed="81"/>
            <rFont val="Tahoma"/>
            <charset val="1"/>
          </rPr>
          <t>UNAH:</t>
        </r>
        <r>
          <rPr>
            <sz val="9"/>
            <color indexed="81"/>
            <rFont val="Tahoma"/>
            <charset val="1"/>
          </rPr>
          <t xml:space="preserve">
premios para cuatro lugares</t>
        </r>
      </text>
    </comment>
    <comment ref="D548" authorId="0">
      <text>
        <r>
          <rPr>
            <b/>
            <sz val="9"/>
            <color indexed="81"/>
            <rFont val="Tahoma"/>
            <charset val="1"/>
          </rPr>
          <t>UNAH:</t>
        </r>
        <r>
          <rPr>
            <sz val="9"/>
            <color indexed="81"/>
            <rFont val="Tahoma"/>
            <charset val="1"/>
          </rPr>
          <t xml:space="preserve">
lote</t>
        </r>
      </text>
    </comment>
    <comment ref="D591" authorId="0">
      <text>
        <r>
          <rPr>
            <b/>
            <sz val="9"/>
            <color indexed="81"/>
            <rFont val="Tahoma"/>
            <charset val="1"/>
          </rPr>
          <t>UNAH:</t>
        </r>
        <r>
          <rPr>
            <sz val="9"/>
            <color indexed="81"/>
            <rFont val="Tahoma"/>
            <charset val="1"/>
          </rPr>
          <t xml:space="preserve">
visitas</t>
        </r>
      </text>
    </comment>
    <comment ref="D643" authorId="0">
      <text>
        <r>
          <rPr>
            <b/>
            <sz val="9"/>
            <color indexed="81"/>
            <rFont val="Tahoma"/>
            <charset val="1"/>
          </rPr>
          <t>UNAH:</t>
        </r>
        <r>
          <rPr>
            <sz val="9"/>
            <color indexed="81"/>
            <rFont val="Tahoma"/>
            <charset val="1"/>
          </rPr>
          <t xml:space="preserve">
cajas</t>
        </r>
      </text>
    </comment>
    <comment ref="D723" authorId="0">
      <text>
        <r>
          <rPr>
            <b/>
            <sz val="9"/>
            <color indexed="81"/>
            <rFont val="Tahoma"/>
            <charset val="1"/>
          </rPr>
          <t>UNAH:</t>
        </r>
        <r>
          <rPr>
            <sz val="9"/>
            <color indexed="81"/>
            <rFont val="Tahoma"/>
            <charset val="1"/>
          </rPr>
          <t xml:space="preserve">
cajas</t>
        </r>
      </text>
    </comment>
    <comment ref="D728" authorId="0">
      <text>
        <r>
          <rPr>
            <b/>
            <sz val="9"/>
            <color indexed="81"/>
            <rFont val="Tahoma"/>
            <charset val="1"/>
          </rPr>
          <t>UNAH:</t>
        </r>
        <r>
          <rPr>
            <sz val="9"/>
            <color indexed="81"/>
            <rFont val="Tahoma"/>
            <charset val="1"/>
          </rPr>
          <t xml:space="preserve">
libra</t>
        </r>
      </text>
    </comment>
    <comment ref="D766" authorId="0">
      <text>
        <r>
          <rPr>
            <b/>
            <sz val="9"/>
            <color indexed="81"/>
            <rFont val="Tahoma"/>
            <charset val="1"/>
          </rPr>
          <t>UNAH:</t>
        </r>
        <r>
          <rPr>
            <sz val="9"/>
            <color indexed="81"/>
            <rFont val="Tahoma"/>
            <charset val="1"/>
          </rPr>
          <t xml:space="preserve">
tres viajes, tres personas por tres dias</t>
        </r>
      </text>
    </comment>
    <comment ref="D856" authorId="0">
      <text>
        <r>
          <rPr>
            <b/>
            <sz val="9"/>
            <color indexed="81"/>
            <rFont val="Tahoma"/>
            <charset val="1"/>
          </rPr>
          <t>UNAH:</t>
        </r>
        <r>
          <rPr>
            <sz val="9"/>
            <color indexed="81"/>
            <rFont val="Tahoma"/>
            <charset val="1"/>
          </rPr>
          <t xml:space="preserve">
visitas de los equipos</t>
        </r>
      </text>
    </comment>
    <comment ref="D901" authorId="0">
      <text>
        <r>
          <rPr>
            <b/>
            <sz val="9"/>
            <color indexed="81"/>
            <rFont val="Tahoma"/>
            <charset val="1"/>
          </rPr>
          <t>UNAH:</t>
        </r>
        <r>
          <rPr>
            <sz val="9"/>
            <color indexed="81"/>
            <rFont val="Tahoma"/>
            <charset val="1"/>
          </rPr>
          <t xml:space="preserve">
visitas de los equipos</t>
        </r>
      </text>
    </comment>
    <comment ref="D946" authorId="0">
      <text>
        <r>
          <rPr>
            <b/>
            <sz val="9"/>
            <color indexed="81"/>
            <rFont val="Tahoma"/>
            <charset val="1"/>
          </rPr>
          <t>UNAH:</t>
        </r>
        <r>
          <rPr>
            <sz val="9"/>
            <color indexed="81"/>
            <rFont val="Tahoma"/>
            <charset val="1"/>
          </rPr>
          <t xml:space="preserve">
visitas de los equipos</t>
        </r>
      </text>
    </comment>
    <comment ref="D991" authorId="0">
      <text>
        <r>
          <rPr>
            <b/>
            <sz val="9"/>
            <color indexed="81"/>
            <rFont val="Tahoma"/>
            <charset val="1"/>
          </rPr>
          <t>UNAH:</t>
        </r>
        <r>
          <rPr>
            <sz val="9"/>
            <color indexed="81"/>
            <rFont val="Tahoma"/>
            <charset val="1"/>
          </rPr>
          <t xml:space="preserve">
visitas de los equipos</t>
        </r>
      </text>
    </comment>
    <comment ref="D1036" authorId="0">
      <text>
        <r>
          <rPr>
            <b/>
            <sz val="9"/>
            <color indexed="81"/>
            <rFont val="Tahoma"/>
            <charset val="1"/>
          </rPr>
          <t>UNAH:</t>
        </r>
        <r>
          <rPr>
            <sz val="9"/>
            <color indexed="81"/>
            <rFont val="Tahoma"/>
            <charset val="1"/>
          </rPr>
          <t xml:space="preserve">
visitas de los equipos</t>
        </r>
      </text>
    </comment>
    <comment ref="D1081" authorId="0">
      <text>
        <r>
          <rPr>
            <b/>
            <sz val="9"/>
            <color indexed="81"/>
            <rFont val="Tahoma"/>
            <charset val="1"/>
          </rPr>
          <t>UNAH:</t>
        </r>
        <r>
          <rPr>
            <sz val="9"/>
            <color indexed="81"/>
            <rFont val="Tahoma"/>
            <charset val="1"/>
          </rPr>
          <t xml:space="preserve">
visitas de los equipos</t>
        </r>
      </text>
    </comment>
    <comment ref="D1127" authorId="0">
      <text>
        <r>
          <rPr>
            <b/>
            <sz val="9"/>
            <color indexed="81"/>
            <rFont val="Tahoma"/>
            <charset val="1"/>
          </rPr>
          <t>UNAH:</t>
        </r>
        <r>
          <rPr>
            <sz val="9"/>
            <color indexed="81"/>
            <rFont val="Tahoma"/>
            <charset val="1"/>
          </rPr>
          <t xml:space="preserve">
visitas de los equipos</t>
        </r>
      </text>
    </comment>
    <comment ref="D1132" authorId="0">
      <text>
        <r>
          <rPr>
            <b/>
            <sz val="9"/>
            <color indexed="81"/>
            <rFont val="Tahoma"/>
            <charset val="1"/>
          </rPr>
          <t>UNAH:</t>
        </r>
        <r>
          <rPr>
            <sz val="9"/>
            <color indexed="81"/>
            <rFont val="Tahoma"/>
            <charset val="1"/>
          </rPr>
          <t xml:space="preserve">
lote</t>
        </r>
      </text>
    </comment>
  </commentList>
</comments>
</file>

<file path=xl/comments5.xml><?xml version="1.0" encoding="utf-8"?>
<comments xmlns="http://schemas.openxmlformats.org/spreadsheetml/2006/main">
  <authors>
    <author>UNAH</author>
  </authors>
  <commentList>
    <comment ref="G14" authorId="0">
      <text>
        <r>
          <rPr>
            <b/>
            <sz val="9"/>
            <color indexed="81"/>
            <rFont val="Tahoma"/>
            <charset val="1"/>
          </rPr>
          <t>UNAH:</t>
        </r>
        <r>
          <rPr>
            <sz val="9"/>
            <color indexed="81"/>
            <rFont val="Tahoma"/>
            <charset val="1"/>
          </rPr>
          <t xml:space="preserve">
AVERIGUAR DESGLOSE DE LOS TRES MILLONES PARA EL MIERCOLES 26</t>
        </r>
      </text>
    </comment>
  </commentList>
</comments>
</file>

<file path=xl/comments6.xml><?xml version="1.0" encoding="utf-8"?>
<comments xmlns="http://schemas.openxmlformats.org/spreadsheetml/2006/main">
  <authors>
    <author>UNAH</author>
  </authors>
  <commentList>
    <comment ref="G15" authorId="0">
      <text>
        <r>
          <rPr>
            <b/>
            <sz val="9"/>
            <color indexed="81"/>
            <rFont val="Tahoma"/>
            <charset val="1"/>
          </rPr>
          <t>UNAH:</t>
        </r>
        <r>
          <rPr>
            <sz val="9"/>
            <color indexed="81"/>
            <rFont val="Tahoma"/>
            <charset val="1"/>
          </rPr>
          <t xml:space="preserve">
Discutir este tema, si es gestion no deberia llevar cantidades</t>
        </r>
      </text>
    </comment>
    <comment ref="G25" authorId="0">
      <text>
        <r>
          <rPr>
            <b/>
            <sz val="9"/>
            <color indexed="81"/>
            <rFont val="Tahoma"/>
            <charset val="1"/>
          </rPr>
          <t>UNAH:</t>
        </r>
        <r>
          <rPr>
            <sz val="9"/>
            <color indexed="81"/>
            <rFont val="Tahoma"/>
            <charset val="1"/>
          </rPr>
          <t xml:space="preserve">
hacer las otras gestiones</t>
        </r>
      </text>
    </comment>
    <comment ref="G27" authorId="0">
      <text>
        <r>
          <rPr>
            <b/>
            <sz val="9"/>
            <color indexed="81"/>
            <rFont val="Tahoma"/>
            <charset val="1"/>
          </rPr>
          <t>UNAH:</t>
        </r>
        <r>
          <rPr>
            <sz val="9"/>
            <color indexed="81"/>
            <rFont val="Tahoma"/>
            <charset val="1"/>
          </rPr>
          <t xml:space="preserve">
hacer las otras gestiones</t>
        </r>
      </text>
    </comment>
    <comment ref="G28" authorId="0">
      <text>
        <r>
          <rPr>
            <b/>
            <sz val="9"/>
            <color indexed="81"/>
            <rFont val="Tahoma"/>
            <charset val="1"/>
          </rPr>
          <t>UNAH:</t>
        </r>
        <r>
          <rPr>
            <sz val="9"/>
            <color indexed="81"/>
            <rFont val="Tahoma"/>
            <charset val="1"/>
          </rPr>
          <t xml:space="preserve">
hacer las otras gestiones</t>
        </r>
      </text>
    </comment>
    <comment ref="G29" authorId="0">
      <text>
        <r>
          <rPr>
            <b/>
            <sz val="9"/>
            <color indexed="81"/>
            <rFont val="Tahoma"/>
            <charset val="1"/>
          </rPr>
          <t>UNAH:</t>
        </r>
        <r>
          <rPr>
            <sz val="9"/>
            <color indexed="81"/>
            <rFont val="Tahoma"/>
            <charset val="1"/>
          </rPr>
          <t xml:space="preserve">
hacer las otras gestiones</t>
        </r>
      </text>
    </comment>
  </commentList>
</comments>
</file>

<file path=xl/sharedStrings.xml><?xml version="1.0" encoding="utf-8"?>
<sst xmlns="http://schemas.openxmlformats.org/spreadsheetml/2006/main" count="16004" uniqueCount="2427">
  <si>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</si>
  <si>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</si>
  <si>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</si>
  <si>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</si>
  <si>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</si>
  <si>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</si>
  <si>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</si>
  <si>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</si>
  <si>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</si>
  <si>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</si>
  <si>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</si>
  <si>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</si>
  <si>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</si>
  <si>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</si>
  <si>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</si>
  <si>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</si>
  <si>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</si>
  <si>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</si>
  <si>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</si>
  <si>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</si>
  <si>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</si>
  <si>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</si>
  <si>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</si>
  <si>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</si>
  <si>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</si>
  <si>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</si>
  <si>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</si>
  <si>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</si>
  <si>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</si>
  <si>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</si>
  <si>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</si>
  <si>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</si>
  <si>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</si>
  <si>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</si>
  <si>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</si>
  <si>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</si>
  <si>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</si>
  <si>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</si>
  <si>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</si>
  <si>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</si>
  <si>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</si>
  <si>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</si>
  <si>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</si>
  <si>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</si>
  <si>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</si>
  <si>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</si>
  <si>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</si>
  <si>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</si>
  <si>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</si>
  <si>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</si>
  <si>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</si>
  <si>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</si>
  <si>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</si>
  <si>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</si>
  <si>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</si>
  <si>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</si>
  <si>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</si>
  <si>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</si>
  <si>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</si>
  <si>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</si>
  <si>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</si>
  <si>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</si>
  <si>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</si>
  <si>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</si>
  <si>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</si>
  <si>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</si>
  <si>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</si>
  <si>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</si>
  <si>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</si>
  <si>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</si>
  <si>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</si>
  <si>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</si>
  <si>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</si>
  <si>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</si>
  <si>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</si>
  <si>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</si>
  <si>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</si>
  <si>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</si>
  <si>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</si>
  <si>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</si>
  <si>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</si>
  <si>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</si>
  <si>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</si>
  <si>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</si>
  <si>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</si>
  <si>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</si>
  <si>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</si>
  <si>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</si>
  <si>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</si>
  <si>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</si>
  <si>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</si>
  <si>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</si>
  <si>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</si>
  <si>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</si>
  <si>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</si>
  <si>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</si>
  <si>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</si>
  <si>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</si>
  <si>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</si>
  <si>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</si>
  <si>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</si>
  <si>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</si>
  <si>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</si>
  <si>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</si>
  <si>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</si>
  <si>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</si>
  <si>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</si>
  <si>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</si>
  <si>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</si>
  <si>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</si>
  <si>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</si>
  <si>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</si>
  <si>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</si>
  <si>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</si>
  <si>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</si>
  <si>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</si>
  <si>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</si>
  <si>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</si>
  <si>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</si>
  <si>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</si>
  <si>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</si>
  <si>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</si>
  <si>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</si>
  <si>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</si>
  <si>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</si>
  <si>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</si>
  <si>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</si>
  <si>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</si>
  <si>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</si>
  <si>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</si>
  <si>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</si>
  <si>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</si>
  <si>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</si>
  <si>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</si>
  <si>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</si>
  <si>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</si>
  <si>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</si>
  <si>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</si>
  <si>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</si>
  <si>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</si>
  <si>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</si>
  <si>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</si>
  <si>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</si>
  <si>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</si>
  <si>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</si>
  <si>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</si>
  <si>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</si>
  <si>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</si>
  <si>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</si>
  <si>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</si>
  <si>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</si>
  <si>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</si>
  <si>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</si>
  <si>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</si>
  <si>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</si>
  <si>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</si>
  <si>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</si>
  <si>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</si>
  <si>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</si>
  <si>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</si>
  <si>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</si>
  <si>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</si>
  <si>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</si>
  <si>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</si>
  <si>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</si>
  <si>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</si>
  <si>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</si>
  <si>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</si>
  <si>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</si>
  <si>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</si>
  <si>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</si>
  <si>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</si>
  <si>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</si>
  <si>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</si>
  <si>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</si>
  <si>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</si>
  <si>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</si>
  <si>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</si>
  <si>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</si>
  <si>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</si>
  <si>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</si>
  <si>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</si>
  <si>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</si>
  <si>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</si>
  <si>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</si>
  <si>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</si>
  <si>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</si>
  <si>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</si>
  <si>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</si>
  <si>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</si>
  <si>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</si>
  <si>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</si>
  <si>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</si>
  <si>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</si>
  <si>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</si>
  <si>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</si>
  <si>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</si>
  <si>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</si>
  <si>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</si>
  <si>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</si>
  <si>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</si>
  <si>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</si>
  <si>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</si>
  <si>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</si>
  <si>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</si>
  <si>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</si>
  <si>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</si>
  <si>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</si>
  <si>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</si>
  <si>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</si>
  <si>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</si>
  <si>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</si>
  <si>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</si>
  <si>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</si>
  <si>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</si>
  <si>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</si>
  <si>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</si>
  <si>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</si>
  <si>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</si>
  <si>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</si>
  <si>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</si>
  <si>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</si>
  <si>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</si>
  <si>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</si>
  <si>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</si>
  <si>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</si>
  <si>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</si>
  <si>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</si>
  <si>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</si>
  <si>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</si>
  <si>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</si>
  <si>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</si>
  <si>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</si>
  <si>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</si>
  <si>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</si>
  <si>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</si>
  <si>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</si>
  <si>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</si>
  <si>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</si>
  <si>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</si>
  <si>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</si>
  <si>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</si>
  <si>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</si>
  <si>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</si>
  <si>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</si>
  <si>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</si>
  <si>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</si>
  <si>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</si>
  <si>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</si>
  <si>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</si>
  <si>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</si>
  <si>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</si>
  <si>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</si>
  <si>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</si>
  <si>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</si>
  <si>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</si>
  <si>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</si>
  <si>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</si>
  <si>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</si>
  <si>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</si>
  <si>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</si>
  <si>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</si>
  <si>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</si>
  <si>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</si>
  <si>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</si>
  <si>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</si>
  <si>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</si>
  <si>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</si>
  <si>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</si>
  <si>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</si>
  <si>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</si>
  <si>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</si>
  <si>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</si>
  <si>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</si>
  <si>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</si>
  <si>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</si>
  <si>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</si>
  <si>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</si>
  <si>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</si>
  <si>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</si>
  <si>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</si>
  <si>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</si>
  <si>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</si>
  <si>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</si>
  <si>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</si>
  <si>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</si>
  <si>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</si>
  <si>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</si>
  <si>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</si>
  <si>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</si>
  <si>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</si>
  <si>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</si>
  <si>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</si>
  <si>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</si>
  <si>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</si>
  <si>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</si>
  <si>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</si>
  <si>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</si>
  <si>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</si>
  <si>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</si>
  <si>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</si>
  <si>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</si>
  <si>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</si>
  <si>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</si>
  <si>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</si>
  <si>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</si>
  <si>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</si>
  <si>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</si>
  <si>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</si>
  <si>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</si>
  <si>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</si>
  <si>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</si>
  <si>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</si>
  <si>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</si>
  <si>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</si>
  <si>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</si>
  <si>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</si>
  <si>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</si>
  <si>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</si>
  <si>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</si>
  <si>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</si>
  <si>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</si>
  <si>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</si>
  <si>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</si>
  <si>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</si>
  <si>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</si>
  <si>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</si>
  <si>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</si>
  <si>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</si>
  <si>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</si>
  <si>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</si>
  <si>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</si>
  <si>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</si>
  <si>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</si>
  <si>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</si>
  <si>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</si>
  <si>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</si>
  <si>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</si>
  <si>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</si>
  <si>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</si>
  <si>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</si>
  <si>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</si>
  <si>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</si>
  <si>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</si>
  <si>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</si>
  <si>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</si>
  <si>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</si>
  <si>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</si>
  <si>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</si>
  <si>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</si>
  <si>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</si>
  <si>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</si>
  <si>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</si>
  <si>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</si>
  <si>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</si>
  <si>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</si>
  <si>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</si>
  <si>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</si>
  <si>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</si>
  <si>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</si>
  <si>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</si>
  <si>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</si>
  <si>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</si>
  <si>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</si>
  <si>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</si>
  <si>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</si>
  <si>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</si>
  <si>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</si>
  <si>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</si>
  <si>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</si>
  <si>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</si>
  <si>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</si>
  <si>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</si>
  <si>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</si>
  <si>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</si>
  <si>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</si>
  <si>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</si>
  <si>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</si>
  <si>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</si>
  <si>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</si>
  <si>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</si>
  <si>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</si>
  <si>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</si>
  <si>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</si>
  <si>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</si>
  <si>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</si>
  <si>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</si>
  <si>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</si>
  <si>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</si>
  <si>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</si>
  <si>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</si>
  <si>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</si>
  <si>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</si>
  <si>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</si>
  <si>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</si>
  <si>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</si>
  <si>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</si>
  <si>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</si>
  <si>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</si>
  <si>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</si>
  <si>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</si>
  <si>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</si>
  <si>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</si>
  <si>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</si>
  <si>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</si>
  <si>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</si>
  <si>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</si>
  <si>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</si>
  <si>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</si>
  <si>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</si>
  <si>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</si>
  <si>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</si>
  <si>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</si>
  <si>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</si>
  <si>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</si>
  <si>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</si>
  <si>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</si>
  <si>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</si>
  <si>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</si>
  <si>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</si>
  <si>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</si>
  <si>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</si>
  <si>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</si>
  <si>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</si>
  <si>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</si>
  <si>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</si>
  <si>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</si>
  <si>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</si>
  <si>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</si>
  <si>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</si>
  <si>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</si>
  <si>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</si>
  <si>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</si>
  <si>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</si>
  <si>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</si>
  <si>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</si>
  <si>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</si>
  <si>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</si>
  <si>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</si>
  <si>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</si>
  <si>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</si>
  <si>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</si>
  <si>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</si>
  <si>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</si>
  <si>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</si>
  <si>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</si>
  <si>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</si>
  <si>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</si>
  <si>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</si>
  <si>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</si>
  <si>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</si>
  <si>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</si>
  <si>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</si>
  <si>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</si>
  <si>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</si>
  <si>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</si>
  <si>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</si>
  <si>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</si>
  <si>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</si>
  <si>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</si>
  <si>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</si>
  <si>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</si>
  <si>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</si>
  <si>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</si>
  <si>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</si>
  <si>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</si>
  <si>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</si>
  <si>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</si>
  <si>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</si>
  <si>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</si>
  <si>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</si>
  <si>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</si>
  <si>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</si>
  <si>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</si>
  <si>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</si>
  <si>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</si>
  <si>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</si>
  <si>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</si>
  <si>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</si>
  <si>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</si>
  <si>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</si>
  <si>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</si>
  <si>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</si>
  <si>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</si>
  <si>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</si>
  <si>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</si>
  <si>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</si>
  <si>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</si>
  <si>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</si>
  <si>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</si>
  <si>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</si>
  <si>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</si>
  <si>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</si>
  <si>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</si>
  <si>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</si>
  <si>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</si>
  <si>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</si>
  <si>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</si>
  <si>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</si>
  <si>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</si>
  <si>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</si>
  <si>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</si>
  <si>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</si>
  <si>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</si>
  <si>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</si>
  <si>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</si>
  <si>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</si>
  <si>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</si>
  <si>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</si>
  <si>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</si>
  <si>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</si>
  <si>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</si>
  <si>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</si>
  <si>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</si>
  <si>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</si>
  <si>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</si>
  <si>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</si>
  <si>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</si>
  <si>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</si>
  <si>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</si>
  <si>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</si>
  <si>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</si>
  <si>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</si>
  <si>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</si>
  <si>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</si>
  <si>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</si>
  <si>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</si>
  <si>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</si>
  <si>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</si>
  <si>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</si>
  <si>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</si>
  <si>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</si>
  <si>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</si>
  <si>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</si>
  <si>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</si>
  <si>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</si>
  <si>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</si>
  <si>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</si>
  <si>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</si>
  <si>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</si>
  <si>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</si>
  <si>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</si>
  <si>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</si>
  <si>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</si>
  <si>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</si>
  <si>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</si>
  <si>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</si>
  <si>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</si>
  <si>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</si>
  <si>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</si>
  <si>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</si>
  <si>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</si>
  <si>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</si>
  <si>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</si>
  <si>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</si>
  <si>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</si>
  <si>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</si>
  <si>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</si>
  <si>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</si>
  <si>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</si>
  <si>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</si>
  <si>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</si>
  <si>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</si>
  <si>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</si>
  <si>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</si>
  <si>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</si>
  <si>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</si>
  <si>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</si>
  <si>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</si>
  <si>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</si>
  <si>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</si>
  <si>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</si>
  <si>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</si>
  <si>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</si>
  <si>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</si>
  <si>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</si>
  <si>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</si>
  <si>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</si>
  <si>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</si>
  <si>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</si>
  <si>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</si>
  <si>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</si>
  <si>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</si>
  <si>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</si>
  <si>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</si>
  <si>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</si>
  <si>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</si>
  <si>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</si>
  <si>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</si>
  <si>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</si>
  <si>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</si>
  <si>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</si>
  <si>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</si>
  <si>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</si>
  <si>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</si>
  <si>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</si>
  <si>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</si>
  <si>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</si>
  <si>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</si>
  <si>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</si>
  <si>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</si>
  <si>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</si>
  <si>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</si>
  <si>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</si>
  <si>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</si>
  <si>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</si>
  <si>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</si>
  <si>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</si>
  <si>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</si>
  <si>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</si>
  <si>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</si>
  <si>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</si>
  <si>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</si>
  <si>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</si>
  <si>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</si>
  <si>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</si>
  <si>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</si>
  <si>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</si>
  <si>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</si>
  <si>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</si>
  <si>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</si>
  <si>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</si>
  <si>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</si>
  <si>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</si>
  <si>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</si>
  <si>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</si>
  <si>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</si>
  <si>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</si>
  <si>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</si>
  <si>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</si>
  <si>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</si>
  <si>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</si>
  <si>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</si>
  <si>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</si>
  <si>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</si>
  <si>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</si>
  <si>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</si>
  <si>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</si>
  <si>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</si>
  <si>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</si>
  <si>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</si>
  <si>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</si>
  <si>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</si>
  <si>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</si>
  <si>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</si>
  <si>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</si>
  <si>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</si>
  <si>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</si>
  <si>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</si>
  <si>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</si>
  <si>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</si>
  <si>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</si>
  <si>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</si>
  <si>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</si>
  <si>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</si>
  <si>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</si>
  <si>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</si>
  <si>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</si>
  <si>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</si>
  <si>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</si>
  <si>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</si>
  <si>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</si>
  <si>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</si>
  <si>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</si>
  <si>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</si>
  <si>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</si>
  <si>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</si>
  <si>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</si>
  <si>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</si>
  <si>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</si>
  <si>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</si>
  <si>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</si>
  <si>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</si>
  <si>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</si>
  <si>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</si>
  <si>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</si>
  <si>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</si>
  <si>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</si>
  <si>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</si>
  <si>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</si>
  <si>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</si>
  <si>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</si>
  <si>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</si>
  <si>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</si>
  <si>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</si>
  <si>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</si>
  <si>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</si>
  <si>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</si>
  <si>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</si>
  <si>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</si>
  <si>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</si>
  <si>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</si>
  <si>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</si>
  <si>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</si>
  <si>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</si>
  <si>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</si>
  <si>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</si>
  <si>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</si>
  <si>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</si>
  <si>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</si>
  <si>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</si>
  <si>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</si>
  <si>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</si>
  <si>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</si>
  <si>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</si>
  <si>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</si>
  <si>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</si>
  <si>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</si>
  <si>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</si>
  <si>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</si>
  <si>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</si>
  <si>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</si>
  <si>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</si>
  <si>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</si>
  <si>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</si>
  <si>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</si>
  <si>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</si>
  <si>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</si>
  <si>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</si>
  <si>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</si>
  <si>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</si>
  <si>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</si>
  <si>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</si>
  <si>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</si>
  <si>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</si>
  <si>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</si>
  <si>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</si>
  <si>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</si>
  <si>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</si>
  <si>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</si>
  <si>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</si>
  <si>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</si>
  <si>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</si>
  <si>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</si>
  <si>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</si>
  <si>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</si>
  <si>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</si>
  <si>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</si>
  <si>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</si>
  <si>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</si>
  <si>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</si>
  <si>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</si>
  <si>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</si>
  <si>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</si>
  <si>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</si>
  <si>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</si>
  <si>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</si>
  <si>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</si>
  <si>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</si>
  <si>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</si>
  <si>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</si>
  <si>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</si>
  <si>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</si>
  <si>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</si>
  <si>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</si>
  <si>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</si>
  <si>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</si>
  <si>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</si>
  <si>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</si>
  <si>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</si>
  <si>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</si>
  <si>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</si>
  <si>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</si>
  <si>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</si>
  <si>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</si>
  <si>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</si>
  <si>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</si>
  <si>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</si>
  <si>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</si>
  <si>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</si>
  <si>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</si>
  <si>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</si>
  <si>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</si>
  <si>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</si>
  <si>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</si>
  <si>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</si>
  <si>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</si>
  <si>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</si>
  <si>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</si>
  <si>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</si>
  <si>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</si>
  <si>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</si>
  <si>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</si>
  <si>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</si>
  <si>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</si>
  <si>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</si>
  <si>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</si>
  <si>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</si>
  <si>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</si>
  <si>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</si>
  <si>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</si>
  <si>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</si>
  <si>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</si>
  <si>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</si>
  <si>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</si>
  <si>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</si>
  <si>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</si>
  <si>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</si>
  <si>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</si>
  <si>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</si>
  <si>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</si>
  <si>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</si>
  <si>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</si>
  <si>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</si>
  <si>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</si>
  <si>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</si>
  <si>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</si>
  <si>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</si>
  <si>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</si>
  <si>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</si>
  <si>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</si>
  <si>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</si>
  <si>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</si>
  <si>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</si>
  <si>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</si>
  <si>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</si>
  <si>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</si>
  <si>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</si>
  <si>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</si>
  <si>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</si>
  <si>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</si>
  <si>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</si>
  <si>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</si>
  <si>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</si>
  <si>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</si>
  <si>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</si>
  <si>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</si>
  <si>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</si>
  <si>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</si>
  <si>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</si>
  <si>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</si>
  <si>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</si>
  <si>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</si>
  <si>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</si>
  <si>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</si>
  <si>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</si>
  <si>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</si>
  <si>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</si>
  <si>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</si>
  <si>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</si>
  <si>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</si>
  <si>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</si>
  <si>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</si>
  <si>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</si>
  <si>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</si>
  <si>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</si>
  <si>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</si>
  <si>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</si>
  <si>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</si>
  <si>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</si>
  <si>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</si>
  <si>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</si>
  <si>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</si>
  <si>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</si>
  <si>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</si>
  <si>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</si>
  <si>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</si>
  <si>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</si>
  <si>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</si>
  <si>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</si>
  <si>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</si>
  <si>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</si>
  <si>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</si>
  <si>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</si>
  <si>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</si>
  <si>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</si>
  <si>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</si>
  <si>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</si>
  <si>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</si>
  <si>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</si>
  <si>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</si>
  <si>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</si>
  <si>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</si>
  <si>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</si>
  <si>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</si>
  <si>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</si>
  <si>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</si>
  <si>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</si>
  <si>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</si>
  <si>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</si>
  <si>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</si>
  <si>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</si>
  <si>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</si>
  <si>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</si>
  <si>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</si>
  <si>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</si>
  <si>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</si>
  <si>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</si>
  <si>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</si>
  <si>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</si>
  <si>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</si>
  <si>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</si>
  <si>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</si>
  <si>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</si>
  <si>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</si>
  <si>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</si>
  <si>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</si>
  <si>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</si>
  <si>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</si>
  <si>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</si>
  <si>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</si>
  <si>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</si>
  <si>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</si>
  <si>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</si>
  <si>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</si>
  <si>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</si>
  <si>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</si>
  <si>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</si>
  <si>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</si>
  <si>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</si>
  <si>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</si>
  <si>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</si>
  <si>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</si>
  <si>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</si>
  <si>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</si>
  <si>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</si>
  <si>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</si>
  <si>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</si>
  <si>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</si>
  <si>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</si>
  <si>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</si>
  <si>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</si>
  <si>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</si>
  <si>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</si>
  <si>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</si>
  <si>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</si>
  <si>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</si>
  <si>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</si>
  <si>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</si>
  <si>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</si>
  <si>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</si>
  <si>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</si>
  <si>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</si>
  <si>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</si>
  <si>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</si>
  <si>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</si>
  <si>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</si>
  <si>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</si>
  <si>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</si>
  <si>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</si>
  <si>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</si>
  <si>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</si>
  <si>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</si>
  <si>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</si>
  <si>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</si>
  <si>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</si>
  <si>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</si>
  <si>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</si>
  <si>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</si>
  <si>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</si>
  <si>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</si>
  <si>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</si>
  <si>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</si>
  <si>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</si>
  <si>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</si>
  <si>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</si>
  <si>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</si>
  <si>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</si>
  <si>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</si>
  <si>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</si>
  <si>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</si>
  <si>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</si>
  <si>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</si>
  <si>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</si>
  <si>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</si>
  <si>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</si>
  <si>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</si>
  <si>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</si>
  <si>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</si>
  <si>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</si>
  <si>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</si>
  <si>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</si>
  <si>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</si>
  <si>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</si>
  <si>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</si>
  <si>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</si>
  <si>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</si>
  <si>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</si>
  <si>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</si>
  <si>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</si>
  <si>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</si>
  <si>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</si>
  <si>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</si>
  <si>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</si>
  <si>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</si>
  <si>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</si>
  <si>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</si>
  <si>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</si>
  <si>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</si>
  <si>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</si>
  <si>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</si>
  <si>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</si>
  <si>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</si>
  <si>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</si>
  <si>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</si>
  <si>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</si>
  <si>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</si>
  <si>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</si>
  <si>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</si>
  <si>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</si>
  <si>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</si>
  <si>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</si>
  <si>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</si>
  <si>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</si>
  <si>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</si>
  <si>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</si>
  <si>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</si>
  <si>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</si>
  <si>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</si>
  <si>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</si>
  <si>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</si>
  <si>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</si>
  <si>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</si>
  <si>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</si>
  <si>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</si>
  <si>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</si>
  <si>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</si>
  <si>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</si>
  <si>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</si>
  <si>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</si>
  <si>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</si>
  <si>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</si>
  <si>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</si>
  <si>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</si>
  <si>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</si>
  <si>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</si>
  <si>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</si>
  <si>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</si>
  <si>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</si>
  <si>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</si>
  <si>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</si>
  <si>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</si>
  <si>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</si>
  <si>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</si>
  <si>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</si>
  <si>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</si>
  <si>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</si>
  <si>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</si>
  <si>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</si>
  <si>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</si>
  <si>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</si>
  <si>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</si>
  <si>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</si>
  <si>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</si>
  <si>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</si>
  <si>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</si>
  <si>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</si>
  <si>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</si>
  <si>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</si>
  <si>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</si>
  <si>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</si>
  <si>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</si>
  <si>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</si>
  <si>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</si>
  <si>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</si>
  <si>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</si>
  <si>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</si>
  <si>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</si>
  <si>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</si>
  <si>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</si>
  <si>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</si>
  <si>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</si>
  <si>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</si>
  <si>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</si>
  <si>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</si>
  <si>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</si>
  <si>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</si>
  <si>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</si>
  <si>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</si>
  <si>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</si>
  <si>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</si>
  <si>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</si>
  <si>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</si>
  <si>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</si>
  <si>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</si>
  <si>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</si>
  <si>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</si>
  <si>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</si>
  <si>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</si>
  <si>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</si>
  <si>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</si>
  <si>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</si>
  <si>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</si>
  <si>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</si>
  <si>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</si>
  <si>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</si>
  <si>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</si>
  <si>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</si>
  <si>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</si>
  <si>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</si>
  <si>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</si>
  <si>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</si>
  <si>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</si>
  <si>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</si>
  <si>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</si>
  <si>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</si>
  <si>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</si>
  <si>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</si>
  <si>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</si>
  <si>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</si>
  <si>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</si>
  <si>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</si>
  <si>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</si>
  <si>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</si>
  <si>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</si>
  <si>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</si>
  <si>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</si>
  <si>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</si>
  <si>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</si>
  <si>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</si>
  <si>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</si>
  <si>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</si>
  <si>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</si>
  <si>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</si>
  <si>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</si>
  <si>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</si>
  <si>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</si>
  <si>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</si>
  <si>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</si>
  <si>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</si>
  <si>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</si>
  <si>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</si>
  <si>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</si>
  <si>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</si>
  <si>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</si>
  <si>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</si>
  <si>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</si>
  <si>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</si>
  <si>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</si>
  <si>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</si>
  <si>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</si>
  <si>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</si>
  <si>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</si>
  <si>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</si>
  <si>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</si>
  <si>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</si>
  <si>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</si>
  <si>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</si>
  <si>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</si>
  <si>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</si>
  <si>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</si>
  <si>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</si>
  <si>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</si>
  <si>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</si>
  <si>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</si>
  <si>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</si>
  <si>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</si>
  <si>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</si>
  <si>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</si>
  <si>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</si>
  <si>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</si>
  <si>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</si>
  <si>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</si>
  <si>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</si>
  <si>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</si>
  <si>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</si>
  <si>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</si>
  <si>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</si>
  <si>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</si>
  <si>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</si>
  <si>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</si>
  <si>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</si>
  <si>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</si>
  <si>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</si>
  <si>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</si>
  <si>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</si>
  <si>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</si>
  <si>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</si>
  <si>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</si>
  <si>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</si>
  <si>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</si>
  <si>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</si>
  <si>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</si>
  <si>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</si>
  <si>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</si>
  <si>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</si>
  <si>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</si>
  <si>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</si>
  <si>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</si>
  <si>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</si>
  <si>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</si>
  <si>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</si>
  <si>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</si>
  <si>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</si>
  <si>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</si>
  <si>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</si>
  <si>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</si>
  <si>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</si>
  <si>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</si>
  <si>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</si>
  <si>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</si>
  <si>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</si>
  <si>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</si>
  <si>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</si>
  <si>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</si>
  <si>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</si>
  <si>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</si>
  <si>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</si>
  <si>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</si>
  <si>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</si>
  <si>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</si>
  <si>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</si>
  <si>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</si>
  <si>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</si>
  <si>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</si>
  <si>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</si>
  <si>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</si>
  <si>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</si>
  <si>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</si>
  <si>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</si>
  <si>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</si>
  <si>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</si>
  <si>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</si>
  <si>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</si>
  <si>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</si>
  <si>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</si>
  <si>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</si>
  <si>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</si>
  <si>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</si>
  <si>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</si>
  <si>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</si>
  <si>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</si>
  <si>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</si>
  <si>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</si>
  <si>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</si>
  <si>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</si>
  <si>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</si>
  <si>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</si>
  <si>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</si>
  <si>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</si>
  <si>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</si>
  <si>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</si>
  <si>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</si>
  <si>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</si>
  <si>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</si>
  <si>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</si>
  <si>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</si>
  <si>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</si>
  <si>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</si>
  <si>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</si>
  <si>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</si>
  <si>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</si>
  <si>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</si>
  <si>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</si>
  <si>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</si>
  <si>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</si>
  <si>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</si>
  <si>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</si>
  <si>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</si>
  <si>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</si>
  <si>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</si>
  <si>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</si>
  <si>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</si>
  <si>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</si>
  <si>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</si>
  <si>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</si>
  <si>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</si>
  <si>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</si>
  <si>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</si>
  <si>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</si>
  <si>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</si>
  <si>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</si>
  <si>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</si>
  <si>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</si>
  <si>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</si>
  <si>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</si>
  <si>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</si>
  <si>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</si>
  <si>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</si>
  <si>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</si>
  <si>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</si>
  <si>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</si>
  <si>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</si>
  <si>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</si>
  <si>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</si>
  <si>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</si>
  <si>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</si>
  <si>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</si>
  <si>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</si>
  <si>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</si>
  <si>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</si>
  <si>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</si>
  <si>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</si>
  <si>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</si>
  <si>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</si>
  <si>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</si>
  <si>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</si>
  <si>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</si>
  <si>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</si>
  <si>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</si>
  <si>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</si>
  <si>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</si>
  <si>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</si>
  <si>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</si>
  <si>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</si>
  <si>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</si>
  <si>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</si>
  <si>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</si>
  <si>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</si>
  <si>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</si>
  <si>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</si>
  <si>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</si>
  <si>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</si>
  <si>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</si>
  <si>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</si>
  <si>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</si>
  <si>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</si>
  <si>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</si>
  <si>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</si>
  <si>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</si>
  <si>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</si>
  <si>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</si>
  <si>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</si>
  <si>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</si>
  <si>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</si>
  <si>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</si>
  <si>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</si>
  <si>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</si>
  <si>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</si>
  <si>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</si>
  <si>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</si>
  <si>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</si>
  <si>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</si>
  <si>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</si>
  <si>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</si>
  <si>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</si>
  <si>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</si>
  <si>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</si>
  <si>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</si>
  <si>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</si>
  <si>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</si>
  <si>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</si>
  <si>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</si>
  <si>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</si>
  <si>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</si>
  <si>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</si>
  <si>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</si>
  <si>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</si>
  <si>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</si>
  <si>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</si>
  <si>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</si>
  <si>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</si>
  <si>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</si>
  <si>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</si>
  <si>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</si>
  <si>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</si>
  <si>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</si>
  <si>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</si>
  <si>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</si>
  <si>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</si>
  <si>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</si>
  <si>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</si>
  <si>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</si>
  <si>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</si>
  <si>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</si>
  <si>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</si>
  <si>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</si>
  <si>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</si>
  <si>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</si>
  <si>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</si>
  <si>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</si>
  <si>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</si>
  <si>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</si>
  <si>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</si>
  <si>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</si>
  <si>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</si>
  <si>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</si>
  <si>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</si>
  <si>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</si>
  <si>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</si>
  <si>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</si>
  <si>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</si>
  <si>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</si>
  <si>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</si>
  <si>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</si>
  <si>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</si>
  <si>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</si>
  <si>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</si>
  <si>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</si>
  <si>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</si>
  <si>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</si>
  <si>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</si>
  <si>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</si>
  <si>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</si>
  <si>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</si>
  <si>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</si>
  <si>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</si>
  <si>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</si>
  <si>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</si>
  <si>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</si>
  <si>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</si>
  <si>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</si>
  <si>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</si>
  <si>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</si>
  <si>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</si>
  <si>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</si>
  <si>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</si>
  <si>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</si>
  <si>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</si>
  <si>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</si>
  <si>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</si>
  <si>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</si>
  <si>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</si>
  <si>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</si>
  <si>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</si>
  <si>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</si>
  <si>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</si>
  <si>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</si>
  <si>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</si>
  <si>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</si>
  <si>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</si>
  <si>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</si>
  <si>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</si>
  <si>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</si>
  <si>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</si>
  <si>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</si>
  <si>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</si>
  <si>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</si>
  <si>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</si>
  <si>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</si>
  <si>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</si>
  <si>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</si>
  <si>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</si>
  <si>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</si>
  <si>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</si>
  <si>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</si>
  <si>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</si>
  <si>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</si>
  <si>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</si>
  <si>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</si>
  <si>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</si>
  <si>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</si>
  <si>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</si>
  <si>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</si>
  <si>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</si>
  <si>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</si>
  <si>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</si>
  <si>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</si>
  <si>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</si>
  <si>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</si>
  <si>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</si>
  <si>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</si>
  <si>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</si>
  <si>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</si>
  <si>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</si>
  <si>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</si>
  <si>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</si>
  <si>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</si>
  <si>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</si>
  <si>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</si>
  <si>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</si>
  <si>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</si>
  <si>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</si>
  <si>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</si>
  <si>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</si>
  <si>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</si>
  <si>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</si>
  <si>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</si>
  <si>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</si>
  <si>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</si>
  <si>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</si>
  <si>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</si>
  <si>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</si>
  <si>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</si>
  <si>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</si>
  <si>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</si>
  <si>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</si>
  <si>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</si>
  <si>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</si>
  <si>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</si>
  <si>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</si>
  <si>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</si>
  <si>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</si>
  <si>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</si>
  <si>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</si>
  <si>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</si>
  <si>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</si>
  <si>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</si>
  <si>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</si>
  <si>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</si>
  <si>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</si>
  <si>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</si>
  <si>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</si>
  <si>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</si>
  <si>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</si>
  <si>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</si>
  <si>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</si>
  <si>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</si>
  <si>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</si>
  <si>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</si>
  <si>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</si>
  <si>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</si>
  <si>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</si>
  <si>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</si>
  <si>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</si>
  <si>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</si>
  <si>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</si>
  <si>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</si>
  <si>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</si>
  <si>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</si>
  <si>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</si>
  <si>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</si>
  <si>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</si>
  <si>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</si>
  <si>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</si>
  <si>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</si>
  <si>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</si>
  <si>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</si>
  <si>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</si>
  <si>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</si>
  <si>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</si>
  <si>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</si>
  <si>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</si>
  <si>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</si>
  <si>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</si>
  <si>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</si>
  <si>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</si>
  <si>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</si>
  <si>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</si>
  <si>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</si>
  <si>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</si>
  <si>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</si>
  <si>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</si>
  <si>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</si>
  <si>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</si>
  <si>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</si>
  <si>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</si>
  <si>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</si>
  <si>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</si>
  <si>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</si>
  <si>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</si>
  <si>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</si>
  <si>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</si>
  <si>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</si>
  <si>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</si>
  <si>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</si>
  <si>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</si>
  <si>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</si>
  <si>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</si>
  <si>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</si>
  <si>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</si>
  <si>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</si>
  <si>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</si>
  <si>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</si>
  <si>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</si>
  <si>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</si>
  <si>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</si>
  <si>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</si>
  <si>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</si>
  <si>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</si>
  <si>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</si>
  <si>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</si>
  <si>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</si>
  <si>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</si>
  <si>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</si>
  <si>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</si>
  <si>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</si>
  <si>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</si>
  <si>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</si>
  <si>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</si>
  <si>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</si>
  <si>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</si>
  <si>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</si>
  <si>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</si>
  <si>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</si>
  <si>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</si>
  <si>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</si>
  <si>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</si>
  <si>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</si>
  <si>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</si>
  <si>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</si>
  <si>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</si>
  <si>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</si>
  <si>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</si>
  <si>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</si>
  <si>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</si>
  <si>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</si>
  <si>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</si>
  <si>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</si>
  <si>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</si>
  <si>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</si>
  <si>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</si>
  <si>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</si>
  <si>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</si>
  <si>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</si>
  <si>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</si>
  <si>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</si>
  <si>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</si>
  <si>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</si>
  <si>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</si>
  <si>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</si>
  <si>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</si>
  <si>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</si>
  <si>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</si>
  <si>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</si>
  <si>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</si>
  <si>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</si>
  <si>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</si>
  <si>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</si>
  <si>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</si>
  <si>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</si>
  <si>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</si>
  <si>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</si>
  <si>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</si>
  <si>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</si>
  <si>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</si>
  <si>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</si>
  <si>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</si>
  <si>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</si>
  <si>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</si>
  <si>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</si>
  <si>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</si>
  <si>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</si>
  <si>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</si>
  <si>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</si>
  <si>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</si>
  <si>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</si>
  <si>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</si>
  <si>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</si>
  <si>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</si>
  <si>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</si>
  <si>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</si>
  <si>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</si>
  <si>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</si>
  <si>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</si>
  <si>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</si>
  <si>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</si>
  <si>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</si>
  <si>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</si>
  <si>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</si>
  <si>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</si>
  <si>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</si>
  <si>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</si>
  <si>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</si>
  <si>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</si>
  <si>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</si>
  <si>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</si>
  <si>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</si>
  <si>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</si>
  <si>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</si>
  <si>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</si>
  <si>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</si>
  <si>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</si>
  <si>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</si>
  <si>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</si>
  <si>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</si>
  <si>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</si>
  <si>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</si>
  <si>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</si>
  <si>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</si>
  <si>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</si>
  <si>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</si>
  <si>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</si>
  <si>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</si>
  <si>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</si>
  <si>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</si>
  <si>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</si>
  <si>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</si>
  <si>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</si>
  <si>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</si>
  <si>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</si>
  <si>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</si>
  <si>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</si>
  <si>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</si>
  <si>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</si>
  <si>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</si>
  <si>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</si>
  <si>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</si>
  <si>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</si>
  <si>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</si>
  <si>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</si>
  <si>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</si>
  <si>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</si>
  <si>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</si>
  <si>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</si>
  <si>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</si>
  <si>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</si>
  <si>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</si>
  <si>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</si>
  <si>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</si>
  <si>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</si>
  <si>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</si>
  <si>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</si>
  <si>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</si>
  <si>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</si>
  <si>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</si>
  <si>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</si>
  <si>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</si>
  <si>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</si>
  <si>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</si>
  <si>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</si>
  <si>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</si>
  <si>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</si>
  <si>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</si>
  <si>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</si>
  <si>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</si>
  <si>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</si>
  <si>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</si>
  <si>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</si>
  <si>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11.2.A.1 ADMON.</t>
  </si>
  <si>
    <t xml:space="preserve">Los estudiantes y docentes conocen las lineas prioritarias de vinculacion en las que intervendra el centro en los proximos cuatro años. </t>
  </si>
  <si>
    <t>Un taller realizado</t>
  </si>
  <si>
    <t>3.a.1.vinculacion</t>
  </si>
  <si>
    <t>Realizacion de un taller de socializacion y apropiacion de las lineas de vinculacion de UNAH-TEC Aguán</t>
  </si>
  <si>
    <t>es necesario que la comunidad universitaria se apropien y conoscan la ruta a seguir en vinculacion</t>
  </si>
  <si>
    <t>informe del taller, fotografias y trifolios y lista de asistencia</t>
  </si>
  <si>
    <t>comunidad universitaria</t>
  </si>
  <si>
    <t>comité de vinculacion.</t>
  </si>
  <si>
    <t>1.a.1.subdireccion</t>
  </si>
  <si>
    <t>Creada y funcionando la Comision Curricular</t>
  </si>
  <si>
    <t>El Centro cuenta con una comision curricular que trabaja en la nueva oferta academica y en toda la dimension curricular</t>
  </si>
  <si>
    <t>La creacion y funcionamiento de la comision curricular asegura el seguimiento del desarrollo curricular del centro</t>
  </si>
  <si>
    <t>oficio de creacion y oficializacion</t>
  </si>
  <si>
    <t>Comunidad universitaria</t>
  </si>
  <si>
    <t>Direccion del centro</t>
  </si>
  <si>
    <t>Realizacion de levantamiento de informacion de los diagnosticos para la apertura de las nuevas carreras del centro.</t>
  </si>
  <si>
    <t>cuatro diagnosticos realizados y entregados</t>
  </si>
  <si>
    <t>Existen cuatro diagnosticos para la apertura de tres nuevas carreras a nivel de Tecnicos Universitarios, Licenciaturas y Maestria</t>
  </si>
  <si>
    <t>la realizacion de los diagnosticos para la apertura de las nuevas carreras, es uno de los requisitos basicos para la aprobacion de la nueva oferta</t>
  </si>
  <si>
    <t>Informe de los diagnosticos</t>
  </si>
  <si>
    <t xml:space="preserve">Comision y Subcomisiones Curriculares </t>
  </si>
  <si>
    <t>1.a.2.Comisioncurricular</t>
  </si>
  <si>
    <t>combustible</t>
  </si>
  <si>
    <t>Elaboracion del Plan de Factibilidad de las nuevas carreras del centro</t>
  </si>
  <si>
    <t>1.a.3.comisioncurricular</t>
  </si>
  <si>
    <t>cuatro planes de factibilidad realizados y entregados</t>
  </si>
  <si>
    <t>UNAH-TEC Aguán ha entregado a las unidades academicas y administrativas cuatro planes de factibilidad para la apertura de las nuevas carreras</t>
  </si>
  <si>
    <t>El Plan de Factibilidad de la nueva oferta es prioritaria para su aprobacion</t>
  </si>
  <si>
    <t>Documento del Plan de factibilidad</t>
  </si>
  <si>
    <t>Elaboracion e implementacion del Plan de fortalecimiento, crecimiento y desarrollo de la oferta academica actual y potencial</t>
  </si>
  <si>
    <t>1.a.4.subdireccion</t>
  </si>
  <si>
    <t>la realizacion del plan de fortalecimiento y desarrollo de la oferta actual y potencial debe responder a las areas del conocimiento del centro</t>
  </si>
  <si>
    <t>Documento de plan de fortalecmiento</t>
  </si>
  <si>
    <t>Jefes de departamento, coordinadores de carrera y subdireccion academica</t>
  </si>
  <si>
    <t>un plan de fortalecimiento y crecimiento de la oferta actual y potencial</t>
  </si>
  <si>
    <t>El centro posee un plan de desarrollo de las carreras que responde a las areas academicas definidadas en el plan estrategico aprobado.</t>
  </si>
  <si>
    <t>Elaboracion e implementacion del Plan de crecimiento y desarrollo de la infraestructura fisica y tecnologica acorde  al desarrollo de la oferta academica</t>
  </si>
  <si>
    <t>1.a.5.subdireccion</t>
  </si>
  <si>
    <t>la elaboracion del plan de cremiento y desarrollo de la infraestructura fisica y tecnologica acorde al desarrollo de la oferta academica</t>
  </si>
  <si>
    <t>Plan elaborado y socializado</t>
  </si>
  <si>
    <t>Jefes de departamento, coordinadores de carrera, Direccion, subdireccion academica y enlace SEAPI.</t>
  </si>
  <si>
    <t>Un plan de desarrollo de infraestructura fisica y tecnologica para la oferta academica.</t>
  </si>
  <si>
    <t>El centro posee un plan de desarrollo de infraestructura fisica y tecnologica acorde a la oferta academica</t>
  </si>
  <si>
    <t xml:space="preserve">Elaboracion y ejecucion de un proyecto de fortalecimiento de capacidades y competencias y  en las areas de matematicas y español con estudiantes de educacion media que se someteran a la PAA </t>
  </si>
  <si>
    <t>1.a.1.admisiones</t>
  </si>
  <si>
    <t>Aumentar el indice de aprobacion de la PAA</t>
  </si>
  <si>
    <t>20% del proyecto ejecutado</t>
  </si>
  <si>
    <t xml:space="preserve">los mecanismos de acercamiento y fortalecmiento de las competencias de los estudiantes en español y matematica como preparacion para la PAA   </t>
  </si>
  <si>
    <t>Documento de proyecto</t>
  </si>
  <si>
    <t>Coordinacion  de admisiones y profesores de matematica, español y sicologia.</t>
  </si>
  <si>
    <t>viaticos nacionales</t>
  </si>
  <si>
    <t>5.a.1.voae</t>
  </si>
  <si>
    <t>cantidad de becas</t>
  </si>
  <si>
    <t>Mayor cantidad de estudiantes becados</t>
  </si>
  <si>
    <t>Gestionar mayor numero de becas para estudiantes y graduados  del centro con la UNAH y otras instituciones.</t>
  </si>
  <si>
    <t>Promover el acceso a la UNAH a estudiantes y graduados de escasos recursos y con talentos y habilidades.</t>
  </si>
  <si>
    <t>oficios de gestion</t>
  </si>
  <si>
    <t xml:space="preserve">Comunidad universitaria </t>
  </si>
  <si>
    <t xml:space="preserve">Comunidad universitaria y graduados </t>
  </si>
  <si>
    <t>VOAE y VRI</t>
  </si>
  <si>
    <t>Elaboracion y ejecucion del programa de tutoria y asesoria academica por centro y carrera con apoyo de la Red del Litoral Atlantico</t>
  </si>
  <si>
    <t>Mejorar el desempeño academico de los estudiantes</t>
  </si>
  <si>
    <t xml:space="preserve">Programa socializado </t>
  </si>
  <si>
    <t>VOAE y Subdireccion Academica</t>
  </si>
  <si>
    <t>El CURVA, cuenta con servicios de asesoría académica</t>
  </si>
  <si>
    <t>proyectos de asesoría académica en ejecución</t>
  </si>
  <si>
    <t>Realización de ferias vocacionales</t>
  </si>
  <si>
    <t>Identificar estudiantes que pretendan estudiar en este Centro Regional</t>
  </si>
  <si>
    <t>Listado de institutos de secundaria y estudiantes que participen en estas ferias</t>
  </si>
  <si>
    <t>Estudiantes de educación media.</t>
  </si>
  <si>
    <t>Coordinación de VOAE</t>
  </si>
  <si>
    <t>5.a.2.voae</t>
  </si>
  <si>
    <t>5.a.3.voae</t>
  </si>
  <si>
    <t>copias</t>
  </si>
  <si>
    <t>Alimentos y bebidas (almuerzos)</t>
  </si>
  <si>
    <t>material impreso del evento</t>
  </si>
  <si>
    <t>Participacion de los estudiantes en festival nacional UNAH</t>
  </si>
  <si>
    <t>5.c.4.voae</t>
  </si>
  <si>
    <t>participacion de los estudiantes</t>
  </si>
  <si>
    <t>Involucrados los estudiantes en l festival nacional UNAH.</t>
  </si>
  <si>
    <t>Fortalecimiento de las habilidades artisticas y culturales de los estudiantes</t>
  </si>
  <si>
    <t>fotografias, videos etc</t>
  </si>
  <si>
    <t>Estudiantes del centro</t>
  </si>
  <si>
    <t>VOAE</t>
  </si>
  <si>
    <t>Diesel</t>
  </si>
  <si>
    <t>Extipendio a estudiantes</t>
  </si>
  <si>
    <t>Creacion de un cuadro artistico y participacion en eventos culturales</t>
  </si>
  <si>
    <t>5.c.5.voae</t>
  </si>
  <si>
    <t>un cuadro de artistico creado y participando</t>
  </si>
  <si>
    <t>UNAH-TEC Aguán participa con su cuadro artistico en eventos artisticos y culturales</t>
  </si>
  <si>
    <t>Elaboracion de trajes tipicos</t>
  </si>
  <si>
    <t xml:space="preserve">Insumos </t>
  </si>
  <si>
    <t>incentivar y promover las habilidades artisticas de los estudiantes y el posicionamiento del centro en eventos culturales</t>
  </si>
  <si>
    <t>fotos, videos</t>
  </si>
  <si>
    <t>5.a.4.voae</t>
  </si>
  <si>
    <t>los estudiantes reciben atencion medica y sicologica basica</t>
  </si>
  <si>
    <t>Una brigrada medica desarrollada</t>
  </si>
  <si>
    <t>Necesidad de mayor antencion de la salud de los estudiantes</t>
  </si>
  <si>
    <t>Videos, informe</t>
  </si>
  <si>
    <t>Comunidad Universitaria</t>
  </si>
  <si>
    <t>Combustible</t>
  </si>
  <si>
    <t>Alimentos y bebidas</t>
  </si>
  <si>
    <t>Insumos medicos</t>
  </si>
  <si>
    <t>Compra de medicamentos</t>
  </si>
  <si>
    <t>Gestión de brigada medica para atender las necesidades de salud del centro, utilizando  las capacidades instaladas del CURLA</t>
  </si>
  <si>
    <t>5.a.5.voae</t>
  </si>
  <si>
    <t>Gestion para la instalacion de una clinica de servicios de salud integral</t>
  </si>
  <si>
    <t>Gestion realizada</t>
  </si>
  <si>
    <t>Oficios de gestion</t>
  </si>
  <si>
    <t>Oficos de gestion, informes de avances</t>
  </si>
  <si>
    <t>5.c.7.voae</t>
  </si>
  <si>
    <t>Crear espacios de dialogo permanente que permitan  la participacion estudiantil a lo interno y externo del centro</t>
  </si>
  <si>
    <t>Estudiantes participando en diveros eventos y espacios de dialogo</t>
  </si>
  <si>
    <t>Los estudiantes del centro promueven iniciativas de desarrollo institucional y regional.</t>
  </si>
  <si>
    <t xml:space="preserve">Promover la conciencia y participacion  ciudadana </t>
  </si>
  <si>
    <t>listas de asistencia, fotografias, documentos de inciativas de proyectos</t>
  </si>
  <si>
    <t>Comunidad del Aguán</t>
  </si>
  <si>
    <t>VOAE y Vinculacion</t>
  </si>
  <si>
    <t>Creacion de la Comision Curricular del centro</t>
  </si>
  <si>
    <t>Analisis de factibilidad para la apliacion de la oferta bimodal y para el fortalecmiento de las asignaturas de formacion general</t>
  </si>
  <si>
    <t>7.a.1.loesencial</t>
  </si>
  <si>
    <t>coro formado y en presentaciones</t>
  </si>
  <si>
    <t>El centro cuenta con un coro estudiantil que se presenta en actividades academicas, culturales y en constante vinculacion</t>
  </si>
  <si>
    <t xml:space="preserve">No existe un coro universitario </t>
  </si>
  <si>
    <t>fotografias y videos, memorias de la practica</t>
  </si>
  <si>
    <t>Lo esencial de la reforma</t>
  </si>
  <si>
    <t>Compra de mobiliario (atril)</t>
  </si>
  <si>
    <t>Impresión de partituras</t>
  </si>
  <si>
    <t>Archivo</t>
  </si>
  <si>
    <t>Gastos de mobilizacion</t>
  </si>
  <si>
    <t>Gastos de impresión para invitaciones, trifolios</t>
  </si>
  <si>
    <t>Compra de uniforme</t>
  </si>
  <si>
    <t>7.a.2.loesencial</t>
  </si>
  <si>
    <t xml:space="preserve">Grupo de lo esencial formado y funcionando </t>
  </si>
  <si>
    <t>Ejecutandose en programa de lo esencial de la reforma</t>
  </si>
  <si>
    <t>El grupo lo esencial es basico para llevar acabo parte de la politica politica cultural de la UNAH</t>
  </si>
  <si>
    <t>Oficio de nombramiento</t>
  </si>
  <si>
    <t>Definicion y socializacion de las lineas de trabajo de lo esencial</t>
  </si>
  <si>
    <t>7.a.3.loesencial</t>
  </si>
  <si>
    <t>lineas identificadas y socializadas</t>
  </si>
  <si>
    <t>La comunidad universitaria y la poblacion del Aguán reconocen el gtrabajo de lo esencial de la reforma.</t>
  </si>
  <si>
    <t xml:space="preserve">las lineas de trabajo son la guia a seguir por el equipo de lo esencial </t>
  </si>
  <si>
    <t>fotografias y videos.</t>
  </si>
  <si>
    <t>Comunidad universitaria y poblacion del valle</t>
  </si>
  <si>
    <t>Formacion y participacion de un coro estudiantil</t>
  </si>
  <si>
    <t>Elaboracion y socializacion de la agenda cultural del centro</t>
  </si>
  <si>
    <t>7.a.4.loesencial</t>
  </si>
  <si>
    <t>Agenda cultural en ejecucion</t>
  </si>
  <si>
    <t>UNAH-TEC Aguan, desarrolla una agenda cultural trimestral</t>
  </si>
  <si>
    <t>la agenda cultura recoje las actividades  y eventos culturales del centro y se proyecta a la comunidad</t>
  </si>
  <si>
    <t>agenda socializada en todos los medios</t>
  </si>
  <si>
    <t xml:space="preserve">Capacitacion de gestores culturales para el desarrollo de inventarios regionales y programacion cultural </t>
  </si>
  <si>
    <t>7.a.5.loesencial</t>
  </si>
  <si>
    <t>gestores culturales capacitados</t>
  </si>
  <si>
    <t>los gestores culturales de la region han sido capacitados en gestion cultural</t>
  </si>
  <si>
    <t>el fortalecimiento de los gestores culturales regionales potencia las capacidades de los gestores locales</t>
  </si>
  <si>
    <t>fotografias, videos</t>
  </si>
  <si>
    <t>Refrigerio</t>
  </si>
  <si>
    <t>Hotel</t>
  </si>
  <si>
    <t>Organización de talleres de educacion artistica</t>
  </si>
  <si>
    <t>7.a.7.loesencial</t>
  </si>
  <si>
    <t>talleres de pintura, de musica y de arte escenico</t>
  </si>
  <si>
    <t>El centro ofrece talleres artisticos a la comunidad del valle</t>
  </si>
  <si>
    <t>la educacion no formal es un mecanismo de vinculacion de la UNAH con la comunidad</t>
  </si>
  <si>
    <t>listas de asistencia e informes de trabajo</t>
  </si>
  <si>
    <t>Lo esencial de la reforma y VOAE</t>
  </si>
  <si>
    <t>Elaboracion de bases de datos e inventarios relativos al patrimonio cultural y natural de la region</t>
  </si>
  <si>
    <t>7.a.9.loesencial</t>
  </si>
  <si>
    <t>base de dato en construccion</t>
  </si>
  <si>
    <t>una base de datos sobre el inventario del patrimonio cultural en construccion</t>
  </si>
  <si>
    <t>el rescate y proteccion del patrimonio cultural</t>
  </si>
  <si>
    <t>instrumentos de recoleccion</t>
  </si>
  <si>
    <t>comunidad del Aguán</t>
  </si>
  <si>
    <t>Lo Esencial de la Reforma</t>
  </si>
  <si>
    <t>alimentos y bebidas</t>
  </si>
  <si>
    <t>Desarrollo de una investigacion orientada priorizar acciones de los tres ejes componentes de lo esencial</t>
  </si>
  <si>
    <t>investigacion desarrollada</t>
  </si>
  <si>
    <t>UNAH-TEC Aguán desarrolla una investigacion orientada a desarrollar los ejes del programa de lo esencial en la region.</t>
  </si>
  <si>
    <t>8.a.10.loesencial</t>
  </si>
  <si>
    <t>Alimentacion para encuestadores</t>
  </si>
  <si>
    <t>la investigacion sera el insumo para la definicion de las lineas de trabajo de lo esencial y la agenda cultural</t>
  </si>
  <si>
    <t>diseño de investigacion</t>
  </si>
  <si>
    <t>Oficializar el grupo de lo Esencial de la Reforma y acondicionar el espacio fisico</t>
  </si>
  <si>
    <t>Impresora multifuncional</t>
  </si>
  <si>
    <t>Cartuchos de tinta</t>
  </si>
  <si>
    <t>Definir con apoyo de la coordinacion regional de investigacion las lineas prioritarias de investigacion del area industria y agricultura sostenible</t>
  </si>
  <si>
    <t>2.a.1.agroindustria</t>
  </si>
  <si>
    <t>Lineas identificadas</t>
  </si>
  <si>
    <t>El area de industria y agricultura cuenta con lineas de investigacion definidas</t>
  </si>
  <si>
    <t>es necesario que las areas del conocimiento definidas para el centro tengan lineas de investigacion claras y pertienentes</t>
  </si>
  <si>
    <t xml:space="preserve">documento </t>
  </si>
  <si>
    <t>Coordinacion de Agroindustria</t>
  </si>
  <si>
    <t>Gestionar el desarrollo de investigaciones orientadas a la agroindustria y agricultura sostenible</t>
  </si>
  <si>
    <t>tres proyectos gestionados</t>
  </si>
  <si>
    <t>los docentes de UNAH-TEC Aguán concursan por recursos de investigacion</t>
  </si>
  <si>
    <t>contar con investigaciones que sirvan de referencia para dar respuesta a las necesidades regionales.</t>
  </si>
  <si>
    <t>diseños de investigaciones y oficios de gestion</t>
  </si>
  <si>
    <t>Participacion de proyecto de investigacion interregional liderado por CU</t>
  </si>
  <si>
    <t>2.a.2.agroindustria</t>
  </si>
  <si>
    <t>investigacion realizada</t>
  </si>
  <si>
    <t>los docentes de UNAH-TEC Aguán participan en proyectos interregionales</t>
  </si>
  <si>
    <t>involucramiento de los docentes en proyectos de investigacion.</t>
  </si>
  <si>
    <t>informe de la investigacion</t>
  </si>
  <si>
    <t>gestionar capacitacion orientada al diseño de investigacion</t>
  </si>
  <si>
    <t>2.a.3.agroindustria</t>
  </si>
  <si>
    <t>capacitacion realizada</t>
  </si>
  <si>
    <t>los docentes estan capacitados para elaborar proyectos de investigacion</t>
  </si>
  <si>
    <t>UNAH-TEC Aguan no cuenta con proyectos de investigacion debido a la falta de compencias en investigacion</t>
  </si>
  <si>
    <t>lista de asistencia, forografias en la pagina oficial del centro</t>
  </si>
  <si>
    <t>Agroindustria y coordinacion de investigacion</t>
  </si>
  <si>
    <t>6.a.1.agroindustria</t>
  </si>
  <si>
    <t>cantidad de estudiantes haciendo movilidad</t>
  </si>
  <si>
    <t>Estudiantes del centro adquieren nuevos conocimientos como parte de la movibilidad.</t>
  </si>
  <si>
    <t>Realizar giras de movilidad estudiantil entre centros regionales</t>
  </si>
  <si>
    <t>no se cuenta con el equipo tecnologico para realizar algunas practicas academicas</t>
  </si>
  <si>
    <t>fotografias, videos, informes</t>
  </si>
  <si>
    <t>Estudiantes de Agroindustria</t>
  </si>
  <si>
    <t>Coordinacion de agroindustria</t>
  </si>
  <si>
    <t>Participacion de los docentes en eventos academicos nacionales.</t>
  </si>
  <si>
    <t>dos eventos academicos al año</t>
  </si>
  <si>
    <t>UNAH-TEC Aguán tiene presencia en eventos academicos a nivel nacional</t>
  </si>
  <si>
    <t>6.a.2.agroindustria</t>
  </si>
  <si>
    <t>la participacion de nuestros docentes y estudiantes en este eventos academicos potencia sus capacidades</t>
  </si>
  <si>
    <t>informes de viaje</t>
  </si>
  <si>
    <t>Revision de los planes de estudio de las carreras activas e inactivas</t>
  </si>
  <si>
    <t>1.a.8.Comisioncurricular</t>
  </si>
  <si>
    <t>Un informe de revision</t>
  </si>
  <si>
    <t xml:space="preserve">UNAH-TEC Aguán hace revision  y mejoramiento permanente de los planes de estudio de las carreras </t>
  </si>
  <si>
    <t>la revion continua de los planes de estudio es u insumo importante para el rediseño curricular</t>
  </si>
  <si>
    <t>informe, lista de asistencia a reuniones</t>
  </si>
  <si>
    <t>Realizacion de talleres con autoridades locales y comunales para fortalecer la implementacion del plan de las carreras</t>
  </si>
  <si>
    <t>1.a.2.subdireccion</t>
  </si>
  <si>
    <t>dos talleres realizados</t>
  </si>
  <si>
    <t>Reactivadas las alianzas estrategicas locales para el fortalecimiento de las carreras</t>
  </si>
  <si>
    <t>La activacion de las alianzas estrategicas con la sociedad, es primordial para la implementacion de los planes de estudio</t>
  </si>
  <si>
    <t>Actas de reunion, propuestas de cartas de intensiones</t>
  </si>
  <si>
    <t>comunidad universitaria y comunidad del Aguán.</t>
  </si>
  <si>
    <t>1.a.6.subdireccion</t>
  </si>
  <si>
    <t>El centro ofrece clases generales en linea</t>
  </si>
  <si>
    <t>dos clases generales en linea por periodo</t>
  </si>
  <si>
    <t>la ampliacion de la oferta en linea ampliación la equidad y acceso a la educacion</t>
  </si>
  <si>
    <t>cantidad de estudiantes matriculados</t>
  </si>
  <si>
    <t>Subdireccion Academica</t>
  </si>
  <si>
    <t>Celebracion del dia del deporte nacional</t>
  </si>
  <si>
    <t>5.c.8.cienciassociales</t>
  </si>
  <si>
    <t>Celebracion realizada</t>
  </si>
  <si>
    <t>Celebrado el dia del deporte en el centro</t>
  </si>
  <si>
    <t>La celebracion de festividades fortalece la identidad nacional</t>
  </si>
  <si>
    <t>Coordinacion de Ciencias sociales y VOAE.</t>
  </si>
  <si>
    <t>Compra de trofeos, placas y medallas</t>
  </si>
  <si>
    <t>impresión de diplomas</t>
  </si>
  <si>
    <t>Compra de agua en bolsa</t>
  </si>
  <si>
    <t>compra de cal para marcacion</t>
  </si>
  <si>
    <t>Eleccion de la madrina del deporte</t>
  </si>
  <si>
    <t>5.c.9.cienciassociales</t>
  </si>
  <si>
    <t>madrina electa y representando al centro en eventos culturales</t>
  </si>
  <si>
    <t>UNAH-TEC Aguán tiene una madrina estudiantil que representa al centro en diferentes actividades culturales</t>
  </si>
  <si>
    <t>Representacion del centro ante la sociedad para eventos culturales</t>
  </si>
  <si>
    <t xml:space="preserve">fotografias, invitaciones </t>
  </si>
  <si>
    <t>Ciencias sociales y vinculacion</t>
  </si>
  <si>
    <t>Premiacion</t>
  </si>
  <si>
    <t>Alquiler de audio</t>
  </si>
  <si>
    <t>celebracion del dia del idioma</t>
  </si>
  <si>
    <t>5.c.10.cienciassociales</t>
  </si>
  <si>
    <t>dia del idioma celebrado</t>
  </si>
  <si>
    <t>el centro se enmaraca dentro de celebraciones civico culturales</t>
  </si>
  <si>
    <t>fotografias y videos</t>
  </si>
  <si>
    <t>ciencias sociales y VOAE</t>
  </si>
  <si>
    <t>Premiacion en metalico</t>
  </si>
  <si>
    <t>Sonido</t>
  </si>
  <si>
    <t>diplomas</t>
  </si>
  <si>
    <t>Encuentro regional deportivo en el marco del trabajo en la Red del Litoral Atlantico</t>
  </si>
  <si>
    <t>5.c.11.cienciassociales</t>
  </si>
  <si>
    <t>encuentro realizado</t>
  </si>
  <si>
    <t>se fortalecen los vinculos con los otros centros regionales</t>
  </si>
  <si>
    <t>fortalecimiento del deporte competitivo</t>
  </si>
  <si>
    <t>fotografias, datos estadisticos</t>
  </si>
  <si>
    <t>Comunidad universitaria de la Red del Litoral Atlantico</t>
  </si>
  <si>
    <t>Ciencias sociales y VOAE</t>
  </si>
  <si>
    <t xml:space="preserve">Premiacion </t>
  </si>
  <si>
    <t>Compra de agua</t>
  </si>
  <si>
    <t>Cal para marcacion</t>
  </si>
  <si>
    <t>sonido</t>
  </si>
  <si>
    <t>Realizacion de foro sobre metodologias en la enseñanza del ingles</t>
  </si>
  <si>
    <t>3.a.2.cienciassociales</t>
  </si>
  <si>
    <t>foro realizado</t>
  </si>
  <si>
    <t>Este foro establece la importancia del ingles como segunda lengua</t>
  </si>
  <si>
    <t>lista asistencia, fotos y video</t>
  </si>
  <si>
    <t>Comunidad del valle del Aguán.</t>
  </si>
  <si>
    <t>UNAH-TEC-Aguán, discute el tema de la importancia del ingles como segunda lengua y su proceso de enseñanza.</t>
  </si>
  <si>
    <t>1. Vinculos academicos y alianzas estrategicos</t>
  </si>
  <si>
    <t>Proyecto de rescate de archivos municipales</t>
  </si>
  <si>
    <t>1.a.3.cienciassociales</t>
  </si>
  <si>
    <t>cantidad de documentos rescatados</t>
  </si>
  <si>
    <t>el centro responde a una necesidad local y contribuye al rescate del patrimonio cultural</t>
  </si>
  <si>
    <t>el rescate del patrimonio cultural de la nacion</t>
  </si>
  <si>
    <t>fotografias, e informes</t>
  </si>
  <si>
    <t>Gestion para la construccion de canchas multiusos</t>
  </si>
  <si>
    <t>11.a.1.cienciassociales</t>
  </si>
  <si>
    <t>Se han realizado las gestiones para la construccion de una cancha deportiva de usos multiples</t>
  </si>
  <si>
    <t>no existen espacios deportivos en el centro que permitan el desarrollo de las competencias entre los estudiantes</t>
  </si>
  <si>
    <t>Elaboracion de mapeo de actores regionales, con el fin de identificar areas de accion prioritarias</t>
  </si>
  <si>
    <t>6.a.3.enlacedered</t>
  </si>
  <si>
    <t>identificados los autores claves del Valle del Aguán</t>
  </si>
  <si>
    <t>El centro trabaja en correspondencia con lo planteado en la Red del Litoral Atlantico</t>
  </si>
  <si>
    <t>El trabajo en red prioriza los recursos del centro</t>
  </si>
  <si>
    <t>informe de trabajo</t>
  </si>
  <si>
    <t>comunidad del litoral atlantico</t>
  </si>
  <si>
    <t>Enlace de la Red.</t>
  </si>
  <si>
    <t>Realizacion de reuniones mensuales de trabajo con los docentes del area de Ciencias Sociales Humanidades y Arte</t>
  </si>
  <si>
    <t>1.a.11.cienciassociales</t>
  </si>
  <si>
    <t>10 reuniones al año</t>
  </si>
  <si>
    <t>valorar el trabajo de los docentes en todo el periodo academico.</t>
  </si>
  <si>
    <t>La socializacion y evaluacion de las actividades trimestrales</t>
  </si>
  <si>
    <t>listas de asistencia y convocatorias</t>
  </si>
  <si>
    <t>docentes de Humanidades y Sociales</t>
  </si>
  <si>
    <t>Coordinacion de Ciencias Sociales, Humanidades y Arte</t>
  </si>
  <si>
    <t>Gestiones de capacitaciones orientadas a fortalecer las competencias docentes.</t>
  </si>
  <si>
    <t>6.a.4.subdireccion</t>
  </si>
  <si>
    <t>6 capacitaciones al año</t>
  </si>
  <si>
    <t>los docentes del centro se capacitan en diferentes tematicas</t>
  </si>
  <si>
    <t>el mejoramiento de las competencias docentes mejora la calidad educativa</t>
  </si>
  <si>
    <t>docentes del centro</t>
  </si>
  <si>
    <t>Adquisicion de material didactivo deportivo</t>
  </si>
  <si>
    <t>11.2.6.cienciasociales</t>
  </si>
  <si>
    <t>cantidad de material adquirido</t>
  </si>
  <si>
    <t>las clases de deportes cuentan con los materiales didacticos necesarios para el desarrollo academico</t>
  </si>
  <si>
    <t>desarrollo de las prcaticas de  los talleres y clases de deportes</t>
  </si>
  <si>
    <t>material en uso, informes de trabajo</t>
  </si>
  <si>
    <t>Ciencias sociales y Humanidades</t>
  </si>
  <si>
    <t>balones de futbol numero 4 y 5</t>
  </si>
  <si>
    <t>balones de volibol</t>
  </si>
  <si>
    <t>dos balones medicinales</t>
  </si>
  <si>
    <t>redes de volibol</t>
  </si>
  <si>
    <t>pesas para gimnacia</t>
  </si>
  <si>
    <t>Mesa de pin pon</t>
  </si>
  <si>
    <t xml:space="preserve">conos </t>
  </si>
  <si>
    <t>raquetas</t>
  </si>
  <si>
    <t>pelotas de pin pon</t>
  </si>
  <si>
    <t>tablas para natacion</t>
  </si>
  <si>
    <t>un cronometro</t>
  </si>
  <si>
    <t>Activar el equipo de investigacion del centro</t>
  </si>
  <si>
    <t>2.a.3.investigacion</t>
  </si>
  <si>
    <t>equipo de investigacion activado y funcionando</t>
  </si>
  <si>
    <t>identificados los investigadores de las diferentes areas</t>
  </si>
  <si>
    <t>asegurar una apropiada gestion de la investigacion</t>
  </si>
  <si>
    <t>oficio de nombramiento</t>
  </si>
  <si>
    <t>Coordinacion de Investigacion</t>
  </si>
  <si>
    <t>Capacitar al equipo de investigacion en lo concerniente al proceso de investigacion</t>
  </si>
  <si>
    <t>2.a.4.investigacion</t>
  </si>
  <si>
    <t>cantidad de capacidades realizadas</t>
  </si>
  <si>
    <t>Equipo competente en gestion de la investigacion</t>
  </si>
  <si>
    <t>Pocas investigaciones en el centro</t>
  </si>
  <si>
    <t>Listados, diplomas e informes</t>
  </si>
  <si>
    <t>Coordinacion de investigacion</t>
  </si>
  <si>
    <t>Establecer las lineas de investigacion basadas en la oferta academica</t>
  </si>
  <si>
    <t>2.a.9.investigacion</t>
  </si>
  <si>
    <t>Documento con lineas prioritarias</t>
  </si>
  <si>
    <t>El centro prioriza las investigaciones de acuerdo a las lineas establecidas.</t>
  </si>
  <si>
    <t>Para maximizar recursos</t>
  </si>
  <si>
    <t>listados de asistenicia</t>
  </si>
  <si>
    <t>Formular el programa de  formacion en investigacion, innovacion y gestion de la investigacion</t>
  </si>
  <si>
    <t>2.a.10.investigacion</t>
  </si>
  <si>
    <t>Documento de programa elaborado</t>
  </si>
  <si>
    <t>una gestion efectiva de la investigacion desde el centro</t>
  </si>
  <si>
    <t>la efectiva gestion de la investigacion dara como resultado una intervencion de la problemática pertinente</t>
  </si>
  <si>
    <t>listado de asistencia a las reuniones</t>
  </si>
  <si>
    <t>Gestion de dos becas investigacion priorizadas  en funcion de las areas del conocimiento del centro</t>
  </si>
  <si>
    <t>2.a.11.investigacion</t>
  </si>
  <si>
    <t>dos becas gestionadas</t>
  </si>
  <si>
    <t>el centro prioriza sus investigaciones de acuerdo a las areas y lineas definidas.</t>
  </si>
  <si>
    <t>Uso de la plataforma de gestion del conocimiento para dar a conocer el trabajo de investigacion, vinculacion y docencia</t>
  </si>
  <si>
    <t>6.a.5.subdireccion</t>
  </si>
  <si>
    <t>Cantidad de proyectos en la plataforma</t>
  </si>
  <si>
    <t>UNAH-TEC Aguán utiliza todos los medios disponibles en el proceso de gestion del conocimiento</t>
  </si>
  <si>
    <t>Proyectos en la plataforma</t>
  </si>
  <si>
    <t>Poblacion del pais</t>
  </si>
  <si>
    <t>El maximo aprovechamiento de los recursos de la UNAH</t>
  </si>
  <si>
    <t>Subdireccion Academica,  Unidad de comunicaciones y coordinaciones regionales y de carrera</t>
  </si>
  <si>
    <t>Continuacion del plan de movilidad intrarredes (pares academicos)</t>
  </si>
  <si>
    <t>6.a.6.enlacered</t>
  </si>
  <si>
    <t>Cantidad de reuniones y asesorias entre pares</t>
  </si>
  <si>
    <t>UNAH-TEC-Aguan, fortalece los vinculos academicos de las redes educativas</t>
  </si>
  <si>
    <t>El trabajo de asesoria entre pares academico mejora la gestion academica y del conocimiento</t>
  </si>
  <si>
    <t>listados de asistencia a las reuniones</t>
  </si>
  <si>
    <t>Enlace de la Red y subdireccion academica</t>
  </si>
  <si>
    <t>Diseño del programa de relevo docente institucional del centro.</t>
  </si>
  <si>
    <t>4.a.1.subdireccion</t>
  </si>
  <si>
    <t xml:space="preserve">El centro aplica la politica de relevo docente </t>
  </si>
  <si>
    <t xml:space="preserve">La profesionalizacion de los docentes asegura la calidad de la educacion </t>
  </si>
  <si>
    <t>oficios de gestion    de capacitaciones</t>
  </si>
  <si>
    <t>Direccion y subdireccion</t>
  </si>
  <si>
    <t>4.a.2.subdireccion</t>
  </si>
  <si>
    <t>Documento del diseño del programa</t>
  </si>
  <si>
    <t>Equipo de docentes que dan acompañamiento</t>
  </si>
  <si>
    <t>Mejor rendimiento ecademico y laboral</t>
  </si>
  <si>
    <t>Conformacion y formacion de equipo de docentes para dar acompañamiento  pedagogico y del area disciplinar</t>
  </si>
  <si>
    <t>Compartir informacion y metodos de enseñanza-aprendizaje</t>
  </si>
  <si>
    <t>informes de trabajo</t>
  </si>
  <si>
    <t>Socializacion y discusion de la valoracion del desempeño docente</t>
  </si>
  <si>
    <t>4.a.4.subdireccion</t>
  </si>
  <si>
    <t>Cantidad de reuniones sostenidas</t>
  </si>
  <si>
    <t xml:space="preserve">Los docentes estan concientes  de su desempeño docente </t>
  </si>
  <si>
    <t>necesidad de implementar acciones derivadas</t>
  </si>
  <si>
    <t>Seguimiento a la gestion ante SEAPI para la construccion del centro de emprendimiento e innovacion Tecnologica y Social</t>
  </si>
  <si>
    <t>11.2.9.Direccion, coordinaciones regionales, jefes de departamento</t>
  </si>
  <si>
    <t>Seguimiento realizado</t>
  </si>
  <si>
    <t>El centro se mantiene informado sobre el proceso de nueva construccion en infraestructura</t>
  </si>
  <si>
    <t>Necesario dar seguimiento a las nuevas construcciones</t>
  </si>
  <si>
    <t>Comunidad del valle del Aguán</t>
  </si>
  <si>
    <t>Direccion, jefes de departamento y coordinaciones regionales</t>
  </si>
  <si>
    <t>Realizacion de foros academicos orientados a fortalecer la investigacion cientifica</t>
  </si>
  <si>
    <t>2.a.12.investigacion</t>
  </si>
  <si>
    <t>Identificados los actores y elementos que favorescan la solucion de los problemas de las comunidades</t>
  </si>
  <si>
    <t>Dos foros al año</t>
  </si>
  <si>
    <t>intercambiar informacion y gestionar el conocimiento</t>
  </si>
  <si>
    <t>poblacion del aguan</t>
  </si>
  <si>
    <t>gastos de decoracion</t>
  </si>
  <si>
    <t>papeleria</t>
  </si>
  <si>
    <t>Recocimientos</t>
  </si>
  <si>
    <t>Restructuracion academica acorde a la normativa institucional.</t>
  </si>
  <si>
    <t>13.a.1.direccion</t>
  </si>
  <si>
    <t>Propuesta de estructura academica</t>
  </si>
  <si>
    <t>El recurso docente se involucra en la gestion academica</t>
  </si>
  <si>
    <t>La estructura organica es basica para llevar acabo el Plan Estrategico de Desarrollo</t>
  </si>
  <si>
    <t>Documento de la propuesta de estructura academica</t>
  </si>
  <si>
    <t>Direccion y subdireccio academica</t>
  </si>
  <si>
    <t>14.a.2.Direccion</t>
  </si>
  <si>
    <t xml:space="preserve">Evaluacion de la gestion de las diferentes unidades academicas </t>
  </si>
  <si>
    <t>Informe de evaluacion</t>
  </si>
  <si>
    <t>Evaluadas la unidades academicas del centro y realizados los ajustes necesarios</t>
  </si>
  <si>
    <t>La evaluacion es una oportunidad de mejora</t>
  </si>
  <si>
    <t>Imágenes, resultados de las evaluaciones</t>
  </si>
  <si>
    <t>Direccion</t>
  </si>
  <si>
    <t>Seguimiento a la gestion ante SEAPI para la construccion del laboratorio de innovacion industria-alimentaria (equipamiento)</t>
  </si>
  <si>
    <t>11.2.10.Direccion, coordinaciones regionales, jefes de departamento</t>
  </si>
  <si>
    <t>El seguimiento permitira realizar los ajustes a tiempo</t>
  </si>
  <si>
    <t>Seguimiento a la gestion ante SEAPI para la construccion del laboratorio de innovacion tecnologica</t>
  </si>
  <si>
    <t>Seguimiento a la gestion ante SEAPI para la construccion del laboratorio de estudios generales</t>
  </si>
  <si>
    <t xml:space="preserve">Seguimiento a la gestion ante SEAPI para la construccion del laboratorio de desarrollo humano  </t>
  </si>
  <si>
    <t>1.a.13.ciencias</t>
  </si>
  <si>
    <t>Proyecto realizado</t>
  </si>
  <si>
    <t>Suponemos que hay contaminacion y baja calidad nutricional en carnes y lacteos que se venden en le mercado municipal de Olanchito</t>
  </si>
  <si>
    <t>Muestras  tomadas, analisis realizados</t>
  </si>
  <si>
    <t>Comunidad de Olanchito</t>
  </si>
  <si>
    <t>Mejora de las condiciones nutricionales y de inocuidad de los alimentos vendidos en el Mercado Municipal de Olanchito</t>
  </si>
  <si>
    <t>Reactivos</t>
  </si>
  <si>
    <t>Placas de petri sencillas</t>
  </si>
  <si>
    <t>placas de petri doble</t>
  </si>
  <si>
    <t>tubos de ensayo</t>
  </si>
  <si>
    <t>aplicadores con algodón</t>
  </si>
  <si>
    <t>algodón</t>
  </si>
  <si>
    <t>Material impreso</t>
  </si>
  <si>
    <t>Area de ciencias</t>
  </si>
  <si>
    <t>Gestion para el acondionamiento  de la area de ciencias.</t>
  </si>
  <si>
    <t>11.3.14.ciencias</t>
  </si>
  <si>
    <t>area de ciencias acondicionada</t>
  </si>
  <si>
    <t>el area de ciencias cuenta con espacio acondicionado que permite realizar las labores de manera eficiente</t>
  </si>
  <si>
    <t>Aire acondicionado 32000 vtu</t>
  </si>
  <si>
    <t>necesario para el desarrollo eficiente del trabajo academico</t>
  </si>
  <si>
    <t>solicitud de compra, fotografias del area de ciencias</t>
  </si>
  <si>
    <t>Docentes y estudiantes de ciencias</t>
  </si>
  <si>
    <t>Ciencias</t>
  </si>
  <si>
    <t>Seguimiento ante rectoria de la gestion para la adquisicion equipo tecnologico del laboratorio de innovacion industrio-alimentario</t>
  </si>
  <si>
    <t>11.3.15.agroindustria</t>
  </si>
  <si>
    <t xml:space="preserve">el centro se mantiene informado sobre el proceso de gestion de la compra de nuevo equipo </t>
  </si>
  <si>
    <t>para llevar monitoreo de la gestion administrativo</t>
  </si>
  <si>
    <t>oficos de gestion</t>
  </si>
  <si>
    <t>agroindustria</t>
  </si>
  <si>
    <t>Gestion de dos diplomados orientados a fortalecer competencias de docentes de Agroindustria</t>
  </si>
  <si>
    <t>4.a.5.subdireccion</t>
  </si>
  <si>
    <t>dos diplomados gestionados</t>
  </si>
  <si>
    <t>profesores del area de agroindustria capacitados en el area disciplinar</t>
  </si>
  <si>
    <t>para dar mejor calidad educativa a los estudiantes</t>
  </si>
  <si>
    <t>listas de asistencia, fotos</t>
  </si>
  <si>
    <t>Docentes del centro</t>
  </si>
  <si>
    <t>Docentes de agroindustria</t>
  </si>
  <si>
    <t>11.3.16.administracion</t>
  </si>
  <si>
    <t>Gestion para la adquisicion de cinco sillas</t>
  </si>
  <si>
    <t>sillas adquiridas</t>
  </si>
  <si>
    <t>los docentes tienen mejores condiciones laborales</t>
  </si>
  <si>
    <t>los docentes no tienen las condiciones de trabajo requeridas</t>
  </si>
  <si>
    <t>docentes de agroindustria</t>
  </si>
  <si>
    <t>Seguimiento ante rectoria de la gestion para la adquisicion equipo tecnologico del Centro de Emprendimiento e Innovacion Tecnologica y Social</t>
  </si>
  <si>
    <t>11.3.16.direccion</t>
  </si>
  <si>
    <t>Direccion, jefes de departamento.</t>
  </si>
  <si>
    <t>11.3.17.direccion</t>
  </si>
  <si>
    <t>Seguimiento ante rectoria de la gestion para la adquisicion equipo tecnologico del laboratorio de innovacion tecnologica</t>
  </si>
  <si>
    <t>11.3.18.direccion</t>
  </si>
  <si>
    <t>Seguimiento ante rectoria de la gestion para la adquisicion equipo tecnologico del observatorio de desarrollo humano</t>
  </si>
  <si>
    <t xml:space="preserve">formulacion de propuesta de nueva estructura y gestion para su aprobacion ante la JDU </t>
  </si>
  <si>
    <t>11.a.4.direccion</t>
  </si>
  <si>
    <t>UNAH-TEC Aguán tiene estructura organizativa que desarrolla el Plan Estrategico del centro</t>
  </si>
  <si>
    <t>La estructura organizativa es la que desarrolla el Plan Estategico de desarrollo</t>
  </si>
  <si>
    <t>documento de propuesta</t>
  </si>
  <si>
    <t>Dirección</t>
  </si>
  <si>
    <t>Gestion para la creacion de un asistente tecnico para la gestion estrategica</t>
  </si>
  <si>
    <t>12.a.1.direccion</t>
  </si>
  <si>
    <t>un asistente tecnico contratado</t>
  </si>
  <si>
    <t>Hay un seguimiento efectivo del Plan Estrategico de Desarrollo y de los planes operativos</t>
  </si>
  <si>
    <t>Seguimiento efectivo del Plan Estrategico de Desarrollo</t>
  </si>
  <si>
    <t>Oficios de gestión</t>
  </si>
  <si>
    <t>Elaboracion de POA 2018 y gestion para su aprobacion</t>
  </si>
  <si>
    <t>11.a.7.planificacion</t>
  </si>
  <si>
    <t>POA 2018 realizado</t>
  </si>
  <si>
    <t>hay una planificacion efectiva del acciones estrategicas del Plan Estrategico de Desarrollo</t>
  </si>
  <si>
    <t>Alinear POAS con Plan Estrategico de Desarrollo</t>
  </si>
  <si>
    <t>Documento de POA</t>
  </si>
  <si>
    <t>Especialista en gestion</t>
  </si>
  <si>
    <t>14.a.1.vri</t>
  </si>
  <si>
    <t>los docentes y estudiantes del centro conocen del programa de becas</t>
  </si>
  <si>
    <t>Promover becas de movilidad mediante charlas, paginas web de la UNAH</t>
  </si>
  <si>
    <t>Que los estudinates y docentes conoscan de los programas de movilidad</t>
  </si>
  <si>
    <t>informes de seguimiento</t>
  </si>
  <si>
    <t>VRI</t>
  </si>
  <si>
    <t>14.a.2.vri</t>
  </si>
  <si>
    <t>Capacitacion docente sobre los recursos y alianzas con los que cuenta la UNAH para realizar proyectos de cooperacion</t>
  </si>
  <si>
    <t>Desarrollar los procesos de cooperacion internacional que permitan el desarrollo de la region.</t>
  </si>
  <si>
    <t>vri</t>
  </si>
  <si>
    <t>Al menos dos anteproyectos de cooperacion</t>
  </si>
  <si>
    <t>documentos de los anteproyectos</t>
  </si>
  <si>
    <t>gestion de firmas de convenios y alianzas estrategicas internacionales</t>
  </si>
  <si>
    <t>15.a.3.vri</t>
  </si>
  <si>
    <t>al menos un convenio de cooperacion internacional</t>
  </si>
  <si>
    <t>Propiciar relaciones internacionales con instituciones fortalecidas</t>
  </si>
  <si>
    <t>borrador de convenio, oficios de gestion</t>
  </si>
  <si>
    <t>Seguimiento a la gestion ante SEAPI para la construccion de una clinica de salud integral de bienestar estudiantil</t>
  </si>
  <si>
    <t>5.a.13.voae</t>
  </si>
  <si>
    <t>El centro brinda servicios de salud integral a los estudiantes</t>
  </si>
  <si>
    <t>No se brindan servicios de salud integral a los estudiantes</t>
  </si>
  <si>
    <t>VOAE y Direccion</t>
  </si>
  <si>
    <t>Compra de equipo y material de oficina para la oficina de registro</t>
  </si>
  <si>
    <t>11.3.19.administracion</t>
  </si>
  <si>
    <t>11.a.20.registro</t>
  </si>
  <si>
    <t>material  adquirido y funcionando</t>
  </si>
  <si>
    <t>La oficina de registro realiza sus actividades de manera eficiente</t>
  </si>
  <si>
    <t>Porque no existe material y equipo para el proximo año</t>
  </si>
  <si>
    <t>solicitude de compra</t>
  </si>
  <si>
    <t>Registro</t>
  </si>
  <si>
    <t xml:space="preserve">toner </t>
  </si>
  <si>
    <t>papel</t>
  </si>
  <si>
    <t>folder</t>
  </si>
  <si>
    <t>pegamento en barra</t>
  </si>
  <si>
    <t>tape transparente</t>
  </si>
  <si>
    <t>Grapas</t>
  </si>
  <si>
    <t>cajas de fastener</t>
  </si>
  <si>
    <t>marcadores marcatextos</t>
  </si>
  <si>
    <t>postit</t>
  </si>
  <si>
    <t>Cortinas persias</t>
  </si>
  <si>
    <t>Capacitacion en los procesos de identificacion de la comunidad universitaria</t>
  </si>
  <si>
    <t>11.a.21.registro</t>
  </si>
  <si>
    <t>propuesta elaborada y gestionada</t>
  </si>
  <si>
    <t>personal y docentes del centro debidamente identificados</t>
  </si>
  <si>
    <t>el 90% de los estudiantes no tienen identificacion</t>
  </si>
  <si>
    <t>solicitudes de gestion</t>
  </si>
  <si>
    <t>Proyecto" inspeccion de la calidad microbilogica y nutricional de la carne y lacteos del mercado municipal Olanchito</t>
  </si>
  <si>
    <t>Elaboracion y socializacion del plan de vinculacion del centro</t>
  </si>
  <si>
    <t>3.c.6.vinculacion</t>
  </si>
  <si>
    <t>El plan elaborado</t>
  </si>
  <si>
    <t>Elaborado y socializado el plan de vinculacion del centro en correpondencia  a las necesidades de la region</t>
  </si>
  <si>
    <t>no existe un plan de vinculacion que guie el quehacer institucional en dicha area</t>
  </si>
  <si>
    <t>documento del plan</t>
  </si>
  <si>
    <t xml:space="preserve">alimentacion </t>
  </si>
  <si>
    <t>Coordinacion de vinculacion</t>
  </si>
  <si>
    <t>Seguimiento y evaluacion permanente al plan de vinculacion</t>
  </si>
  <si>
    <t>3.a.8.vinculacion</t>
  </si>
  <si>
    <t>seguiento y evaluacion realizada</t>
  </si>
  <si>
    <t>los proyectos de vinculacion se realizan de acuerdo a lo planificado</t>
  </si>
  <si>
    <t>Cada proyecto debe tener el seguimiento y evaluacion oportuna</t>
  </si>
  <si>
    <t>informes de avances, fotografias</t>
  </si>
  <si>
    <t>1.a.10.vinculacion</t>
  </si>
  <si>
    <t>carta firmada y documento de proyecto elaborado</t>
  </si>
  <si>
    <t xml:space="preserve">Existe alianza estrategica de cooperacion ente UNAH-TEC Aguán y los principales institutos de la region </t>
  </si>
  <si>
    <t>Por la necesidad evidente de formar mas recurso humano en el area agroindustrial</t>
  </si>
  <si>
    <t xml:space="preserve">Elaborar base de datos de egresados </t>
  </si>
  <si>
    <t>3.a.13.vinculacion</t>
  </si>
  <si>
    <t>base de datos funcionando</t>
  </si>
  <si>
    <t>se cuenta la informacion de los egresado y se les da seguimiento efectivo</t>
  </si>
  <si>
    <t>no existe una base de datos que permita dar seguimiento a los egresados</t>
  </si>
  <si>
    <t>bases de datos funcionando</t>
  </si>
  <si>
    <t>egresados del centro</t>
  </si>
  <si>
    <t>3.a.14.vinculacion</t>
  </si>
  <si>
    <t>egresados organizados</t>
  </si>
  <si>
    <t>Los graduados conformen una estructura organizativa y se integran al trabajo del centro</t>
  </si>
  <si>
    <t>no hay comunicación n efectiva con los egresados</t>
  </si>
  <si>
    <t>lista de asistencia, fotos</t>
  </si>
  <si>
    <t>Organizar a los egresados del centro</t>
  </si>
  <si>
    <t>Firma de carta de entendimiento y elaboracion de proyecto de cooperacion para la apertura de bachilleratos en agroindustria en los principales institutos de secundaria de la region</t>
  </si>
  <si>
    <t>Realizacion de foro dirigido a conocer la situacion de la comunidad LGTB de la region</t>
  </si>
  <si>
    <t>3.a.15.vinculacion</t>
  </si>
  <si>
    <t>Se conoce las condiciones de vida de la comunidad LGTB</t>
  </si>
  <si>
    <t>El respeto a la dignidad humana de las personas LGTB</t>
  </si>
  <si>
    <t>Comunidad LGTB de la region</t>
  </si>
  <si>
    <t>Materia impreso</t>
  </si>
  <si>
    <t>Difucion del quehacer academico del centro</t>
  </si>
  <si>
    <t>Difucion realizada</t>
  </si>
  <si>
    <t>Mayor posicionamiento del centro en la region</t>
  </si>
  <si>
    <t>La sociedad del aguan no conoce el quehacer del centro</t>
  </si>
  <si>
    <t>Publicaciones en medios electronicos y televisivos</t>
  </si>
  <si>
    <t>Unidad de comunicaciones</t>
  </si>
  <si>
    <t>3.a.20.comunicaciones</t>
  </si>
  <si>
    <t>Gestionar la elaborar base de datos del recurso bibliografico existente</t>
  </si>
  <si>
    <t>6.a.7.biblioteca</t>
  </si>
  <si>
    <t>base de datos existente</t>
  </si>
  <si>
    <t>No existe una base de datos de las colecciones del centro</t>
  </si>
  <si>
    <t>base datos instalada</t>
  </si>
  <si>
    <t>Biblioteca</t>
  </si>
  <si>
    <t>Para tener un mejor control y actualizacion del recurso bibliografico</t>
  </si>
  <si>
    <t>Realizacion de maraton de lectura</t>
  </si>
  <si>
    <t>6.a.9.biblioteca</t>
  </si>
  <si>
    <t>Cantidad de participantes</t>
  </si>
  <si>
    <t>Los estudiantes fortalecen las competencias en lectura</t>
  </si>
  <si>
    <t>la comprencion lectora es una de las debilidades de los estudiantes</t>
  </si>
  <si>
    <t>listados de asistencia, fotografias</t>
  </si>
  <si>
    <t>un baner</t>
  </si>
  <si>
    <t>Capacitacion del personal dirigido a fortalecer las competencias en bibliotecologia</t>
  </si>
  <si>
    <t>11.a.22.biblibioteca</t>
  </si>
  <si>
    <t>personal capacitado</t>
  </si>
  <si>
    <t>poco conocimiento en procesos de biblioteca</t>
  </si>
  <si>
    <t>gestion realizada, listas de asistencia, diplomas</t>
  </si>
  <si>
    <t>Adquisicion de material bibliografico</t>
  </si>
  <si>
    <t>11.3.22.biblioteca</t>
  </si>
  <si>
    <t>Se cuenta con la bibliografia para cubrir demanda actual y potencial del centro</t>
  </si>
  <si>
    <t xml:space="preserve">no hay bibliografia para las nuevas carreras </t>
  </si>
  <si>
    <t>gestiones y facturas</t>
  </si>
  <si>
    <t>biblioteca</t>
  </si>
  <si>
    <t>adquicion de nueva bibliografia</t>
  </si>
  <si>
    <t>11.2.24.biblioteca</t>
  </si>
  <si>
    <t>la biblioteca brinda todas las condiciones necesarias para el desempeño academico de los estudiantes</t>
  </si>
  <si>
    <t>las condiciones no son apropiadas para el desarrollo academico</t>
  </si>
  <si>
    <t>Puertas de vidrio</t>
  </si>
  <si>
    <t>Compra e instalacion de ventanas polarizadas</t>
  </si>
  <si>
    <t>dos aires acondicionado</t>
  </si>
  <si>
    <t xml:space="preserve">Puertas </t>
  </si>
  <si>
    <t>Acondicionamiento para realizar efectivamente el proceso de admision.</t>
  </si>
  <si>
    <t>11.a.26.admisiones</t>
  </si>
  <si>
    <t>Oficina acondicionada</t>
  </si>
  <si>
    <t>El proceso de admision es realizado efectivamente</t>
  </si>
  <si>
    <t>Aumentar la cantidad de aspirantes a la PAA</t>
  </si>
  <si>
    <t>Solicitudes de compra</t>
  </si>
  <si>
    <t>Comunidad del valle del aguán</t>
  </si>
  <si>
    <t>Admisiones</t>
  </si>
  <si>
    <t>Parlantes</t>
  </si>
  <si>
    <t>Extension electrica de 25 pies</t>
  </si>
  <si>
    <t>Drun</t>
  </si>
  <si>
    <t>toner de impresora</t>
  </si>
  <si>
    <t>apuntador laser rojo</t>
  </si>
  <si>
    <t>Escaner</t>
  </si>
  <si>
    <t>cable usb</t>
  </si>
  <si>
    <t xml:space="preserve">Promocion de los procesos de admision y conocimientos </t>
  </si>
  <si>
    <t>3.a.29.admisiones</t>
  </si>
  <si>
    <t>comunicación realizada</t>
  </si>
  <si>
    <t>Mas poblacion informada y aunmento de estudiantes para el centro</t>
  </si>
  <si>
    <t>es necesarioa para mantener informada a la comunidad universitaria y publico en general.</t>
  </si>
  <si>
    <t>fotos, informes de trabajo</t>
  </si>
  <si>
    <t>admisiones</t>
  </si>
  <si>
    <t>copias planes de estudio</t>
  </si>
  <si>
    <t>Capacitacion al personal que apoya el proceso de admision</t>
  </si>
  <si>
    <t>3.a.30.admisiones</t>
  </si>
  <si>
    <t>tres capacitaciones al año</t>
  </si>
  <si>
    <t>se han logrado los objetivos trasados durante el proceso de aplicación</t>
  </si>
  <si>
    <t>el personal capacitado y listo para los procesos de aplicación</t>
  </si>
  <si>
    <t>fotografias, listas de asistencia</t>
  </si>
  <si>
    <t>Acondicionamiento de la oficina de comunicaciones</t>
  </si>
  <si>
    <t>11.a.30.comunicaciones</t>
  </si>
  <si>
    <t>oficina  y funcionando</t>
  </si>
  <si>
    <t>es mas eficiente del trabajo de divulgacion de las actividades del centro</t>
  </si>
  <si>
    <t>equipo actual no responde a las necesidades</t>
  </si>
  <si>
    <t xml:space="preserve">gestiones de compra y el quipo instalado </t>
  </si>
  <si>
    <t>comunicaciones</t>
  </si>
  <si>
    <t>microfono inalambrico marca shure</t>
  </si>
  <si>
    <t>Disco Duro Externo de 10 tb</t>
  </si>
  <si>
    <t>parlantes amplificados</t>
  </si>
  <si>
    <t>luz portatil para camara de video</t>
  </si>
  <si>
    <t>Estuche paea guardar camara</t>
  </si>
  <si>
    <t>un telefono</t>
  </si>
  <si>
    <t>3.a.34.comunicaciones</t>
  </si>
  <si>
    <t>12 vallas instaladas</t>
  </si>
  <si>
    <t>El centro es conocido por lo habitantes de las diferentes ciudades del Aguán</t>
  </si>
  <si>
    <t>Implementar estrategia de imagen del centro de estudios</t>
  </si>
  <si>
    <t xml:space="preserve">Vallas instaladas </t>
  </si>
  <si>
    <t>Gestión para la elaboracion e instalacion de vallas promocionales del centro</t>
  </si>
  <si>
    <t>Vallas publicitarias</t>
  </si>
  <si>
    <t>Vinculacion y unidad de comunicaciones</t>
  </si>
  <si>
    <t>un stan publicitario</t>
  </si>
  <si>
    <t>una indiana</t>
  </si>
  <si>
    <t>Gestion para el acondicionamiento del area de ciencias sociales, humanidades y arte</t>
  </si>
  <si>
    <t>11.a.38.ciencias sociales</t>
  </si>
  <si>
    <t>cubiculo acondicionado</t>
  </si>
  <si>
    <t>Los docentes tienen mejores condiciones laborales</t>
  </si>
  <si>
    <t>Falta de mobiliario y equipo</t>
  </si>
  <si>
    <t>docentes de ciencias sociales y humanidades</t>
  </si>
  <si>
    <t>Coordinacion de Ciencias Sociales</t>
  </si>
  <si>
    <t>Escritorio modulares</t>
  </si>
  <si>
    <t>Creacion de equipo de futbol "pumas del Aguán"</t>
  </si>
  <si>
    <t>5.c.14.cicienciassociales</t>
  </si>
  <si>
    <t>Equipo creado y funcionando</t>
  </si>
  <si>
    <t>UNAH TEC Aguán tiene un equipo de futbol que lo representa en la liga Barahona H de Olanchito</t>
  </si>
  <si>
    <t>Promocion del equipo de la UNAH en la region</t>
  </si>
  <si>
    <t>Ciencias sociales</t>
  </si>
  <si>
    <t>Insumos y materiales</t>
  </si>
  <si>
    <t>Pago de transferencias de jugadores</t>
  </si>
  <si>
    <t>pagos por amonestaciones</t>
  </si>
  <si>
    <t>Hidratacion</t>
  </si>
  <si>
    <t>Adquisicion de medicamentos e insumos para primeros auxilios</t>
  </si>
  <si>
    <t xml:space="preserve"> Gestionar el acondicionamiento del espacio de la biblioteca</t>
  </si>
  <si>
    <t>Celebracion del mes de la identidad</t>
  </si>
  <si>
    <t>8.a.10.biblioteca</t>
  </si>
  <si>
    <t>actividades realizadas</t>
  </si>
  <si>
    <t>El centro fortalece la identidad nacional</t>
  </si>
  <si>
    <t>porque fortalece la identidad y los elentos culturales locales</t>
  </si>
  <si>
    <t>lista asistencia, fotos</t>
  </si>
  <si>
    <t>comunidad estudiantil</t>
  </si>
  <si>
    <t xml:space="preserve">Realizacion de la septima Jornada Agroindustrial </t>
  </si>
  <si>
    <t>3.a.16.vinculacion</t>
  </si>
  <si>
    <t>Jornada realizada</t>
  </si>
  <si>
    <t>Se ha promocionado la agroindustria en el valle</t>
  </si>
  <si>
    <t>Promocion de la agroindustria y para fortalecer la creacion de empresas agroindustriales</t>
  </si>
  <si>
    <t>Memoria de la jornada, fotos</t>
  </si>
  <si>
    <t>Lapices</t>
  </si>
  <si>
    <t>alquiler de mesas</t>
  </si>
  <si>
    <t>Alquiler de carpas</t>
  </si>
  <si>
    <t>alquiler de sillas</t>
  </si>
  <si>
    <t>alquiler de planta electrica</t>
  </si>
  <si>
    <t>Gastos de decoracion</t>
  </si>
  <si>
    <t>Camisetas de la jornada</t>
  </si>
  <si>
    <t>Reconocimientos y diplomas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</si>
</sst>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9"/>
      <color indexed="81"/>
      <name val="Tahoma"/>
      <charset val="1"/>
    </font>
    <font>
      <b/>
      <sz val="9"/>
      <color indexed="81"/>
      <name val="Tahoma"/>
      <charset val="1"/>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9"/>
        <bgColor indexed="64"/>
      </patternFill>
    </fill>
    <fill>
      <patternFill patternType="solid">
        <fgColor theme="5"/>
        <bgColor indexed="64"/>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8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3" fillId="24" borderId="26" xfId="19" applyFont="1" applyFill="1" applyBorder="1" applyAlignment="1">
      <alignment horizontal="center" vertical="center" wrapText="1"/>
    </xf>
    <xf numFmtId="9" fontId="33" fillId="24" borderId="26" xfId="19" applyNumberFormat="1" applyFont="1" applyFill="1" applyBorder="1" applyAlignment="1">
      <alignment horizontal="center" vertical="center" wrapText="1"/>
    </xf>
    <xf numFmtId="43" fontId="36" fillId="24" borderId="26" xfId="18" applyFont="1" applyFill="1" applyBorder="1" applyAlignment="1">
      <alignment horizontal="center" vertical="center" wrapText="1"/>
    </xf>
    <xf numFmtId="43" fontId="0" fillId="24" borderId="0" xfId="18" applyFont="1" applyFill="1"/>
    <xf numFmtId="43" fontId="33" fillId="24" borderId="26" xfId="18" applyFont="1" applyFill="1" applyBorder="1" applyAlignment="1">
      <alignment horizontal="center" vertical="center" wrapText="1"/>
    </xf>
    <xf numFmtId="43" fontId="36" fillId="24" borderId="26" xfId="18" applyNumberFormat="1" applyFont="1" applyFill="1" applyBorder="1" applyAlignment="1">
      <alignment horizontal="center" vertical="center" wrapText="1"/>
    </xf>
    <xf numFmtId="0" fontId="32" fillId="24" borderId="26" xfId="0"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10" fontId="33" fillId="2" borderId="26" xfId="19" applyNumberFormat="1" applyFont="1" applyFill="1" applyBorder="1" applyAlignment="1">
      <alignment horizontal="center" vertical="center" wrapText="1"/>
    </xf>
    <xf numFmtId="9" fontId="0" fillId="24" borderId="0" xfId="0" applyNumberFormat="1" applyFill="1"/>
    <xf numFmtId="0" fontId="29" fillId="0" borderId="27" xfId="19" applyFont="1" applyBorder="1" applyAlignment="1">
      <alignment horizontal="center" vertical="center" wrapText="1"/>
    </xf>
    <xf numFmtId="0" fontId="26" fillId="0" borderId="26" xfId="19" applyFont="1" applyBorder="1" applyAlignment="1">
      <alignment vertical="center" wrapText="1"/>
    </xf>
    <xf numFmtId="0" fontId="26" fillId="0" borderId="26" xfId="19" applyFont="1" applyBorder="1" applyAlignment="1">
      <alignment horizontal="center" vertical="center" wrapText="1"/>
    </xf>
    <xf numFmtId="41" fontId="21" fillId="25" borderId="3" xfId="0" applyNumberFormat="1" applyFont="1" applyFill="1" applyBorder="1" applyAlignment="1">
      <alignment horizontal="right" vertical="center"/>
    </xf>
    <xf numFmtId="41" fontId="21" fillId="25" borderId="3" xfId="10" applyNumberFormat="1" applyFont="1" applyFill="1" applyBorder="1" applyAlignment="1">
      <alignment horizontal="center" vertical="center"/>
    </xf>
    <xf numFmtId="0" fontId="22" fillId="25" borderId="0" xfId="0" applyFont="1" applyFill="1" applyAlignment="1">
      <alignment vertical="center"/>
    </xf>
    <xf numFmtId="0" fontId="22" fillId="25" borderId="0" xfId="0" applyFont="1" applyFill="1" applyAlignment="1">
      <alignment horizontal="center" vertical="center"/>
    </xf>
    <xf numFmtId="0" fontId="0" fillId="25" borderId="0" xfId="0" applyFill="1" applyAlignment="1">
      <alignment vertical="center"/>
    </xf>
    <xf numFmtId="0" fontId="21" fillId="25" borderId="0" xfId="0" applyFont="1" applyFill="1" applyAlignment="1">
      <alignment vertical="center"/>
    </xf>
    <xf numFmtId="44" fontId="21" fillId="25" borderId="0" xfId="10" applyFont="1" applyFill="1" applyAlignment="1">
      <alignment horizontal="center" vertical="center"/>
    </xf>
    <xf numFmtId="0" fontId="53" fillId="25" borderId="0" xfId="0" applyFont="1" applyFill="1" applyAlignment="1">
      <alignment horizontal="left" vertical="center"/>
    </xf>
    <xf numFmtId="0" fontId="53" fillId="25" borderId="0" xfId="10" applyNumberFormat="1" applyFont="1" applyFill="1" applyAlignment="1">
      <alignment horizontal="center" vertical="center"/>
    </xf>
    <xf numFmtId="0" fontId="54" fillId="25" borderId="0" xfId="0" applyNumberFormat="1" applyFont="1" applyFill="1" applyAlignment="1">
      <alignment horizontal="left" vertical="center"/>
    </xf>
    <xf numFmtId="0" fontId="23" fillId="25" borderId="3" xfId="0" applyFont="1" applyFill="1" applyBorder="1" applyAlignment="1">
      <alignment horizontal="center" vertical="center"/>
    </xf>
    <xf numFmtId="0" fontId="23" fillId="25" borderId="3" xfId="0" applyFont="1" applyFill="1" applyBorder="1" applyAlignment="1">
      <alignment horizontal="center" vertical="center" wrapText="1"/>
    </xf>
    <xf numFmtId="0" fontId="23" fillId="25" borderId="7" xfId="0" applyFont="1" applyFill="1" applyBorder="1" applyAlignment="1">
      <alignment horizontal="center" vertical="center"/>
    </xf>
    <xf numFmtId="41" fontId="23" fillId="25" borderId="3" xfId="0" applyNumberFormat="1" applyFont="1" applyFill="1" applyBorder="1" applyAlignment="1">
      <alignment horizontal="center" vertical="center"/>
    </xf>
    <xf numFmtId="41" fontId="23" fillId="25" borderId="7" xfId="0" applyNumberFormat="1" applyFont="1" applyFill="1" applyBorder="1" applyAlignment="1">
      <alignment horizontal="center" vertical="center" wrapText="1"/>
    </xf>
    <xf numFmtId="0" fontId="22" fillId="25" borderId="9" xfId="0" applyFont="1" applyFill="1" applyBorder="1" applyAlignment="1">
      <alignment vertical="center"/>
    </xf>
    <xf numFmtId="0" fontId="22" fillId="25" borderId="45" xfId="0" applyNumberFormat="1" applyFont="1" applyFill="1" applyBorder="1" applyAlignment="1">
      <alignment horizontal="center" vertical="center"/>
    </xf>
    <xf numFmtId="41" fontId="22" fillId="25" borderId="14" xfId="0" applyNumberFormat="1" applyFont="1" applyFill="1" applyBorder="1" applyAlignment="1">
      <alignment vertical="center"/>
    </xf>
    <xf numFmtId="41" fontId="22" fillId="25" borderId="9" xfId="0" applyNumberFormat="1" applyFont="1" applyFill="1" applyBorder="1" applyAlignment="1">
      <alignment vertical="center"/>
    </xf>
    <xf numFmtId="41" fontId="22" fillId="25" borderId="23" xfId="0" applyNumberFormat="1" applyFont="1" applyFill="1" applyBorder="1" applyAlignment="1">
      <alignment horizontal="center" vertical="center"/>
    </xf>
    <xf numFmtId="0" fontId="22" fillId="25" borderId="23" xfId="0" applyFont="1" applyFill="1" applyBorder="1" applyAlignment="1">
      <alignment horizontal="center" vertical="center"/>
    </xf>
    <xf numFmtId="0" fontId="49" fillId="25" borderId="23" xfId="0" applyFont="1" applyFill="1" applyBorder="1" applyAlignment="1">
      <alignment horizontal="center" vertical="center"/>
    </xf>
    <xf numFmtId="0" fontId="22" fillId="25" borderId="10" xfId="0" applyFont="1" applyFill="1" applyBorder="1" applyAlignment="1">
      <alignment vertical="center"/>
    </xf>
    <xf numFmtId="0" fontId="22" fillId="25" borderId="16" xfId="0" applyNumberFormat="1" applyFont="1" applyFill="1" applyBorder="1" applyAlignment="1">
      <alignment horizontal="center" vertical="center"/>
    </xf>
    <xf numFmtId="41" fontId="22" fillId="25" borderId="17" xfId="0" applyNumberFormat="1" applyFont="1" applyFill="1" applyBorder="1" applyAlignment="1">
      <alignment vertical="center"/>
    </xf>
    <xf numFmtId="41" fontId="22" fillId="25" borderId="12" xfId="0" applyNumberFormat="1" applyFont="1" applyFill="1" applyBorder="1" applyAlignment="1">
      <alignment vertical="center"/>
    </xf>
    <xf numFmtId="41" fontId="22" fillId="25" borderId="15" xfId="0" applyNumberFormat="1" applyFont="1" applyFill="1" applyBorder="1" applyAlignment="1">
      <alignment horizontal="center" vertical="center"/>
    </xf>
    <xf numFmtId="0" fontId="22" fillId="25" borderId="15" xfId="0" applyFont="1" applyFill="1" applyBorder="1" applyAlignment="1">
      <alignment horizontal="center" vertical="center"/>
    </xf>
    <xf numFmtId="0" fontId="22" fillId="25" borderId="20" xfId="0" applyFont="1" applyFill="1" applyBorder="1" applyAlignment="1">
      <alignment vertical="center"/>
    </xf>
    <xf numFmtId="0" fontId="22" fillId="25" borderId="34" xfId="0" applyNumberFormat="1" applyFont="1" applyFill="1" applyBorder="1" applyAlignment="1">
      <alignment horizontal="center" vertical="center"/>
    </xf>
    <xf numFmtId="41" fontId="22" fillId="25" borderId="22" xfId="0" applyNumberFormat="1" applyFont="1" applyFill="1" applyBorder="1" applyAlignment="1">
      <alignment vertical="center"/>
    </xf>
    <xf numFmtId="0" fontId="23" fillId="25" borderId="11" xfId="0" applyFont="1" applyFill="1" applyBorder="1" applyAlignment="1">
      <alignment vertical="center"/>
    </xf>
    <xf numFmtId="0" fontId="23" fillId="25" borderId="2" xfId="0" applyFont="1" applyFill="1" applyBorder="1" applyAlignment="1">
      <alignment horizontal="center" vertical="center"/>
    </xf>
    <xf numFmtId="0" fontId="23" fillId="25" borderId="46" xfId="0" applyNumberFormat="1" applyFont="1" applyFill="1" applyBorder="1" applyAlignment="1">
      <alignment horizontal="center" vertical="center"/>
    </xf>
    <xf numFmtId="41" fontId="22" fillId="25" borderId="19" xfId="0" applyNumberFormat="1" applyFont="1" applyFill="1" applyBorder="1" applyAlignment="1">
      <alignment vertical="center"/>
    </xf>
    <xf numFmtId="41" fontId="22" fillId="25" borderId="11" xfId="0" applyNumberFormat="1" applyFont="1" applyFill="1" applyBorder="1" applyAlignment="1">
      <alignment vertical="center"/>
    </xf>
    <xf numFmtId="41" fontId="22" fillId="25" borderId="47" xfId="0" applyNumberFormat="1" applyFont="1" applyFill="1" applyBorder="1" applyAlignment="1">
      <alignment horizontal="center" vertical="center"/>
    </xf>
    <xf numFmtId="0" fontId="22" fillId="25" borderId="47" xfId="0" applyFont="1" applyFill="1" applyBorder="1" applyAlignment="1">
      <alignment horizontal="center" vertical="center"/>
    </xf>
    <xf numFmtId="0" fontId="22" fillId="25" borderId="11" xfId="0" applyFont="1" applyFill="1" applyBorder="1" applyAlignment="1">
      <alignment horizontal="center" vertical="center"/>
    </xf>
    <xf numFmtId="0" fontId="22" fillId="2" borderId="16" xfId="0" applyNumberFormat="1" applyFont="1" applyFill="1" applyBorder="1" applyAlignment="1">
      <alignment horizontal="center" vertical="center" wrapText="1"/>
    </xf>
    <xf numFmtId="0" fontId="38" fillId="3" borderId="26" xfId="19" applyFont="1" applyFill="1" applyBorder="1" applyAlignment="1">
      <alignment horizontal="center" vertical="center" wrapText="1"/>
    </xf>
    <xf numFmtId="0" fontId="33" fillId="3" borderId="26" xfId="19" applyFont="1" applyFill="1" applyBorder="1" applyAlignment="1">
      <alignment horizontal="center" vertical="center" wrapText="1"/>
    </xf>
    <xf numFmtId="9" fontId="33" fillId="3" borderId="26" xfId="19" applyNumberFormat="1" applyFont="1" applyFill="1" applyBorder="1" applyAlignment="1">
      <alignment horizontal="center" vertical="center" wrapText="1"/>
    </xf>
    <xf numFmtId="4" fontId="33" fillId="3" borderId="26" xfId="19" applyNumberFormat="1" applyFont="1" applyFill="1" applyBorder="1" applyAlignment="1">
      <alignment horizontal="center" vertical="center" wrapText="1"/>
    </xf>
    <xf numFmtId="43" fontId="33" fillId="3" borderId="26" xfId="18" applyFont="1" applyFill="1" applyBorder="1" applyAlignment="1">
      <alignment horizontal="center" vertical="center" wrapText="1"/>
    </xf>
    <xf numFmtId="43" fontId="33" fillId="3" borderId="26" xfId="19" applyNumberFormat="1" applyFont="1" applyFill="1" applyBorder="1" applyAlignment="1">
      <alignment horizontal="center" vertical="center" wrapText="1"/>
    </xf>
    <xf numFmtId="43" fontId="33" fillId="3" borderId="26" xfId="18" applyNumberFormat="1" applyFont="1" applyFill="1" applyBorder="1" applyAlignment="1">
      <alignment horizontal="center" vertical="center" wrapText="1"/>
    </xf>
    <xf numFmtId="0" fontId="26" fillId="3" borderId="0" xfId="19" applyFont="1" applyFill="1" applyBorder="1" applyAlignment="1">
      <alignment vertical="center" wrapText="1"/>
    </xf>
    <xf numFmtId="4" fontId="39" fillId="0" borderId="26" xfId="19" applyNumberFormat="1" applyFont="1" applyBorder="1" applyAlignment="1">
      <alignment horizontal="center" vertical="center" wrapText="1"/>
    </xf>
    <xf numFmtId="0" fontId="22" fillId="5" borderId="34" xfId="0" applyNumberFormat="1" applyFont="1" applyFill="1" applyBorder="1" applyAlignment="1">
      <alignment horizontal="center" vertical="center"/>
    </xf>
    <xf numFmtId="41" fontId="22" fillId="2" borderId="4" xfId="0" applyNumberFormat="1" applyFont="1" applyFill="1" applyBorder="1" applyAlignment="1">
      <alignment horizontal="center" vertical="center"/>
    </xf>
    <xf numFmtId="9" fontId="33" fillId="0" borderId="26" xfId="19" applyNumberFormat="1" applyFont="1" applyFill="1" applyBorder="1" applyAlignment="1">
      <alignment horizontal="center" vertical="center" wrapText="1"/>
    </xf>
    <xf numFmtId="0" fontId="0" fillId="0" borderId="0" xfId="0"/>
    <xf numFmtId="0" fontId="0" fillId="0" borderId="0" xfId="0" applyAlignment="1">
      <alignment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43" fontId="70" fillId="11" borderId="48" xfId="18" applyFont="1" applyFill="1" applyBorder="1" applyAlignment="1">
      <alignment horizontal="center" vertical="center"/>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25" borderId="8" xfId="0" applyFont="1" applyFill="1" applyBorder="1" applyAlignment="1">
      <alignment horizontal="center" vertical="center"/>
    </xf>
    <xf numFmtId="0" fontId="22" fillId="2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22" fillId="26" borderId="15" xfId="0" applyFont="1" applyFill="1" applyBorder="1" applyAlignment="1">
      <alignment horizontal="center" vertical="center"/>
    </xf>
    <xf numFmtId="0" fontId="22" fillId="26" borderId="47" xfId="0" applyFont="1" applyFill="1" applyBorder="1" applyAlignment="1">
      <alignment horizontal="center" vertical="center"/>
    </xf>
    <xf numFmtId="41" fontId="22" fillId="26" borderId="15" xfId="0" applyNumberFormat="1" applyFont="1" applyFill="1" applyBorder="1" applyAlignment="1">
      <alignment horizontal="center" vertical="center"/>
    </xf>
    <xf numFmtId="41" fontId="22" fillId="26" borderId="47" xfId="0" applyNumberFormat="1" applyFont="1" applyFill="1" applyBorder="1" applyAlignment="1">
      <alignment horizontal="center" vertical="center"/>
    </xf>
    <xf numFmtId="0" fontId="22" fillId="26" borderId="18" xfId="0" applyFont="1" applyFill="1" applyBorder="1" applyAlignment="1">
      <alignment horizontal="center" vertical="center"/>
    </xf>
    <xf numFmtId="0" fontId="22" fillId="26" borderId="21" xfId="0" applyFont="1" applyFill="1" applyBorder="1" applyAlignment="1">
      <alignment horizontal="center" vertical="center"/>
    </xf>
    <xf numFmtId="0" fontId="22" fillId="26" borderId="11" xfId="0" applyFont="1" applyFill="1" applyBorder="1" applyAlignment="1">
      <alignment horizontal="center" vertical="center"/>
    </xf>
    <xf numFmtId="0" fontId="22" fillId="26" borderId="11" xfId="0" applyFont="1" applyFill="1" applyBorder="1" applyAlignment="1">
      <alignment vertical="center"/>
    </xf>
    <xf numFmtId="41" fontId="22" fillId="26" borderId="11" xfId="0" applyNumberFormat="1" applyFont="1" applyFill="1" applyBorder="1" applyAlignment="1">
      <alignment horizontal="center" vertical="center"/>
    </xf>
    <xf numFmtId="41" fontId="22" fillId="26" borderId="11" xfId="0" applyNumberFormat="1" applyFont="1" applyFill="1" applyBorder="1" applyAlignment="1">
      <alignment vertical="center"/>
    </xf>
    <xf numFmtId="9" fontId="26" fillId="0" borderId="26" xfId="19" applyNumberFormat="1" applyFont="1" applyBorder="1" applyAlignment="1">
      <alignment vertical="center" wrapText="1"/>
    </xf>
    <xf numFmtId="43" fontId="26" fillId="0" borderId="26" xfId="19" applyNumberFormat="1" applyFont="1" applyBorder="1" applyAlignment="1">
      <alignment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62">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0</c:v>
                </c:pt>
                <c:pt idx="16">
                  <c:v>1</c:v>
                </c:pt>
              </c:numCache>
            </c:numRef>
          </c:val>
        </c:ser>
        <c:dLbls>
          <c:showLegendKey val="0"/>
          <c:showVal val="0"/>
          <c:showCatName val="0"/>
          <c:showSerName val="0"/>
          <c:showPercent val="0"/>
          <c:showBubbleSize val="0"/>
        </c:dLbls>
        <c:gapWidth val="150"/>
        <c:shape val="box"/>
        <c:axId val="86774144"/>
        <c:axId val="86775680"/>
        <c:axId val="0"/>
      </c:bar3DChart>
      <c:catAx>
        <c:axId val="86774144"/>
        <c:scaling>
          <c:orientation val="minMax"/>
        </c:scaling>
        <c:delete val="0"/>
        <c:axPos val="b"/>
        <c:numFmt formatCode="General" sourceLinked="0"/>
        <c:majorTickMark val="none"/>
        <c:minorTickMark val="none"/>
        <c:tickLblPos val="nextTo"/>
        <c:txPr>
          <a:bodyPr/>
          <a:lstStyle/>
          <a:p>
            <a:pPr>
              <a:defRPr lang="es-HN"/>
            </a:pPr>
            <a:endParaRPr lang="es-HN"/>
          </a:p>
        </c:txPr>
        <c:crossAx val="86775680"/>
        <c:crosses val="autoZero"/>
        <c:auto val="1"/>
        <c:lblAlgn val="ctr"/>
        <c:lblOffset val="100"/>
        <c:noMultiLvlLbl val="0"/>
      </c:catAx>
      <c:valAx>
        <c:axId val="867756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677414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34</c:v>
                </c:pt>
                <c:pt idx="1">
                  <c:v>1</c:v>
                </c:pt>
                <c:pt idx="2">
                  <c:v>12</c:v>
                </c:pt>
                <c:pt idx="3">
                  <c:v>0</c:v>
                </c:pt>
                <c:pt idx="4">
                  <c:v>4</c:v>
                </c:pt>
                <c:pt idx="5">
                  <c:v>1</c:v>
                </c:pt>
                <c:pt idx="6">
                  <c:v>9</c:v>
                </c:pt>
                <c:pt idx="7">
                  <c:v>0</c:v>
                </c:pt>
                <c:pt idx="8">
                  <c:v>1</c:v>
                </c:pt>
                <c:pt idx="9">
                  <c:v>0</c:v>
                </c:pt>
              </c:numCache>
            </c:numRef>
          </c:val>
        </c:ser>
        <c:dLbls>
          <c:showLegendKey val="0"/>
          <c:showVal val="0"/>
          <c:showCatName val="0"/>
          <c:showSerName val="0"/>
          <c:showPercent val="0"/>
          <c:showBubbleSize val="0"/>
        </c:dLbls>
        <c:gapWidth val="150"/>
        <c:shape val="box"/>
        <c:axId val="86810624"/>
        <c:axId val="86812160"/>
        <c:axId val="0"/>
      </c:bar3DChart>
      <c:catAx>
        <c:axId val="86810624"/>
        <c:scaling>
          <c:orientation val="minMax"/>
        </c:scaling>
        <c:delete val="0"/>
        <c:axPos val="b"/>
        <c:numFmt formatCode="General" sourceLinked="0"/>
        <c:majorTickMark val="none"/>
        <c:minorTickMark val="none"/>
        <c:tickLblPos val="nextTo"/>
        <c:txPr>
          <a:bodyPr/>
          <a:lstStyle/>
          <a:p>
            <a:pPr>
              <a:defRPr lang="es-HN"/>
            </a:pPr>
            <a:endParaRPr lang="es-HN"/>
          </a:p>
        </c:txPr>
        <c:crossAx val="86812160"/>
        <c:crosses val="autoZero"/>
        <c:auto val="1"/>
        <c:lblAlgn val="ctr"/>
        <c:lblOffset val="100"/>
        <c:noMultiLvlLbl val="0"/>
      </c:catAx>
      <c:valAx>
        <c:axId val="868121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68106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2</c:v>
                </c:pt>
                <c:pt idx="4">
                  <c:v>0</c:v>
                </c:pt>
                <c:pt idx="5">
                  <c:v>0</c:v>
                </c:pt>
                <c:pt idx="6">
                  <c:v>0</c:v>
                </c:pt>
                <c:pt idx="7">
                  <c:v>2</c:v>
                </c:pt>
                <c:pt idx="8">
                  <c:v>2</c:v>
                </c:pt>
                <c:pt idx="9">
                  <c:v>0</c:v>
                </c:pt>
                <c:pt idx="10">
                  <c:v>0</c:v>
                </c:pt>
                <c:pt idx="11">
                  <c:v>0</c:v>
                </c:pt>
                <c:pt idx="12">
                  <c:v>3</c:v>
                </c:pt>
                <c:pt idx="13">
                  <c:v>2</c:v>
                </c:pt>
                <c:pt idx="14">
                  <c:v>1</c:v>
                </c:pt>
                <c:pt idx="15">
                  <c:v>0</c:v>
                </c:pt>
                <c:pt idx="16">
                  <c:v>0</c:v>
                </c:pt>
              </c:numCache>
            </c:numRef>
          </c:val>
        </c:ser>
        <c:dLbls>
          <c:showLegendKey val="0"/>
          <c:showVal val="0"/>
          <c:showCatName val="0"/>
          <c:showSerName val="0"/>
          <c:showPercent val="0"/>
          <c:showBubbleSize val="0"/>
        </c:dLbls>
        <c:gapWidth val="150"/>
        <c:shape val="box"/>
        <c:axId val="124853632"/>
        <c:axId val="124855424"/>
        <c:axId val="0"/>
      </c:bar3DChart>
      <c:catAx>
        <c:axId val="124853632"/>
        <c:scaling>
          <c:orientation val="minMax"/>
        </c:scaling>
        <c:delete val="0"/>
        <c:axPos val="b"/>
        <c:numFmt formatCode="General" sourceLinked="0"/>
        <c:majorTickMark val="none"/>
        <c:minorTickMark val="none"/>
        <c:tickLblPos val="nextTo"/>
        <c:txPr>
          <a:bodyPr/>
          <a:lstStyle/>
          <a:p>
            <a:pPr>
              <a:defRPr lang="es-HN"/>
            </a:pPr>
            <a:endParaRPr lang="es-HN"/>
          </a:p>
        </c:txPr>
        <c:crossAx val="124855424"/>
        <c:crosses val="autoZero"/>
        <c:auto val="1"/>
        <c:lblAlgn val="ctr"/>
        <c:lblOffset val="100"/>
        <c:noMultiLvlLbl val="0"/>
      </c:catAx>
      <c:valAx>
        <c:axId val="1248554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48536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61" dataDxfId="60">
  <autoFilter ref="B3:C13"/>
  <tableColumns count="2">
    <tableColumn id="1" name="Descripción" dataDxfId="59"/>
    <tableColumn id="2" name="Monto" dataDxfId="58"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7" dataDxfId="56">
  <autoFilter ref="B39:D57"/>
  <tableColumns count="3">
    <tableColumn id="1" name="Descripción" dataDxfId="55"/>
    <tableColumn id="2" name="Cantidad" dataDxfId="54" dataCellStyle="Millares"/>
    <tableColumn id="3" name="Montos" dataDxfId="53">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2" dataDxfId="51">
  <autoFilter ref="B68:D80"/>
  <tableColumns count="3">
    <tableColumn id="1" name="Descripción" dataDxfId="50"/>
    <tableColumn id="2" name="Cantidad" dataDxfId="49" dataCellStyle="Millares"/>
    <tableColumn id="3" name="Montos" dataDxfId="48">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7">
  <autoFilter ref="B85:D103"/>
  <tableColumns count="3">
    <tableColumn id="1" name="Descripción " dataDxfId="46"/>
    <tableColumn id="2" name="Cantidad" dataDxfId="45" dataCellStyle="Millares"/>
    <tableColumn id="3" name="Montos" dataDxfId="44">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43" tableBorderDxfId="42">
  <autoFilter ref="H3:I14"/>
  <tableColumns count="2">
    <tableColumn id="1" name="Dimensión" dataDxfId="41"/>
    <tableColumn id="2" name="Monto" dataDxfId="40"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9" tableBorderDxfId="38">
  <autoFilter ref="H17:I25"/>
  <tableColumns count="2">
    <tableColumn id="1" name="Dimensión" dataDxfId="37"/>
    <tableColumn id="2" name="Monto" dataDxfId="36"/>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5" headerRowBorderDxfId="34" tableBorderDxfId="33">
  <autoFilter ref="E7:F11"/>
  <tableColumns count="2">
    <tableColumn id="1" name="Presupuesto" dataDxfId="32"/>
    <tableColumn id="2" name=" Monto " dataDxfId="31">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1"/>
      <c r="U2" s="591"/>
      <c r="V2" s="591"/>
      <c r="W2" s="591"/>
      <c r="X2" s="591"/>
      <c r="Y2" s="591"/>
      <c r="Z2" s="591"/>
      <c r="AA2" s="591"/>
      <c r="AB2" s="591"/>
      <c r="AC2" s="591" t="s">
        <v>25</v>
      </c>
      <c r="AD2" s="591"/>
      <c r="AE2" s="591"/>
      <c r="AF2" s="591"/>
      <c r="AG2" s="591"/>
      <c r="AH2" s="591"/>
      <c r="AI2" s="591"/>
      <c r="AJ2" s="591"/>
    </row>
    <row r="3" spans="2:36" ht="16.5" customHeight="1" x14ac:dyDescent="0.25">
      <c r="B3" s="33" t="s">
        <v>7</v>
      </c>
      <c r="C3" s="33"/>
      <c r="D3" s="33"/>
      <c r="E3" s="33"/>
      <c r="F3" s="33"/>
      <c r="G3" s="33"/>
      <c r="H3" s="33"/>
      <c r="I3" s="33"/>
      <c r="J3" s="33"/>
      <c r="K3" s="33"/>
      <c r="L3" s="33"/>
      <c r="M3" s="33"/>
      <c r="N3" s="33"/>
      <c r="O3" s="33"/>
      <c r="P3" s="33"/>
      <c r="Q3" s="33"/>
      <c r="R3" s="33"/>
      <c r="S3" s="33"/>
      <c r="T3" s="591"/>
      <c r="U3" s="591"/>
      <c r="V3" s="591"/>
      <c r="W3" s="591"/>
      <c r="X3" s="591"/>
      <c r="Y3" s="591"/>
      <c r="Z3" s="591"/>
      <c r="AA3" s="591"/>
      <c r="AB3" s="591"/>
      <c r="AC3" s="591" t="s">
        <v>7</v>
      </c>
      <c r="AD3" s="591"/>
      <c r="AE3" s="591"/>
      <c r="AF3" s="591"/>
      <c r="AG3" s="591"/>
      <c r="AH3" s="591"/>
      <c r="AI3" s="591"/>
      <c r="AJ3" s="591"/>
    </row>
    <row r="4" spans="2:36" ht="12.75" customHeight="1" x14ac:dyDescent="0.25">
      <c r="B4" s="33" t="s">
        <v>36</v>
      </c>
      <c r="C4" s="33"/>
      <c r="D4" s="33"/>
      <c r="E4" s="33"/>
      <c r="F4" s="33"/>
      <c r="G4" s="33"/>
      <c r="H4" s="33"/>
      <c r="I4" s="33"/>
      <c r="J4" s="33"/>
      <c r="K4" s="33"/>
      <c r="L4" s="33"/>
      <c r="M4" s="33"/>
      <c r="N4" s="33"/>
      <c r="O4" s="33"/>
      <c r="P4" s="33"/>
      <c r="Q4" s="33"/>
      <c r="R4" s="33"/>
      <c r="S4" s="33"/>
      <c r="T4" s="591"/>
      <c r="U4" s="591"/>
      <c r="V4" s="591"/>
      <c r="W4" s="591"/>
      <c r="X4" s="591"/>
      <c r="Y4" s="591"/>
      <c r="Z4" s="591"/>
      <c r="AA4" s="591"/>
      <c r="AB4" s="591"/>
      <c r="AC4" s="591" t="s">
        <v>36</v>
      </c>
      <c r="AD4" s="591"/>
      <c r="AE4" s="591"/>
      <c r="AF4" s="591"/>
      <c r="AG4" s="591"/>
      <c r="AH4" s="591"/>
      <c r="AI4" s="591"/>
      <c r="AJ4" s="591"/>
    </row>
    <row r="5" spans="2:36" ht="15.75" x14ac:dyDescent="0.25">
      <c r="B5" s="2"/>
      <c r="C5" s="2"/>
      <c r="D5" s="2"/>
    </row>
    <row r="6" spans="2:36" ht="16.5" thickBot="1" x14ac:dyDescent="0.3">
      <c r="B6" s="2"/>
      <c r="C6" s="2"/>
      <c r="D6" s="2"/>
    </row>
    <row r="7" spans="2:36" ht="75.75" customHeight="1" x14ac:dyDescent="0.25">
      <c r="B7" s="588" t="s">
        <v>20</v>
      </c>
      <c r="C7" s="588" t="s">
        <v>38</v>
      </c>
      <c r="D7" s="588" t="s">
        <v>39</v>
      </c>
      <c r="E7" s="597" t="s">
        <v>40</v>
      </c>
      <c r="F7" s="588" t="s">
        <v>37</v>
      </c>
      <c r="G7" s="597" t="s">
        <v>9</v>
      </c>
      <c r="H7" s="586" t="s">
        <v>0</v>
      </c>
      <c r="I7" s="586" t="s">
        <v>8</v>
      </c>
      <c r="J7" s="586" t="s">
        <v>16</v>
      </c>
      <c r="K7" s="586"/>
      <c r="L7" s="586" t="s">
        <v>13</v>
      </c>
      <c r="M7" s="586"/>
      <c r="N7" s="586"/>
      <c r="O7" s="586"/>
      <c r="P7" s="586"/>
      <c r="Q7" s="586"/>
      <c r="R7" s="586"/>
      <c r="S7" s="586"/>
      <c r="T7" s="588" t="s">
        <v>14</v>
      </c>
      <c r="U7" s="586" t="s">
        <v>18</v>
      </c>
      <c r="V7" s="586" t="s">
        <v>26</v>
      </c>
      <c r="W7" s="586"/>
      <c r="X7" s="586" t="s">
        <v>15</v>
      </c>
      <c r="Y7" s="586" t="s">
        <v>17</v>
      </c>
      <c r="Z7" s="586"/>
      <c r="AA7" s="586" t="s">
        <v>22</v>
      </c>
      <c r="AB7" s="586" t="s">
        <v>32</v>
      </c>
      <c r="AC7" s="592" t="s">
        <v>31</v>
      </c>
      <c r="AD7" s="592"/>
      <c r="AE7" s="592"/>
      <c r="AF7" s="592"/>
      <c r="AG7" s="586" t="s">
        <v>28</v>
      </c>
      <c r="AH7" s="586" t="s">
        <v>29</v>
      </c>
      <c r="AI7" s="586" t="s">
        <v>1</v>
      </c>
      <c r="AJ7" s="586" t="s">
        <v>2</v>
      </c>
    </row>
    <row r="8" spans="2:36" ht="15.75" customHeight="1" x14ac:dyDescent="0.25">
      <c r="B8" s="589"/>
      <c r="C8" s="589"/>
      <c r="D8" s="589"/>
      <c r="E8" s="598"/>
      <c r="F8" s="589"/>
      <c r="G8" s="598"/>
      <c r="H8" s="587"/>
      <c r="I8" s="587"/>
      <c r="J8" s="587" t="s">
        <v>33</v>
      </c>
      <c r="K8" s="587" t="s">
        <v>19</v>
      </c>
      <c r="L8" s="590" t="s">
        <v>3</v>
      </c>
      <c r="M8" s="590"/>
      <c r="N8" s="590" t="s">
        <v>4</v>
      </c>
      <c r="O8" s="590"/>
      <c r="P8" s="590" t="s">
        <v>5</v>
      </c>
      <c r="Q8" s="590"/>
      <c r="R8" s="590" t="s">
        <v>6</v>
      </c>
      <c r="S8" s="590"/>
      <c r="T8" s="589"/>
      <c r="U8" s="587"/>
      <c r="V8" s="587" t="s">
        <v>23</v>
      </c>
      <c r="W8" s="587" t="s">
        <v>21</v>
      </c>
      <c r="X8" s="587"/>
      <c r="Y8" s="587" t="s">
        <v>23</v>
      </c>
      <c r="Z8" s="587" t="s">
        <v>21</v>
      </c>
      <c r="AA8" s="587"/>
      <c r="AB8" s="587"/>
      <c r="AC8" s="14" t="s">
        <v>3</v>
      </c>
      <c r="AD8" s="14" t="s">
        <v>4</v>
      </c>
      <c r="AE8" s="14" t="s">
        <v>5</v>
      </c>
      <c r="AF8" s="14" t="s">
        <v>6</v>
      </c>
      <c r="AG8" s="587"/>
      <c r="AH8" s="587"/>
      <c r="AI8" s="587"/>
      <c r="AJ8" s="587"/>
    </row>
    <row r="9" spans="2:36" ht="78.75" x14ac:dyDescent="0.25">
      <c r="B9" s="589"/>
      <c r="C9" s="589"/>
      <c r="D9" s="589"/>
      <c r="E9" s="598"/>
      <c r="F9" s="589"/>
      <c r="G9" s="598"/>
      <c r="H9" s="587"/>
      <c r="I9" s="587"/>
      <c r="J9" s="587"/>
      <c r="K9" s="587"/>
      <c r="L9" s="32" t="s">
        <v>11</v>
      </c>
      <c r="M9" s="32" t="s">
        <v>12</v>
      </c>
      <c r="N9" s="32" t="s">
        <v>11</v>
      </c>
      <c r="O9" s="32" t="s">
        <v>12</v>
      </c>
      <c r="P9" s="32" t="s">
        <v>11</v>
      </c>
      <c r="Q9" s="32" t="s">
        <v>12</v>
      </c>
      <c r="R9" s="32" t="s">
        <v>11</v>
      </c>
      <c r="S9" s="32" t="s">
        <v>12</v>
      </c>
      <c r="T9" s="589"/>
      <c r="U9" s="587"/>
      <c r="V9" s="587"/>
      <c r="W9" s="587"/>
      <c r="X9" s="587"/>
      <c r="Y9" s="587"/>
      <c r="Z9" s="587"/>
      <c r="AA9" s="587"/>
      <c r="AB9" s="587"/>
      <c r="AC9" s="14" t="s">
        <v>24</v>
      </c>
      <c r="AD9" s="14" t="s">
        <v>24</v>
      </c>
      <c r="AE9" s="14" t="s">
        <v>24</v>
      </c>
      <c r="AF9" s="14" t="s">
        <v>24</v>
      </c>
      <c r="AG9" s="587"/>
      <c r="AH9" s="587"/>
      <c r="AI9" s="587"/>
      <c r="AJ9" s="587"/>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95" t="s">
        <v>10</v>
      </c>
      <c r="K31" s="596"/>
      <c r="L31" s="593"/>
      <c r="M31" s="594"/>
      <c r="N31" s="593"/>
      <c r="O31" s="594"/>
      <c r="P31" s="593"/>
      <c r="Q31" s="594"/>
      <c r="R31" s="593"/>
      <c r="S31" s="59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E22" sqref="E2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1477</v>
      </c>
      <c r="Q2" s="122" t="s">
        <v>1512</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1477</v>
      </c>
      <c r="Q2" s="122" t="s">
        <v>1512</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4"/>
  <sheetViews>
    <sheetView topLeftCell="C1" workbookViewId="0">
      <pane ySplit="7" topLeftCell="A19" activePane="bottomLeft" state="frozen"/>
      <selection activeCell="M8" sqref="M8"/>
      <selection pane="bottomLeft" activeCell="G22" sqref="G22"/>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1687</v>
      </c>
      <c r="C1" s="508" t="s">
        <v>1688</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13" t="s">
        <v>96</v>
      </c>
      <c r="B5" s="612" t="s">
        <v>110</v>
      </c>
      <c r="C5" s="615" t="s">
        <v>1536</v>
      </c>
      <c r="D5" s="615" t="s">
        <v>1537</v>
      </c>
      <c r="E5" s="615" t="s">
        <v>86</v>
      </c>
      <c r="F5" s="615" t="s">
        <v>391</v>
      </c>
      <c r="G5" s="615" t="s">
        <v>87</v>
      </c>
      <c r="H5" s="618" t="s">
        <v>99</v>
      </c>
      <c r="I5" s="624"/>
      <c r="J5" s="624"/>
      <c r="K5" s="624"/>
      <c r="L5" s="624"/>
      <c r="M5" s="624"/>
      <c r="N5" s="624"/>
      <c r="O5" s="619"/>
      <c r="P5" s="620" t="s">
        <v>100</v>
      </c>
      <c r="Q5" s="621"/>
      <c r="R5" s="612" t="s">
        <v>102</v>
      </c>
      <c r="S5" s="612" t="s">
        <v>109</v>
      </c>
      <c r="T5" s="612" t="s">
        <v>108</v>
      </c>
      <c r="U5" s="609" t="s">
        <v>88</v>
      </c>
    </row>
    <row r="6" spans="1:21" ht="14.45" customHeight="1" x14ac:dyDescent="0.25">
      <c r="A6" s="613"/>
      <c r="B6" s="613"/>
      <c r="C6" s="616"/>
      <c r="D6" s="616"/>
      <c r="E6" s="616"/>
      <c r="F6" s="616"/>
      <c r="G6" s="616"/>
      <c r="H6" s="618" t="s">
        <v>103</v>
      </c>
      <c r="I6" s="619"/>
      <c r="J6" s="618" t="s">
        <v>104</v>
      </c>
      <c r="K6" s="619"/>
      <c r="L6" s="618" t="s">
        <v>105</v>
      </c>
      <c r="M6" s="619"/>
      <c r="N6" s="618" t="s">
        <v>106</v>
      </c>
      <c r="O6" s="619"/>
      <c r="P6" s="622"/>
      <c r="Q6" s="623"/>
      <c r="R6" s="613"/>
      <c r="S6" s="613"/>
      <c r="T6" s="613"/>
      <c r="U6" s="610"/>
    </row>
    <row r="7" spans="1:21" ht="25.5" x14ac:dyDescent="0.25">
      <c r="A7" s="614"/>
      <c r="B7" s="614"/>
      <c r="C7" s="617"/>
      <c r="D7" s="617"/>
      <c r="E7" s="617"/>
      <c r="F7" s="617"/>
      <c r="G7" s="617"/>
      <c r="H7" s="441" t="s">
        <v>107</v>
      </c>
      <c r="I7" s="441" t="s">
        <v>12</v>
      </c>
      <c r="J7" s="441" t="s">
        <v>107</v>
      </c>
      <c r="K7" s="441" t="s">
        <v>12</v>
      </c>
      <c r="L7" s="441" t="s">
        <v>107</v>
      </c>
      <c r="M7" s="441" t="s">
        <v>12</v>
      </c>
      <c r="N7" s="441" t="s">
        <v>107</v>
      </c>
      <c r="O7" s="441" t="s">
        <v>12</v>
      </c>
      <c r="P7" s="441" t="s">
        <v>107</v>
      </c>
      <c r="Q7" s="441" t="s">
        <v>12</v>
      </c>
      <c r="R7" s="614"/>
      <c r="S7" s="614"/>
      <c r="T7" s="614"/>
      <c r="U7" s="611"/>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s="4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1" ht="157.5" x14ac:dyDescent="0.25">
      <c r="A10" s="631" t="s">
        <v>1373</v>
      </c>
      <c r="B10" s="628" t="s">
        <v>1374</v>
      </c>
      <c r="C10" s="324" t="s">
        <v>1687</v>
      </c>
      <c r="D10" s="324" t="s">
        <v>1710</v>
      </c>
      <c r="E10" s="324" t="s">
        <v>1709</v>
      </c>
      <c r="F10" s="71" t="s">
        <v>1708</v>
      </c>
      <c r="G10" s="71" t="s">
        <v>1818</v>
      </c>
      <c r="H10" s="203">
        <v>1</v>
      </c>
      <c r="I10" s="204">
        <v>0</v>
      </c>
      <c r="J10" s="203"/>
      <c r="K10" s="204"/>
      <c r="L10" s="203"/>
      <c r="M10" s="204"/>
      <c r="N10" s="203"/>
      <c r="O10" s="204"/>
      <c r="P10" s="379">
        <f>H10+J10+L10+N10</f>
        <v>1</v>
      </c>
      <c r="Q10" s="379">
        <f>I10+K10+M10+O10</f>
        <v>0</v>
      </c>
      <c r="R10" s="71" t="s">
        <v>1711</v>
      </c>
      <c r="S10" s="71" t="s">
        <v>1712</v>
      </c>
      <c r="T10" s="71" t="s">
        <v>1713</v>
      </c>
      <c r="U10" s="71" t="s">
        <v>1714</v>
      </c>
    </row>
    <row r="11" spans="1:21" s="466" customFormat="1" ht="94.5" x14ac:dyDescent="0.25">
      <c r="A11" s="632"/>
      <c r="B11" s="629"/>
      <c r="C11" s="324" t="s">
        <v>1687</v>
      </c>
      <c r="D11" s="324" t="s">
        <v>2012</v>
      </c>
      <c r="E11" s="324" t="s">
        <v>2011</v>
      </c>
      <c r="F11" s="71" t="s">
        <v>2010</v>
      </c>
      <c r="G11" s="71" t="s">
        <v>2009</v>
      </c>
      <c r="H11" s="203">
        <v>0.25</v>
      </c>
      <c r="I11" s="204">
        <v>1050</v>
      </c>
      <c r="J11" s="203">
        <v>0.25</v>
      </c>
      <c r="K11" s="204">
        <v>1050</v>
      </c>
      <c r="L11" s="203">
        <v>0.25</v>
      </c>
      <c r="M11" s="204">
        <v>1050</v>
      </c>
      <c r="N11" s="203">
        <v>0.25</v>
      </c>
      <c r="O11" s="204">
        <v>1050</v>
      </c>
      <c r="P11" s="203">
        <v>1</v>
      </c>
      <c r="Q11" s="379">
        <v>4200</v>
      </c>
      <c r="R11" s="71" t="s">
        <v>2013</v>
      </c>
      <c r="S11" s="71" t="s">
        <v>2014</v>
      </c>
      <c r="T11" s="71" t="s">
        <v>2015</v>
      </c>
      <c r="U11" s="71" t="s">
        <v>2016</v>
      </c>
    </row>
    <row r="12" spans="1:21" s="466" customFormat="1" ht="141.75" x14ac:dyDescent="0.25">
      <c r="A12" s="632"/>
      <c r="B12" s="629"/>
      <c r="C12" s="324" t="s">
        <v>1687</v>
      </c>
      <c r="D12" s="324" t="s">
        <v>1927</v>
      </c>
      <c r="E12" s="324" t="s">
        <v>1926</v>
      </c>
      <c r="F12" s="71" t="s">
        <v>1925</v>
      </c>
      <c r="G12" s="71" t="s">
        <v>1924</v>
      </c>
      <c r="H12" s="203"/>
      <c r="I12" s="204"/>
      <c r="J12" s="203"/>
      <c r="K12" s="204"/>
      <c r="L12" s="203">
        <v>1</v>
      </c>
      <c r="M12" s="204">
        <v>0</v>
      </c>
      <c r="N12" s="203"/>
      <c r="O12" s="204"/>
      <c r="P12" s="379">
        <v>100</v>
      </c>
      <c r="Q12" s="379">
        <v>0</v>
      </c>
      <c r="R12" s="71" t="s">
        <v>1928</v>
      </c>
      <c r="S12" s="71" t="s">
        <v>1929</v>
      </c>
      <c r="T12" s="71" t="s">
        <v>1713</v>
      </c>
      <c r="U12" s="71" t="s">
        <v>1720</v>
      </c>
    </row>
    <row r="13" spans="1:21" ht="204.75" x14ac:dyDescent="0.25">
      <c r="A13" s="632"/>
      <c r="B13" s="629"/>
      <c r="C13" s="324" t="s">
        <v>1687</v>
      </c>
      <c r="D13" s="324" t="s">
        <v>1717</v>
      </c>
      <c r="E13" s="324" t="s">
        <v>1716</v>
      </c>
      <c r="F13" s="71" t="s">
        <v>1721</v>
      </c>
      <c r="G13" s="71" t="s">
        <v>1715</v>
      </c>
      <c r="H13" s="203">
        <v>1</v>
      </c>
      <c r="I13" s="204">
        <v>17310</v>
      </c>
      <c r="J13" s="203"/>
      <c r="K13" s="204"/>
      <c r="L13" s="203"/>
      <c r="M13" s="204"/>
      <c r="N13" s="203"/>
      <c r="O13" s="204"/>
      <c r="P13" s="379">
        <f t="shared" ref="P13:P30" si="0">H13+J13+L13+N13</f>
        <v>1</v>
      </c>
      <c r="Q13" s="379">
        <f t="shared" ref="Q13:Q30" si="1">I13+K13+M13+O13</f>
        <v>17310</v>
      </c>
      <c r="R13" s="71" t="s">
        <v>1718</v>
      </c>
      <c r="S13" s="71" t="s">
        <v>1719</v>
      </c>
      <c r="T13" s="71" t="s">
        <v>1713</v>
      </c>
      <c r="U13" s="71" t="s">
        <v>1720</v>
      </c>
    </row>
    <row r="14" spans="1:21" ht="110.25" x14ac:dyDescent="0.25">
      <c r="A14" s="632"/>
      <c r="B14" s="629"/>
      <c r="C14" s="324" t="s">
        <v>1687</v>
      </c>
      <c r="D14" s="324" t="s">
        <v>1726</v>
      </c>
      <c r="E14" s="324" t="s">
        <v>1725</v>
      </c>
      <c r="F14" s="71" t="s">
        <v>1724</v>
      </c>
      <c r="G14" s="71" t="s">
        <v>1723</v>
      </c>
      <c r="H14" s="203">
        <v>0.5</v>
      </c>
      <c r="I14" s="204">
        <v>0</v>
      </c>
      <c r="J14" s="203">
        <v>0.5</v>
      </c>
      <c r="K14" s="204"/>
      <c r="L14" s="203"/>
      <c r="M14" s="204"/>
      <c r="N14" s="203"/>
      <c r="O14" s="204"/>
      <c r="P14" s="379">
        <f t="shared" si="0"/>
        <v>1</v>
      </c>
      <c r="Q14" s="379">
        <f t="shared" si="1"/>
        <v>0</v>
      </c>
      <c r="R14" s="71" t="s">
        <v>1727</v>
      </c>
      <c r="S14" s="71" t="s">
        <v>1728</v>
      </c>
      <c r="T14" s="71" t="s">
        <v>1713</v>
      </c>
      <c r="U14" s="71" t="s">
        <v>1720</v>
      </c>
    </row>
    <row r="15" spans="1:21" ht="189" x14ac:dyDescent="0.25">
      <c r="A15" s="632"/>
      <c r="B15" s="629"/>
      <c r="C15" s="324" t="s">
        <v>1688</v>
      </c>
      <c r="D15" s="324" t="s">
        <v>1735</v>
      </c>
      <c r="E15" s="324" t="s">
        <v>1734</v>
      </c>
      <c r="F15" s="71" t="s">
        <v>1730</v>
      </c>
      <c r="G15" s="71" t="s">
        <v>1729</v>
      </c>
      <c r="H15" s="203"/>
      <c r="I15" s="204"/>
      <c r="J15" s="203"/>
      <c r="K15" s="204"/>
      <c r="L15" s="203">
        <v>0.1</v>
      </c>
      <c r="M15" s="204"/>
      <c r="N15" s="203">
        <v>0.1</v>
      </c>
      <c r="O15" s="204"/>
      <c r="P15" s="379">
        <f t="shared" si="0"/>
        <v>0.2</v>
      </c>
      <c r="Q15" s="379">
        <f t="shared" si="1"/>
        <v>0</v>
      </c>
      <c r="R15" s="71" t="s">
        <v>1731</v>
      </c>
      <c r="S15" s="71" t="s">
        <v>1732</v>
      </c>
      <c r="T15" s="71" t="s">
        <v>1713</v>
      </c>
      <c r="U15" s="71" t="s">
        <v>1733</v>
      </c>
    </row>
    <row r="16" spans="1:21" ht="189" x14ac:dyDescent="0.25">
      <c r="A16" s="632"/>
      <c r="B16" s="629"/>
      <c r="C16" s="324" t="s">
        <v>1687</v>
      </c>
      <c r="D16" s="324" t="s">
        <v>1742</v>
      </c>
      <c r="E16" s="324" t="s">
        <v>1741</v>
      </c>
      <c r="F16" s="71" t="s">
        <v>1737</v>
      </c>
      <c r="G16" s="71" t="s">
        <v>1736</v>
      </c>
      <c r="H16" s="203"/>
      <c r="I16" s="204"/>
      <c r="J16" s="203"/>
      <c r="K16" s="204"/>
      <c r="L16" s="203">
        <v>0.1</v>
      </c>
      <c r="M16" s="204"/>
      <c r="N16" s="203">
        <v>0.1</v>
      </c>
      <c r="O16" s="204"/>
      <c r="P16" s="379">
        <f t="shared" si="0"/>
        <v>0.2</v>
      </c>
      <c r="Q16" s="379">
        <f t="shared" si="1"/>
        <v>0</v>
      </c>
      <c r="R16" s="71" t="s">
        <v>1738</v>
      </c>
      <c r="S16" s="71" t="s">
        <v>1739</v>
      </c>
      <c r="T16" s="71" t="s">
        <v>1713</v>
      </c>
      <c r="U16" s="71" t="s">
        <v>1740</v>
      </c>
    </row>
    <row r="17" spans="1:21" ht="15.75" x14ac:dyDescent="0.25">
      <c r="A17" s="632"/>
      <c r="B17" s="629"/>
      <c r="C17" s="324"/>
      <c r="D17" s="324"/>
      <c r="E17" s="324"/>
      <c r="F17" s="71"/>
      <c r="H17" s="203"/>
      <c r="I17" s="204"/>
      <c r="J17" s="203"/>
      <c r="K17" s="204"/>
      <c r="L17" s="203"/>
      <c r="M17" s="204"/>
      <c r="N17" s="203"/>
      <c r="O17" s="204"/>
      <c r="P17" s="379">
        <f t="shared" si="0"/>
        <v>0</v>
      </c>
      <c r="Q17" s="379">
        <f t="shared" si="1"/>
        <v>0</v>
      </c>
      <c r="R17" s="71"/>
      <c r="S17" s="71"/>
      <c r="T17" s="71"/>
      <c r="U17" s="71"/>
    </row>
    <row r="18" spans="1:21" ht="15.75" x14ac:dyDescent="0.25">
      <c r="A18" s="632"/>
      <c r="B18" s="629"/>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632"/>
      <c r="B19" s="629"/>
      <c r="C19" s="324"/>
      <c r="D19" s="324"/>
      <c r="E19" s="324"/>
      <c r="F19" s="71"/>
      <c r="G19" s="71"/>
      <c r="H19" s="203"/>
      <c r="I19" s="204"/>
      <c r="J19" s="203"/>
      <c r="K19" s="204"/>
      <c r="L19" s="203"/>
      <c r="M19" s="204"/>
      <c r="N19" s="203"/>
      <c r="O19" s="204"/>
      <c r="P19" s="379">
        <f t="shared" si="0"/>
        <v>0</v>
      </c>
      <c r="Q19" s="379">
        <f t="shared" si="1"/>
        <v>0</v>
      </c>
      <c r="R19" s="71"/>
      <c r="S19" s="71"/>
      <c r="T19" s="71"/>
      <c r="U19" s="71"/>
    </row>
    <row r="20" spans="1:21" ht="15.75" x14ac:dyDescent="0.25">
      <c r="A20" s="632"/>
      <c r="B20" s="629"/>
      <c r="C20" s="324"/>
      <c r="D20" s="324"/>
      <c r="E20" s="324"/>
      <c r="F20" s="71"/>
      <c r="G20" s="71"/>
      <c r="H20" s="203"/>
      <c r="I20" s="204"/>
      <c r="J20" s="203"/>
      <c r="K20" s="204"/>
      <c r="L20" s="203"/>
      <c r="M20" s="204"/>
      <c r="N20" s="203"/>
      <c r="O20" s="204"/>
      <c r="P20" s="379">
        <f t="shared" si="0"/>
        <v>0</v>
      </c>
      <c r="Q20" s="379">
        <f t="shared" si="1"/>
        <v>0</v>
      </c>
      <c r="R20" s="71"/>
      <c r="S20" s="71"/>
      <c r="T20" s="71"/>
      <c r="U20" s="71"/>
    </row>
    <row r="21" spans="1:21" ht="15.75" x14ac:dyDescent="0.25">
      <c r="A21" s="633"/>
      <c r="B21" s="630"/>
      <c r="C21" s="324"/>
      <c r="D21" s="324"/>
      <c r="E21" s="324"/>
      <c r="F21" s="71"/>
      <c r="G21" s="71"/>
      <c r="H21" s="203"/>
      <c r="I21" s="204"/>
      <c r="J21" s="203"/>
      <c r="K21" s="204"/>
      <c r="L21" s="203"/>
      <c r="M21" s="204"/>
      <c r="N21" s="203"/>
      <c r="O21" s="204"/>
      <c r="P21" s="379">
        <f t="shared" si="0"/>
        <v>0</v>
      </c>
      <c r="Q21" s="379">
        <f t="shared" si="1"/>
        <v>0</v>
      </c>
      <c r="R21" s="71"/>
      <c r="S21" s="71"/>
      <c r="T21" s="71"/>
      <c r="U21" s="71"/>
    </row>
    <row r="22" spans="1:21" ht="110.25" x14ac:dyDescent="0.25">
      <c r="A22" s="625" t="s">
        <v>1375</v>
      </c>
      <c r="B22" s="625" t="s">
        <v>1374</v>
      </c>
      <c r="C22" s="344" t="s">
        <v>1688</v>
      </c>
      <c r="D22" s="344" t="s">
        <v>1938</v>
      </c>
      <c r="E22" s="324" t="s">
        <v>1939</v>
      </c>
      <c r="F22" s="71" t="s">
        <v>1937</v>
      </c>
      <c r="G22" s="71" t="s">
        <v>1819</v>
      </c>
      <c r="H22" s="71"/>
      <c r="I22" s="345"/>
      <c r="J22" s="203">
        <v>0.33</v>
      </c>
      <c r="K22" s="71"/>
      <c r="L22" s="203">
        <v>0.33</v>
      </c>
      <c r="M22" s="345"/>
      <c r="N22" s="203">
        <v>0.33</v>
      </c>
      <c r="O22" s="71"/>
      <c r="P22" s="379">
        <f t="shared" si="0"/>
        <v>0.99</v>
      </c>
      <c r="Q22" s="379">
        <f t="shared" si="1"/>
        <v>0</v>
      </c>
      <c r="R22" s="71" t="s">
        <v>1940</v>
      </c>
      <c r="S22" s="71" t="s">
        <v>1941</v>
      </c>
      <c r="T22" s="71" t="s">
        <v>1713</v>
      </c>
      <c r="U22" s="71" t="s">
        <v>1942</v>
      </c>
    </row>
    <row r="23" spans="1:21" ht="15.75" x14ac:dyDescent="0.25">
      <c r="A23" s="626"/>
      <c r="B23" s="626"/>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626"/>
      <c r="B24" s="626"/>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626"/>
      <c r="B25" s="626"/>
      <c r="C25" s="344"/>
      <c r="D25" s="344"/>
      <c r="E25" s="324"/>
      <c r="F25" s="71"/>
      <c r="G25" s="71"/>
      <c r="H25" s="71"/>
      <c r="I25" s="345"/>
      <c r="J25" s="71"/>
      <c r="K25" s="71"/>
      <c r="L25" s="71"/>
      <c r="M25" s="345"/>
      <c r="N25" s="71"/>
      <c r="O25" s="71"/>
      <c r="P25" s="379">
        <f t="shared" si="0"/>
        <v>0</v>
      </c>
      <c r="Q25" s="379">
        <f t="shared" si="1"/>
        <v>0</v>
      </c>
      <c r="R25" s="71"/>
      <c r="S25" s="71"/>
      <c r="T25" s="71"/>
      <c r="U25" s="71"/>
    </row>
    <row r="26" spans="1:21" ht="15.75" x14ac:dyDescent="0.25">
      <c r="A26" s="626"/>
      <c r="B26" s="626"/>
      <c r="C26" s="344"/>
      <c r="D26" s="344"/>
      <c r="E26" s="324"/>
      <c r="F26" s="71"/>
      <c r="G26" s="71"/>
      <c r="H26" s="71"/>
      <c r="I26" s="345"/>
      <c r="J26" s="71"/>
      <c r="K26" s="71"/>
      <c r="L26" s="71"/>
      <c r="M26" s="345"/>
      <c r="N26" s="71"/>
      <c r="O26" s="71"/>
      <c r="P26" s="379">
        <f t="shared" si="0"/>
        <v>0</v>
      </c>
      <c r="Q26" s="379">
        <f t="shared" si="1"/>
        <v>0</v>
      </c>
      <c r="R26" s="71"/>
      <c r="S26" s="71"/>
      <c r="T26" s="71"/>
      <c r="U26" s="71"/>
    </row>
    <row r="27" spans="1:21" ht="15.75" x14ac:dyDescent="0.25">
      <c r="A27" s="626"/>
      <c r="B27" s="626"/>
      <c r="C27" s="344"/>
      <c r="D27" s="344"/>
      <c r="E27" s="324"/>
      <c r="F27" s="71"/>
      <c r="G27" s="71"/>
      <c r="H27" s="71"/>
      <c r="I27" s="345"/>
      <c r="J27" s="71"/>
      <c r="K27" s="71"/>
      <c r="L27" s="71"/>
      <c r="M27" s="345"/>
      <c r="N27" s="71"/>
      <c r="O27" s="71"/>
      <c r="P27" s="379">
        <f t="shared" si="0"/>
        <v>0</v>
      </c>
      <c r="Q27" s="379">
        <f t="shared" si="1"/>
        <v>0</v>
      </c>
      <c r="R27" s="71"/>
      <c r="S27" s="71"/>
      <c r="T27" s="71"/>
      <c r="U27" s="71"/>
    </row>
    <row r="28" spans="1:21" ht="15.75" x14ac:dyDescent="0.25">
      <c r="A28" s="626"/>
      <c r="B28" s="626"/>
      <c r="C28" s="344"/>
      <c r="D28" s="344"/>
      <c r="E28" s="324"/>
      <c r="F28" s="71"/>
      <c r="G28" s="71"/>
      <c r="H28" s="203"/>
      <c r="I28" s="71"/>
      <c r="J28" s="71"/>
      <c r="K28" s="71"/>
      <c r="L28" s="71"/>
      <c r="M28" s="71"/>
      <c r="N28" s="71"/>
      <c r="O28" s="71"/>
      <c r="P28" s="379">
        <f t="shared" si="0"/>
        <v>0</v>
      </c>
      <c r="Q28" s="379">
        <f t="shared" si="1"/>
        <v>0</v>
      </c>
      <c r="R28" s="71"/>
      <c r="S28" s="71"/>
      <c r="T28" s="71"/>
      <c r="U28" s="71"/>
    </row>
    <row r="29" spans="1:21" ht="15.75" x14ac:dyDescent="0.25">
      <c r="A29" s="626"/>
      <c r="B29" s="626"/>
      <c r="C29" s="344"/>
      <c r="D29" s="344"/>
      <c r="E29" s="344"/>
      <c r="F29" s="71"/>
      <c r="G29" s="71"/>
      <c r="H29" s="71"/>
      <c r="I29" s="71"/>
      <c r="J29" s="71"/>
      <c r="K29" s="71"/>
      <c r="L29" s="71"/>
      <c r="M29" s="71"/>
      <c r="N29" s="71"/>
      <c r="O29" s="71"/>
      <c r="P29" s="379">
        <f t="shared" si="0"/>
        <v>0</v>
      </c>
      <c r="Q29" s="379">
        <f t="shared" si="1"/>
        <v>0</v>
      </c>
      <c r="R29" s="71"/>
      <c r="S29" s="71"/>
      <c r="T29" s="71"/>
      <c r="U29" s="71"/>
    </row>
    <row r="30" spans="1:21" ht="15.75" x14ac:dyDescent="0.25">
      <c r="A30" s="627"/>
      <c r="B30" s="627"/>
      <c r="C30" s="344"/>
      <c r="D30" s="344"/>
      <c r="E30" s="344"/>
      <c r="F30" s="71"/>
      <c r="G30" s="71"/>
      <c r="H30" s="71"/>
      <c r="I30" s="71"/>
      <c r="J30" s="71"/>
      <c r="K30" s="71"/>
      <c r="L30" s="71"/>
      <c r="M30" s="71"/>
      <c r="N30" s="71"/>
      <c r="O30" s="71"/>
      <c r="P30" s="379">
        <f t="shared" si="0"/>
        <v>0</v>
      </c>
      <c r="Q30" s="379">
        <f t="shared" si="1"/>
        <v>0</v>
      </c>
      <c r="R30" s="71"/>
      <c r="S30" s="71"/>
      <c r="T30" s="71"/>
      <c r="U30" s="72"/>
    </row>
    <row r="31" spans="1:21" ht="15.6" customHeight="1" x14ac:dyDescent="0.25">
      <c r="A31" s="295"/>
      <c r="B31" s="296"/>
      <c r="C31" s="295" t="s">
        <v>1350</v>
      </c>
      <c r="D31" s="296"/>
      <c r="E31" s="296"/>
      <c r="F31" s="296"/>
      <c r="G31" s="297"/>
      <c r="H31" s="231">
        <f t="shared" ref="H31:Q31" si="2">SUM(H10:H30)</f>
        <v>2.75</v>
      </c>
      <c r="I31" s="231">
        <f t="shared" si="2"/>
        <v>18360</v>
      </c>
      <c r="J31" s="231">
        <f t="shared" si="2"/>
        <v>1.08</v>
      </c>
      <c r="K31" s="231">
        <f t="shared" si="2"/>
        <v>1050</v>
      </c>
      <c r="L31" s="231">
        <f t="shared" si="2"/>
        <v>1.7800000000000002</v>
      </c>
      <c r="M31" s="231">
        <f t="shared" si="2"/>
        <v>1050</v>
      </c>
      <c r="N31" s="231">
        <f t="shared" si="2"/>
        <v>0.78</v>
      </c>
      <c r="O31" s="231">
        <f t="shared" si="2"/>
        <v>1050</v>
      </c>
      <c r="P31" s="231">
        <f t="shared" si="2"/>
        <v>105.39</v>
      </c>
      <c r="Q31" s="231">
        <f t="shared" si="2"/>
        <v>21510</v>
      </c>
      <c r="R31" s="206"/>
      <c r="S31" s="206"/>
      <c r="T31" s="206"/>
      <c r="U31" s="209"/>
    </row>
    <row r="32" spans="1:21" x14ac:dyDescent="0.25">
      <c r="F32" s="86"/>
    </row>
    <row r="33" spans="3:6" x14ac:dyDescent="0.25">
      <c r="F33" s="86"/>
    </row>
    <row r="34" spans="3:6" x14ac:dyDescent="0.25">
      <c r="C34" s="153"/>
      <c r="F34" s="86"/>
    </row>
    <row r="35" spans="3:6" x14ac:dyDescent="0.25">
      <c r="C35" s="506"/>
      <c r="F35" s="86"/>
    </row>
    <row r="36" spans="3:6" x14ac:dyDescent="0.25">
      <c r="C36" s="153"/>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row r="92" spans="6:6" x14ac:dyDescent="0.25">
      <c r="F92" s="86"/>
    </row>
    <row r="93" spans="6:6" x14ac:dyDescent="0.25">
      <c r="F93" s="86"/>
    </row>
    <row r="94" spans="6:6" x14ac:dyDescent="0.25">
      <c r="F94" s="86"/>
    </row>
  </sheetData>
  <mergeCells count="21">
    <mergeCell ref="A5:A7"/>
    <mergeCell ref="B5:B7"/>
    <mergeCell ref="B22:B30"/>
    <mergeCell ref="B10:B21"/>
    <mergeCell ref="A10:A21"/>
    <mergeCell ref="A22:A30"/>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10:F30">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9 D5 D8:D9"/>
    <dataValidation allowBlank="1" showInputMessage="1" showErrorMessage="1" promptTitle="INDICADORES DE RESULTADOS" prompt="Medidas o variables para verificar el cumplimiento de cada paso._x000a_" sqref="E5:E9"/>
    <dataValidation allowBlank="1" showInputMessage="1" showErrorMessage="1" promptTitle="CORRELATIVO DE LA ACTIVIDAD" prompt="Estos son los mismos utilizados en los cuadros de costos, los cuales sirven para poder reflejar la Actividad a realizar en cada uno de los cuadros de costos." sqref="F5:F9"/>
    <dataValidation allowBlank="1" showInputMessage="1" showErrorMessage="1" promptTitle="JUSTIFICACIÓN" prompt="Es aquella en que se explica de forma convincente el motivo por el que y para que se va realizar dicha actividad, que beneficio va traer a la institución." sqref="R5:R9"/>
    <dataValidation allowBlank="1" showInputMessage="1" showErrorMessage="1" promptTitle="MEDIO DE VERIFICACIÓN" prompt="Corresponde a los elementos a través del cual se acredita y se verifican  las actividades." sqref="S5:S9"/>
    <dataValidation allowBlank="1" showInputMessage="1" showErrorMessage="1" promptTitle="POBLACIÓN OBJETIVO" prompt="Grupo  de personas al cual se pretende beneficiar con dicho actividad." sqref="T5: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9"/>
    <dataValidation type="list" allowBlank="1" showInputMessage="1" showErrorMessage="1" sqref="C10:C30">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tabSelected="1" topLeftCell="G1" zoomScaleNormal="100" workbookViewId="0">
      <pane ySplit="6" topLeftCell="A15" activePane="bottomLeft" state="frozen"/>
      <selection sqref="A1:V1"/>
      <selection pane="bottomLeft" activeCell="G19" sqref="G19"/>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1538</v>
      </c>
      <c r="M1" s="510" t="s">
        <v>1539</v>
      </c>
      <c r="N1" s="510" t="s">
        <v>1540</v>
      </c>
      <c r="O1" s="510" t="s">
        <v>1541</v>
      </c>
      <c r="P1" s="510" t="s">
        <v>1542</v>
      </c>
      <c r="Q1" s="510" t="s">
        <v>1543</v>
      </c>
      <c r="R1" s="510" t="s">
        <v>1544</v>
      </c>
      <c r="S1" s="510" t="s">
        <v>1545</v>
      </c>
      <c r="T1" s="510" t="s">
        <v>1546</v>
      </c>
      <c r="U1" s="510" t="s">
        <v>1547</v>
      </c>
      <c r="V1" s="510" t="s">
        <v>1548</v>
      </c>
      <c r="W1" s="510" t="s">
        <v>1549</v>
      </c>
      <c r="X1" s="510" t="s">
        <v>1550</v>
      </c>
      <c r="Y1" s="510" t="s">
        <v>1551</v>
      </c>
      <c r="Z1" s="510" t="s">
        <v>1552</v>
      </c>
      <c r="AA1" s="510" t="s">
        <v>1553</v>
      </c>
      <c r="AB1" s="510" t="s">
        <v>1554</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102</v>
      </c>
      <c r="S4" s="612" t="s">
        <v>109</v>
      </c>
      <c r="T4" s="612" t="s">
        <v>108</v>
      </c>
      <c r="U4" s="609" t="s">
        <v>88</v>
      </c>
    </row>
    <row r="5" spans="1:28" s="67" customFormat="1"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0"/>
    </row>
    <row r="6" spans="1:28" s="67" customFormat="1" ht="24" customHeight="1"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1"/>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73.25" x14ac:dyDescent="0.25">
      <c r="A8" s="634" t="s">
        <v>1377</v>
      </c>
      <c r="B8" s="634" t="s">
        <v>1454</v>
      </c>
      <c r="C8" s="307" t="s">
        <v>1539</v>
      </c>
      <c r="D8" s="530" t="s">
        <v>1888</v>
      </c>
      <c r="E8" s="530" t="s">
        <v>1887</v>
      </c>
      <c r="F8" s="531" t="s">
        <v>1886</v>
      </c>
      <c r="G8" s="530" t="s">
        <v>1885</v>
      </c>
      <c r="H8" s="250">
        <v>1</v>
      </c>
      <c r="I8" s="249">
        <v>900</v>
      </c>
      <c r="J8" s="250"/>
      <c r="K8" s="251"/>
      <c r="L8" s="249"/>
      <c r="M8" s="230"/>
      <c r="N8" s="250"/>
      <c r="O8" s="230"/>
      <c r="P8" s="382">
        <f>H8+J8+L8+N8</f>
        <v>1</v>
      </c>
      <c r="Q8" s="383">
        <f>I8+K8+M8+O8</f>
        <v>900</v>
      </c>
      <c r="R8" s="249" t="s">
        <v>1889</v>
      </c>
      <c r="S8" s="249" t="s">
        <v>1890</v>
      </c>
      <c r="T8" s="249" t="s">
        <v>1816</v>
      </c>
      <c r="U8" s="307" t="s">
        <v>1891</v>
      </c>
    </row>
    <row r="9" spans="1:28" ht="141.75" x14ac:dyDescent="0.25">
      <c r="A9" s="635"/>
      <c r="B9" s="635"/>
      <c r="C9" s="307" t="s">
        <v>1539</v>
      </c>
      <c r="D9" s="307" t="s">
        <v>1894</v>
      </c>
      <c r="E9" s="307" t="s">
        <v>1893</v>
      </c>
      <c r="F9" s="307" t="s">
        <v>1898</v>
      </c>
      <c r="G9" s="307" t="s">
        <v>1892</v>
      </c>
      <c r="H9" s="249"/>
      <c r="I9" s="249"/>
      <c r="J9" s="250">
        <v>0.66</v>
      </c>
      <c r="K9" s="251"/>
      <c r="L9" s="249"/>
      <c r="M9" s="230"/>
      <c r="N9" s="250">
        <v>0.33</v>
      </c>
      <c r="O9" s="230"/>
      <c r="P9" s="382">
        <f t="shared" ref="P9:P46" si="0">H9+J9+L9+N9</f>
        <v>0.99</v>
      </c>
      <c r="Q9" s="383">
        <f t="shared" ref="Q9:Q46" si="1">I9+K9+M9+O9</f>
        <v>0</v>
      </c>
      <c r="R9" s="249" t="s">
        <v>1895</v>
      </c>
      <c r="S9" s="249" t="s">
        <v>1896</v>
      </c>
      <c r="T9" s="249" t="s">
        <v>1816</v>
      </c>
      <c r="U9" s="307" t="s">
        <v>1891</v>
      </c>
    </row>
    <row r="10" spans="1:28" ht="110.25" x14ac:dyDescent="0.25">
      <c r="A10" s="635"/>
      <c r="B10" s="635"/>
      <c r="C10" s="307" t="s">
        <v>1540</v>
      </c>
      <c r="D10" s="307" t="s">
        <v>1900</v>
      </c>
      <c r="E10" s="307" t="s">
        <v>1899</v>
      </c>
      <c r="F10" s="307" t="s">
        <v>1898</v>
      </c>
      <c r="G10" s="307" t="s">
        <v>1897</v>
      </c>
      <c r="H10" s="249"/>
      <c r="I10" s="249"/>
      <c r="J10" s="250"/>
      <c r="K10" s="251"/>
      <c r="L10" s="249"/>
      <c r="M10" s="230"/>
      <c r="N10" s="250"/>
      <c r="O10" s="230"/>
      <c r="P10" s="382">
        <f t="shared" si="0"/>
        <v>0</v>
      </c>
      <c r="Q10" s="383">
        <f t="shared" si="1"/>
        <v>0</v>
      </c>
      <c r="R10" s="249" t="s">
        <v>1901</v>
      </c>
      <c r="S10" s="249" t="s">
        <v>1902</v>
      </c>
      <c r="T10" s="249" t="s">
        <v>1816</v>
      </c>
      <c r="U10" s="307" t="s">
        <v>1891</v>
      </c>
    </row>
    <row r="11" spans="1:28" x14ac:dyDescent="0.25">
      <c r="A11" s="635"/>
      <c r="B11" s="635"/>
    </row>
    <row r="12" spans="1:28" ht="126" x14ac:dyDescent="0.25">
      <c r="A12" s="635"/>
      <c r="B12" s="635"/>
      <c r="C12" s="307" t="s">
        <v>1539</v>
      </c>
      <c r="D12" s="307" t="s">
        <v>2051</v>
      </c>
      <c r="E12" s="307" t="s">
        <v>2050</v>
      </c>
      <c r="F12" s="307" t="s">
        <v>2049</v>
      </c>
      <c r="G12" s="307" t="s">
        <v>2048</v>
      </c>
      <c r="H12" s="250">
        <v>1</v>
      </c>
      <c r="I12" s="249">
        <v>1555</v>
      </c>
      <c r="J12" s="250"/>
      <c r="K12" s="251"/>
      <c r="L12" s="249"/>
      <c r="M12" s="230"/>
      <c r="N12" s="250"/>
      <c r="O12" s="230"/>
      <c r="P12" s="250">
        <v>1</v>
      </c>
      <c r="Q12" s="383">
        <f>I12+K12+M12+O12</f>
        <v>1555</v>
      </c>
      <c r="R12" s="249" t="s">
        <v>2052</v>
      </c>
      <c r="S12" s="249" t="s">
        <v>2053</v>
      </c>
      <c r="T12" s="249" t="s">
        <v>1816</v>
      </c>
      <c r="U12" s="307" t="s">
        <v>2054</v>
      </c>
    </row>
    <row r="13" spans="1:28" ht="110.25" x14ac:dyDescent="0.25">
      <c r="A13" s="635"/>
      <c r="B13" s="636"/>
      <c r="C13" s="307" t="s">
        <v>1538</v>
      </c>
      <c r="D13" s="530" t="s">
        <v>2058</v>
      </c>
      <c r="E13" s="530" t="s">
        <v>2057</v>
      </c>
      <c r="F13" s="531" t="s">
        <v>2056</v>
      </c>
      <c r="G13" s="530" t="s">
        <v>2055</v>
      </c>
      <c r="H13" s="685">
        <v>1</v>
      </c>
      <c r="I13" s="530"/>
      <c r="J13" s="530"/>
      <c r="K13" s="530"/>
      <c r="L13" s="530"/>
      <c r="M13" s="530"/>
      <c r="N13" s="530"/>
      <c r="O13" s="530"/>
      <c r="P13" s="686"/>
      <c r="Q13" s="686"/>
      <c r="R13" s="530" t="s">
        <v>2059</v>
      </c>
      <c r="S13" s="530" t="s">
        <v>2060</v>
      </c>
      <c r="T13" s="530" t="s">
        <v>1816</v>
      </c>
      <c r="U13" s="530" t="s">
        <v>2054</v>
      </c>
    </row>
    <row r="14" spans="1:28" ht="141.75" x14ac:dyDescent="0.25">
      <c r="A14" s="635"/>
      <c r="B14" s="634" t="s">
        <v>1455</v>
      </c>
      <c r="C14" s="307" t="s">
        <v>1539</v>
      </c>
      <c r="D14" s="307" t="s">
        <v>2064</v>
      </c>
      <c r="E14" s="307" t="s">
        <v>2063</v>
      </c>
      <c r="F14" s="307" t="s">
        <v>2062</v>
      </c>
      <c r="G14" s="307" t="s">
        <v>2061</v>
      </c>
      <c r="H14" s="249"/>
      <c r="I14" s="249"/>
      <c r="J14" s="250"/>
      <c r="K14" s="251"/>
      <c r="L14" s="250">
        <v>0.5</v>
      </c>
      <c r="M14" s="230"/>
      <c r="N14" s="250">
        <v>0.5</v>
      </c>
      <c r="O14" s="230"/>
      <c r="P14" s="382">
        <f t="shared" si="0"/>
        <v>1</v>
      </c>
      <c r="Q14" s="383">
        <f t="shared" si="1"/>
        <v>0</v>
      </c>
      <c r="R14" s="249" t="s">
        <v>2065</v>
      </c>
      <c r="S14" s="249" t="s">
        <v>2066</v>
      </c>
      <c r="T14" s="249" t="s">
        <v>1816</v>
      </c>
      <c r="U14" s="307" t="s">
        <v>2054</v>
      </c>
    </row>
    <row r="15" spans="1:28" s="579" customFormat="1" ht="110.25" x14ac:dyDescent="0.25">
      <c r="A15" s="635"/>
      <c r="B15" s="635"/>
      <c r="C15" s="572" t="s">
        <v>1538</v>
      </c>
      <c r="D15" s="572" t="s">
        <v>2070</v>
      </c>
      <c r="E15" s="572" t="s">
        <v>2069</v>
      </c>
      <c r="F15" s="572" t="s">
        <v>2068</v>
      </c>
      <c r="G15" s="572" t="s">
        <v>2067</v>
      </c>
      <c r="H15" s="573"/>
      <c r="I15" s="573"/>
      <c r="J15" s="574"/>
      <c r="K15" s="575"/>
      <c r="L15" s="573"/>
      <c r="M15" s="576"/>
      <c r="N15" s="574"/>
      <c r="O15" s="576"/>
      <c r="P15" s="577">
        <f t="shared" si="0"/>
        <v>0</v>
      </c>
      <c r="Q15" s="578">
        <f t="shared" si="1"/>
        <v>0</v>
      </c>
      <c r="R15" s="573"/>
      <c r="S15" s="573"/>
      <c r="T15" s="573"/>
      <c r="U15" s="572"/>
    </row>
    <row r="16" spans="1:28" ht="126" x14ac:dyDescent="0.25">
      <c r="A16" s="635"/>
      <c r="B16" s="635"/>
      <c r="C16" s="307" t="s">
        <v>1539</v>
      </c>
      <c r="D16" s="307" t="s">
        <v>2113</v>
      </c>
      <c r="E16" s="307" t="s">
        <v>2114</v>
      </c>
      <c r="F16" s="307" t="s">
        <v>2112</v>
      </c>
      <c r="G16" s="307" t="s">
        <v>2111</v>
      </c>
      <c r="H16" s="249"/>
      <c r="I16" s="249"/>
      <c r="J16" s="250"/>
      <c r="K16" s="251"/>
      <c r="L16" s="250">
        <v>0.5</v>
      </c>
      <c r="M16" s="230">
        <v>25880</v>
      </c>
      <c r="N16" s="250">
        <v>0.5</v>
      </c>
      <c r="O16" s="230">
        <v>25880</v>
      </c>
      <c r="P16" s="382">
        <f t="shared" si="0"/>
        <v>1</v>
      </c>
      <c r="Q16" s="383">
        <f t="shared" si="1"/>
        <v>51760</v>
      </c>
      <c r="R16" s="249" t="s">
        <v>2115</v>
      </c>
      <c r="S16" s="249" t="s">
        <v>2060</v>
      </c>
      <c r="T16" s="249" t="s">
        <v>2116</v>
      </c>
      <c r="U16" s="307" t="s">
        <v>2054</v>
      </c>
    </row>
    <row r="17" spans="1:21" ht="15.75" x14ac:dyDescent="0.25">
      <c r="A17" s="635"/>
      <c r="B17" s="635"/>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635"/>
      <c r="B18" s="635"/>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635"/>
      <c r="B19" s="636"/>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635"/>
      <c r="B20" s="634" t="s">
        <v>1456</v>
      </c>
      <c r="C20" s="307" t="s">
        <v>1539</v>
      </c>
      <c r="D20" s="307" t="s">
        <v>1906</v>
      </c>
      <c r="E20" s="307" t="s">
        <v>1905</v>
      </c>
      <c r="F20" s="307" t="s">
        <v>1904</v>
      </c>
      <c r="G20" s="307" t="s">
        <v>1903</v>
      </c>
      <c r="H20" s="250">
        <v>1</v>
      </c>
      <c r="I20" s="347">
        <v>18985</v>
      </c>
      <c r="J20" s="249"/>
      <c r="K20" s="347"/>
      <c r="L20" s="249"/>
      <c r="M20" s="230"/>
      <c r="N20" s="249"/>
      <c r="O20" s="230"/>
      <c r="P20" s="382">
        <f t="shared" si="0"/>
        <v>1</v>
      </c>
      <c r="Q20" s="383">
        <f t="shared" si="1"/>
        <v>18985</v>
      </c>
      <c r="R20" s="249" t="s">
        <v>1907</v>
      </c>
      <c r="S20" s="249" t="s">
        <v>1908</v>
      </c>
      <c r="T20" s="249" t="s">
        <v>1816</v>
      </c>
      <c r="U20" s="307" t="s">
        <v>1909</v>
      </c>
    </row>
    <row r="21" spans="1:21" ht="15.75" x14ac:dyDescent="0.25">
      <c r="A21" s="635"/>
      <c r="B21" s="635"/>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635"/>
      <c r="B22" s="635"/>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635"/>
      <c r="B23" s="635"/>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635"/>
      <c r="B24" s="635"/>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635"/>
      <c r="B25" s="635"/>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635"/>
      <c r="B26" s="635"/>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635"/>
      <c r="B27" s="636"/>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635"/>
      <c r="B28" s="637" t="s">
        <v>1504</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635"/>
      <c r="B29" s="637"/>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635"/>
      <c r="B30" s="637"/>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635"/>
      <c r="B31" s="637"/>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635"/>
      <c r="B32" s="637"/>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635"/>
      <c r="B33" s="637"/>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635"/>
      <c r="B34" s="637"/>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635"/>
      <c r="B35" s="637"/>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635"/>
      <c r="B36" s="637"/>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635"/>
      <c r="B37" s="637"/>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635"/>
      <c r="B38" s="637"/>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10.25" x14ac:dyDescent="0.25">
      <c r="A39" s="635"/>
      <c r="B39" s="637" t="s">
        <v>1457</v>
      </c>
      <c r="C39" s="307" t="s">
        <v>1538</v>
      </c>
      <c r="D39" s="307" t="s">
        <v>2044</v>
      </c>
      <c r="E39" s="307" t="s">
        <v>2043</v>
      </c>
      <c r="F39" s="307" t="s">
        <v>2042</v>
      </c>
      <c r="G39" s="307" t="s">
        <v>2041</v>
      </c>
      <c r="H39" s="250">
        <v>1</v>
      </c>
      <c r="I39" s="249"/>
      <c r="J39" s="250"/>
      <c r="K39" s="251"/>
      <c r="L39" s="249"/>
      <c r="M39" s="230"/>
      <c r="N39" s="250"/>
      <c r="O39" s="230"/>
      <c r="P39" s="382">
        <f>H39+J39+L39+N39</f>
        <v>1</v>
      </c>
      <c r="Q39" s="383">
        <f>I39+K39+M39+O39</f>
        <v>0</v>
      </c>
      <c r="R39" s="249" t="s">
        <v>2045</v>
      </c>
      <c r="S39" s="249" t="s">
        <v>2046</v>
      </c>
      <c r="T39" s="249" t="s">
        <v>1816</v>
      </c>
      <c r="U39" s="307" t="s">
        <v>2047</v>
      </c>
    </row>
    <row r="40" spans="1:21" ht="15.75" x14ac:dyDescent="0.25">
      <c r="A40" s="635"/>
      <c r="B40" s="637"/>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635"/>
      <c r="B41" s="637"/>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635"/>
      <c r="B42" s="637"/>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635"/>
      <c r="B43" s="637"/>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635"/>
      <c r="B44" s="637"/>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635"/>
      <c r="B45" s="637"/>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635"/>
      <c r="B46" s="637"/>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5</v>
      </c>
      <c r="I47" s="255">
        <f t="shared" si="2"/>
        <v>21440</v>
      </c>
      <c r="J47" s="255">
        <f t="shared" si="2"/>
        <v>0.66</v>
      </c>
      <c r="K47" s="255">
        <f t="shared" si="2"/>
        <v>0</v>
      </c>
      <c r="L47" s="255">
        <f t="shared" si="2"/>
        <v>1</v>
      </c>
      <c r="M47" s="255">
        <f t="shared" si="2"/>
        <v>25880</v>
      </c>
      <c r="N47" s="255">
        <f t="shared" si="2"/>
        <v>1.33</v>
      </c>
      <c r="O47" s="255">
        <f t="shared" si="2"/>
        <v>25880</v>
      </c>
      <c r="P47" s="255">
        <f>SUM(P8:P46)</f>
        <v>6.99</v>
      </c>
      <c r="Q47" s="255">
        <f>SUM(Q8:Q46)</f>
        <v>73200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0 C12: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1"/>
  <sheetViews>
    <sheetView showGridLines="0" topLeftCell="H1" zoomScale="110" zoomScaleNormal="110" workbookViewId="0">
      <pane ySplit="7" topLeftCell="A44" activePane="bottomLeft" state="frozen"/>
      <selection activeCell="A7" sqref="A7"/>
      <selection pane="bottomLeft" activeCell="Q74" sqref="Q74"/>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1578</v>
      </c>
      <c r="N1" s="511" t="s">
        <v>1577</v>
      </c>
      <c r="O1" s="511" t="s">
        <v>1576</v>
      </c>
      <c r="P1" s="511" t="s">
        <v>1575</v>
      </c>
      <c r="Q1" s="511" t="s">
        <v>1574</v>
      </c>
      <c r="R1" s="511" t="s">
        <v>1573</v>
      </c>
      <c r="S1" s="511" t="s">
        <v>1572</v>
      </c>
      <c r="T1" s="511" t="s">
        <v>1571</v>
      </c>
      <c r="U1" s="511" t="s">
        <v>1570</v>
      </c>
      <c r="V1" s="511" t="s">
        <v>1555</v>
      </c>
      <c r="W1" s="511" t="s">
        <v>1556</v>
      </c>
      <c r="X1" s="511" t="s">
        <v>1557</v>
      </c>
      <c r="Y1" s="511" t="s">
        <v>1558</v>
      </c>
      <c r="Z1" s="511" t="s">
        <v>1559</v>
      </c>
      <c r="AA1" s="511" t="s">
        <v>1560</v>
      </c>
      <c r="AB1" s="511" t="s">
        <v>1561</v>
      </c>
      <c r="AC1" s="511" t="s">
        <v>1562</v>
      </c>
      <c r="AD1" s="511" t="s">
        <v>1563</v>
      </c>
      <c r="AE1" s="511" t="s">
        <v>1564</v>
      </c>
      <c r="AF1" s="511" t="s">
        <v>1565</v>
      </c>
      <c r="AG1" s="511" t="s">
        <v>1566</v>
      </c>
      <c r="AH1" s="511" t="s">
        <v>1567</v>
      </c>
      <c r="AI1" s="511" t="s">
        <v>1568</v>
      </c>
      <c r="AJ1" s="511" t="s">
        <v>1569</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1473</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1474</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13" t="s">
        <v>96</v>
      </c>
      <c r="B5" s="612" t="s">
        <v>110</v>
      </c>
      <c r="C5" s="615" t="s">
        <v>1536</v>
      </c>
      <c r="D5" s="615" t="s">
        <v>1537</v>
      </c>
      <c r="E5" s="615" t="s">
        <v>86</v>
      </c>
      <c r="F5" s="615" t="s">
        <v>391</v>
      </c>
      <c r="G5" s="615" t="s">
        <v>87</v>
      </c>
      <c r="H5" s="618" t="s">
        <v>99</v>
      </c>
      <c r="I5" s="624"/>
      <c r="J5" s="624"/>
      <c r="K5" s="624"/>
      <c r="L5" s="624"/>
      <c r="M5" s="624"/>
      <c r="N5" s="624"/>
      <c r="O5" s="619"/>
      <c r="P5" s="620" t="s">
        <v>100</v>
      </c>
      <c r="Q5" s="621"/>
      <c r="R5" s="612" t="s">
        <v>102</v>
      </c>
      <c r="S5" s="612" t="s">
        <v>109</v>
      </c>
      <c r="T5" s="612" t="s">
        <v>108</v>
      </c>
      <c r="U5" s="609" t="s">
        <v>88</v>
      </c>
    </row>
    <row r="6" spans="1:36" s="66" customFormat="1" ht="15" customHeight="1" x14ac:dyDescent="0.25">
      <c r="A6" s="613"/>
      <c r="B6" s="613"/>
      <c r="C6" s="616"/>
      <c r="D6" s="616"/>
      <c r="E6" s="616"/>
      <c r="F6" s="616"/>
      <c r="G6" s="616"/>
      <c r="H6" s="618" t="s">
        <v>103</v>
      </c>
      <c r="I6" s="619"/>
      <c r="J6" s="618" t="s">
        <v>104</v>
      </c>
      <c r="K6" s="619"/>
      <c r="L6" s="618" t="s">
        <v>105</v>
      </c>
      <c r="M6" s="619"/>
      <c r="N6" s="618" t="s">
        <v>106</v>
      </c>
      <c r="O6" s="619"/>
      <c r="P6" s="622"/>
      <c r="Q6" s="623"/>
      <c r="R6" s="613"/>
      <c r="S6" s="613"/>
      <c r="T6" s="613"/>
      <c r="U6" s="610"/>
    </row>
    <row r="7" spans="1:36" s="66" customFormat="1" ht="24" customHeight="1" x14ac:dyDescent="0.25">
      <c r="A7" s="614"/>
      <c r="B7" s="614"/>
      <c r="C7" s="617"/>
      <c r="D7" s="617"/>
      <c r="E7" s="617"/>
      <c r="F7" s="617"/>
      <c r="G7" s="617"/>
      <c r="H7" s="441" t="s">
        <v>107</v>
      </c>
      <c r="I7" s="441" t="s">
        <v>12</v>
      </c>
      <c r="J7" s="441" t="s">
        <v>107</v>
      </c>
      <c r="K7" s="441" t="s">
        <v>12</v>
      </c>
      <c r="L7" s="441" t="s">
        <v>107</v>
      </c>
      <c r="M7" s="441" t="s">
        <v>12</v>
      </c>
      <c r="N7" s="441" t="s">
        <v>107</v>
      </c>
      <c r="O7" s="441" t="s">
        <v>12</v>
      </c>
      <c r="P7" s="441" t="s">
        <v>107</v>
      </c>
      <c r="Q7" s="441" t="s">
        <v>12</v>
      </c>
      <c r="R7" s="614"/>
      <c r="S7" s="614"/>
      <c r="T7" s="614"/>
      <c r="U7" s="611"/>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225" x14ac:dyDescent="0.25">
      <c r="A9" s="638" t="s">
        <v>1459</v>
      </c>
      <c r="B9" s="637" t="s">
        <v>1990</v>
      </c>
      <c r="C9" s="307" t="s">
        <v>1556</v>
      </c>
      <c r="D9" s="307" t="s">
        <v>1745</v>
      </c>
      <c r="E9" s="249" t="s">
        <v>1746</v>
      </c>
      <c r="F9" s="307" t="s">
        <v>1744</v>
      </c>
      <c r="G9" s="307" t="s">
        <v>1743</v>
      </c>
      <c r="H9" s="250">
        <v>0.33</v>
      </c>
      <c r="I9" s="349">
        <v>3280</v>
      </c>
      <c r="J9" s="351">
        <v>0.33</v>
      </c>
      <c r="K9" s="349">
        <v>3280</v>
      </c>
      <c r="L9" s="351">
        <v>0.33</v>
      </c>
      <c r="M9" s="349">
        <v>3280</v>
      </c>
      <c r="N9" s="351"/>
      <c r="O9" s="349"/>
      <c r="P9" s="387">
        <f t="shared" ref="P9:P40" si="0">H9+J9+L9+N9</f>
        <v>0.99</v>
      </c>
      <c r="Q9" s="388">
        <f t="shared" ref="Q9:Q40" si="1">I9+K9+M9+O9</f>
        <v>9840</v>
      </c>
      <c r="R9" s="349" t="s">
        <v>1747</v>
      </c>
      <c r="S9" s="249" t="s">
        <v>1748</v>
      </c>
      <c r="T9" s="249" t="s">
        <v>1706</v>
      </c>
      <c r="U9" s="249" t="s">
        <v>1749</v>
      </c>
    </row>
    <row r="10" spans="1:36" ht="195" x14ac:dyDescent="0.25">
      <c r="A10" s="639"/>
      <c r="B10" s="637"/>
      <c r="C10" s="307" t="s">
        <v>1577</v>
      </c>
      <c r="D10" s="307" t="s">
        <v>1933</v>
      </c>
      <c r="E10" s="249" t="s">
        <v>1932</v>
      </c>
      <c r="F10" s="307" t="s">
        <v>1931</v>
      </c>
      <c r="G10" s="307" t="s">
        <v>1930</v>
      </c>
      <c r="H10" s="250"/>
      <c r="I10" s="349"/>
      <c r="J10" s="351"/>
      <c r="K10" s="349"/>
      <c r="L10" s="351">
        <v>0.5</v>
      </c>
      <c r="M10" s="349">
        <v>2750</v>
      </c>
      <c r="N10" s="351">
        <v>0.5</v>
      </c>
      <c r="O10" s="349">
        <v>2750</v>
      </c>
      <c r="P10" s="387">
        <f t="shared" si="0"/>
        <v>1</v>
      </c>
      <c r="Q10" s="388">
        <f t="shared" si="1"/>
        <v>5500</v>
      </c>
      <c r="R10" s="349" t="s">
        <v>1934</v>
      </c>
      <c r="S10" s="249" t="s">
        <v>1935</v>
      </c>
      <c r="T10" s="249" t="s">
        <v>1936</v>
      </c>
      <c r="U10" s="249"/>
    </row>
    <row r="11" spans="1:36" ht="135" x14ac:dyDescent="0.25">
      <c r="A11" s="639"/>
      <c r="B11" s="637"/>
      <c r="C11" s="307" t="s">
        <v>1576</v>
      </c>
      <c r="D11" s="307" t="s">
        <v>2272</v>
      </c>
      <c r="E11" s="249" t="s">
        <v>2271</v>
      </c>
      <c r="F11" s="307" t="s">
        <v>2270</v>
      </c>
      <c r="G11" s="585" t="s">
        <v>2287</v>
      </c>
      <c r="H11" s="250"/>
      <c r="I11" s="349"/>
      <c r="J11" s="351">
        <v>1</v>
      </c>
      <c r="K11" s="349">
        <v>19800</v>
      </c>
      <c r="L11" s="351"/>
      <c r="M11" s="349"/>
      <c r="N11" s="351"/>
      <c r="O11" s="349"/>
      <c r="P11" s="387">
        <f t="shared" si="0"/>
        <v>1</v>
      </c>
      <c r="Q11" s="388">
        <f t="shared" si="1"/>
        <v>19800</v>
      </c>
      <c r="R11" s="349" t="s">
        <v>2273</v>
      </c>
      <c r="S11" s="249" t="s">
        <v>1756</v>
      </c>
      <c r="T11" s="249" t="s">
        <v>1988</v>
      </c>
      <c r="U11" s="249"/>
    </row>
    <row r="12" spans="1:36" ht="15.75" x14ac:dyDescent="0.25">
      <c r="A12" s="639"/>
      <c r="B12" s="637"/>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639"/>
      <c r="B13" s="637"/>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639"/>
      <c r="B14" s="637"/>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639"/>
      <c r="B15" s="637"/>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640"/>
      <c r="B16" s="637"/>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10.25" x14ac:dyDescent="0.25">
      <c r="A17" s="634" t="s">
        <v>1458</v>
      </c>
      <c r="B17" s="634" t="s">
        <v>1460</v>
      </c>
      <c r="C17" s="307" t="s">
        <v>1578</v>
      </c>
      <c r="D17" s="307" t="s">
        <v>1994</v>
      </c>
      <c r="E17" s="249" t="s">
        <v>1993</v>
      </c>
      <c r="F17" s="307" t="s">
        <v>1992</v>
      </c>
      <c r="G17" s="307" t="s">
        <v>1991</v>
      </c>
      <c r="H17" s="249"/>
      <c r="I17" s="349"/>
      <c r="J17" s="349"/>
      <c r="K17" s="349"/>
      <c r="L17" s="351">
        <v>0.5</v>
      </c>
      <c r="M17" s="349">
        <v>2500</v>
      </c>
      <c r="N17" s="351">
        <v>0.5</v>
      </c>
      <c r="O17" s="349">
        <v>2500</v>
      </c>
      <c r="P17" s="387">
        <f t="shared" si="0"/>
        <v>1</v>
      </c>
      <c r="Q17" s="388">
        <f t="shared" si="1"/>
        <v>5000</v>
      </c>
      <c r="R17" s="349" t="s">
        <v>1995</v>
      </c>
      <c r="S17" s="249" t="s">
        <v>1996</v>
      </c>
      <c r="T17" s="249" t="s">
        <v>1988</v>
      </c>
      <c r="U17" s="249"/>
    </row>
    <row r="18" spans="1:21" ht="195" x14ac:dyDescent="0.25">
      <c r="A18" s="635"/>
      <c r="B18" s="635"/>
      <c r="C18" s="307" t="s">
        <v>1577</v>
      </c>
      <c r="D18" s="307" t="s">
        <v>2145</v>
      </c>
      <c r="E18" s="249" t="s">
        <v>2141</v>
      </c>
      <c r="F18" s="307" t="s">
        <v>2140</v>
      </c>
      <c r="G18" s="307" t="s">
        <v>2255</v>
      </c>
      <c r="H18" s="250">
        <v>0.25</v>
      </c>
      <c r="I18" s="349">
        <v>0</v>
      </c>
      <c r="J18" s="351">
        <v>0.25</v>
      </c>
      <c r="K18" s="580">
        <v>12000</v>
      </c>
      <c r="L18" s="351">
        <v>0.25</v>
      </c>
      <c r="M18" s="349">
        <v>700</v>
      </c>
      <c r="N18" s="351">
        <v>0.25</v>
      </c>
      <c r="O18" s="349">
        <v>3000</v>
      </c>
      <c r="P18" s="387">
        <f t="shared" si="0"/>
        <v>1</v>
      </c>
      <c r="Q18" s="388">
        <f t="shared" si="1"/>
        <v>15700</v>
      </c>
      <c r="R18" s="349" t="s">
        <v>2142</v>
      </c>
      <c r="S18" s="249" t="s">
        <v>2143</v>
      </c>
      <c r="T18" s="249" t="s">
        <v>2144</v>
      </c>
      <c r="U18" s="249" t="s">
        <v>2153</v>
      </c>
    </row>
    <row r="19" spans="1:21" ht="15.75" x14ac:dyDescent="0.25">
      <c r="A19" s="635"/>
      <c r="B19" s="635"/>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635"/>
      <c r="B20" s="635"/>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635"/>
      <c r="B21" s="635"/>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635"/>
      <c r="B22" s="636"/>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635"/>
      <c r="B23" s="634" t="s">
        <v>1461</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635"/>
      <c r="B24" s="635"/>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635"/>
      <c r="B25" s="635"/>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635"/>
      <c r="B26" s="635"/>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635"/>
      <c r="B27" s="635"/>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635"/>
      <c r="B28" s="635"/>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2.25" customHeight="1" x14ac:dyDescent="0.25">
      <c r="A29" s="635"/>
      <c r="B29" s="637" t="s">
        <v>1462</v>
      </c>
      <c r="C29" s="307" t="s">
        <v>1577</v>
      </c>
      <c r="D29" s="307" t="s">
        <v>1700</v>
      </c>
      <c r="E29" s="249" t="s">
        <v>1701</v>
      </c>
      <c r="F29" s="307" t="s">
        <v>1702</v>
      </c>
      <c r="G29" s="307" t="s">
        <v>1703</v>
      </c>
      <c r="H29" s="249">
        <v>100</v>
      </c>
      <c r="I29" s="350">
        <v>2500</v>
      </c>
      <c r="J29" s="349"/>
      <c r="K29" s="349"/>
      <c r="L29" s="349"/>
      <c r="M29" s="349"/>
      <c r="N29" s="349"/>
      <c r="O29" s="349"/>
      <c r="P29" s="387">
        <f t="shared" si="0"/>
        <v>100</v>
      </c>
      <c r="Q29" s="388">
        <f t="shared" si="1"/>
        <v>2500</v>
      </c>
      <c r="R29" s="249" t="s">
        <v>1704</v>
      </c>
      <c r="S29" s="249" t="s">
        <v>1705</v>
      </c>
      <c r="T29" s="249" t="s">
        <v>1706</v>
      </c>
      <c r="U29" s="249" t="s">
        <v>1707</v>
      </c>
    </row>
    <row r="30" spans="1:21" ht="94.5" x14ac:dyDescent="0.25">
      <c r="A30" s="635"/>
      <c r="B30" s="637"/>
      <c r="C30" s="307" t="s">
        <v>1577</v>
      </c>
      <c r="D30" s="307" t="s">
        <v>2296</v>
      </c>
      <c r="E30" s="249" t="s">
        <v>2295</v>
      </c>
      <c r="F30" s="307" t="s">
        <v>2300</v>
      </c>
      <c r="G30" s="307" t="s">
        <v>2294</v>
      </c>
      <c r="H30" s="250">
        <v>0.25</v>
      </c>
      <c r="I30" s="350"/>
      <c r="J30" s="351">
        <v>0.25</v>
      </c>
      <c r="K30" s="349"/>
      <c r="L30" s="351">
        <v>0.25</v>
      </c>
      <c r="M30" s="349"/>
      <c r="N30" s="351">
        <v>0.25</v>
      </c>
      <c r="O30" s="349"/>
      <c r="P30" s="387">
        <f t="shared" si="0"/>
        <v>1</v>
      </c>
      <c r="Q30" s="388">
        <f t="shared" si="1"/>
        <v>0</v>
      </c>
      <c r="R30" s="249" t="s">
        <v>2297</v>
      </c>
      <c r="S30" s="249" t="s">
        <v>2298</v>
      </c>
      <c r="T30" s="249" t="s">
        <v>1988</v>
      </c>
      <c r="U30" s="249" t="s">
        <v>2299</v>
      </c>
    </row>
    <row r="31" spans="1:21" ht="126" x14ac:dyDescent="0.25">
      <c r="A31" s="635"/>
      <c r="B31" s="637"/>
      <c r="C31" s="307" t="s">
        <v>1577</v>
      </c>
      <c r="D31" s="307" t="s">
        <v>2352</v>
      </c>
      <c r="E31" s="249" t="s">
        <v>2351</v>
      </c>
      <c r="F31" s="307" t="s">
        <v>2350</v>
      </c>
      <c r="G31" s="307" t="s">
        <v>2349</v>
      </c>
      <c r="H31" s="249">
        <v>33</v>
      </c>
      <c r="I31" s="350">
        <v>5610</v>
      </c>
      <c r="J31" s="349">
        <v>33</v>
      </c>
      <c r="K31" s="349">
        <v>5610</v>
      </c>
      <c r="L31" s="349">
        <v>33</v>
      </c>
      <c r="M31" s="349">
        <v>5610</v>
      </c>
      <c r="N31" s="349"/>
      <c r="O31" s="349"/>
      <c r="P31" s="387">
        <f t="shared" si="0"/>
        <v>99</v>
      </c>
      <c r="Q31" s="388">
        <f t="shared" si="1"/>
        <v>16830</v>
      </c>
      <c r="R31" s="249" t="s">
        <v>2353</v>
      </c>
      <c r="S31" s="249" t="s">
        <v>2354</v>
      </c>
      <c r="T31" s="249" t="s">
        <v>1713</v>
      </c>
      <c r="U31" s="249" t="s">
        <v>2355</v>
      </c>
    </row>
    <row r="32" spans="1:21" ht="94.5" x14ac:dyDescent="0.25">
      <c r="A32" s="635"/>
      <c r="B32" s="637"/>
      <c r="C32" s="307" t="s">
        <v>1577</v>
      </c>
      <c r="D32" s="307" t="s">
        <v>2360</v>
      </c>
      <c r="E32" s="249" t="s">
        <v>2359</v>
      </c>
      <c r="F32" s="307" t="s">
        <v>2358</v>
      </c>
      <c r="G32" s="307" t="s">
        <v>2357</v>
      </c>
      <c r="H32" s="249">
        <v>33</v>
      </c>
      <c r="I32" s="350">
        <v>2000</v>
      </c>
      <c r="J32" s="349">
        <v>33</v>
      </c>
      <c r="K32" s="349">
        <v>2000</v>
      </c>
      <c r="L32" s="349">
        <v>33</v>
      </c>
      <c r="M32" s="349">
        <v>2000</v>
      </c>
      <c r="N32" s="349"/>
      <c r="O32" s="349"/>
      <c r="P32" s="387">
        <f t="shared" si="0"/>
        <v>99</v>
      </c>
      <c r="Q32" s="388">
        <f t="shared" si="1"/>
        <v>6000</v>
      </c>
      <c r="R32" s="249" t="s">
        <v>2361</v>
      </c>
      <c r="S32" s="249" t="s">
        <v>2362</v>
      </c>
      <c r="T32" s="249" t="s">
        <v>1706</v>
      </c>
      <c r="U32" s="249"/>
    </row>
    <row r="33" spans="1:21" ht="94.5" x14ac:dyDescent="0.25">
      <c r="A33" s="635"/>
      <c r="B33" s="637"/>
      <c r="C33" s="307" t="s">
        <v>1577</v>
      </c>
      <c r="D33" s="307" t="s">
        <v>2378</v>
      </c>
      <c r="E33" s="249" t="s">
        <v>2377</v>
      </c>
      <c r="F33" s="307" t="s">
        <v>2376</v>
      </c>
      <c r="G33" s="307" t="s">
        <v>2381</v>
      </c>
      <c r="H33" s="249"/>
      <c r="I33" s="350"/>
      <c r="J33" s="349"/>
      <c r="K33" s="349"/>
      <c r="L33" s="351">
        <v>1</v>
      </c>
      <c r="M33" s="349">
        <v>71280</v>
      </c>
      <c r="N33" s="349"/>
      <c r="O33" s="349"/>
      <c r="P33" s="387">
        <f t="shared" si="0"/>
        <v>1</v>
      </c>
      <c r="Q33" s="388">
        <f t="shared" si="1"/>
        <v>71280</v>
      </c>
      <c r="R33" s="249" t="s">
        <v>2379</v>
      </c>
      <c r="S33" s="249" t="s">
        <v>2380</v>
      </c>
      <c r="T33" s="249" t="s">
        <v>1988</v>
      </c>
      <c r="U33" s="249" t="s">
        <v>2383</v>
      </c>
    </row>
    <row r="34" spans="1:21" ht="15.75" x14ac:dyDescent="0.25">
      <c r="A34" s="635"/>
      <c r="B34" s="637" t="s">
        <v>1463</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635"/>
      <c r="B35" s="637"/>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635"/>
      <c r="B36" s="637"/>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635"/>
      <c r="B37" s="637"/>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10.25" x14ac:dyDescent="0.25">
      <c r="A38" s="635"/>
      <c r="B38" s="637" t="s">
        <v>1464</v>
      </c>
      <c r="C38" s="307" t="s">
        <v>1577</v>
      </c>
      <c r="D38" s="307" t="s">
        <v>2259</v>
      </c>
      <c r="E38" s="249" t="s">
        <v>2258</v>
      </c>
      <c r="F38" s="307" t="s">
        <v>2257</v>
      </c>
      <c r="G38" s="307" t="s">
        <v>2256</v>
      </c>
      <c r="H38" s="249"/>
      <c r="I38" s="350"/>
      <c r="J38" s="351">
        <v>0.5</v>
      </c>
      <c r="K38" s="349">
        <v>15100</v>
      </c>
      <c r="L38" s="351">
        <v>0.5</v>
      </c>
      <c r="M38" s="349">
        <v>15100</v>
      </c>
      <c r="N38" s="349"/>
      <c r="O38" s="349"/>
      <c r="P38" s="387">
        <f t="shared" si="0"/>
        <v>1</v>
      </c>
      <c r="Q38" s="388">
        <f t="shared" si="1"/>
        <v>30200</v>
      </c>
      <c r="R38" s="249" t="s">
        <v>2260</v>
      </c>
      <c r="S38" s="249" t="s">
        <v>2261</v>
      </c>
      <c r="T38" s="249" t="s">
        <v>1988</v>
      </c>
      <c r="U38" s="249" t="s">
        <v>2263</v>
      </c>
    </row>
    <row r="39" spans="1:21" ht="15.75" x14ac:dyDescent="0.25">
      <c r="A39" s="635"/>
      <c r="B39" s="637"/>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635"/>
      <c r="B40" s="637"/>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635"/>
      <c r="B41" s="637"/>
      <c r="C41" s="307"/>
      <c r="D41" s="307"/>
      <c r="E41" s="249"/>
      <c r="F41" s="307"/>
      <c r="G41" s="307"/>
      <c r="H41" s="249"/>
      <c r="I41" s="350"/>
      <c r="J41" s="349"/>
      <c r="K41" s="349"/>
      <c r="L41" s="349"/>
      <c r="M41" s="349"/>
      <c r="N41" s="349"/>
      <c r="O41" s="349"/>
      <c r="P41" s="387">
        <f t="shared" ref="P41:P74" si="2">H41+J41+L41+N41</f>
        <v>0</v>
      </c>
      <c r="Q41" s="388">
        <f t="shared" ref="Q41:Q74" si="3">I41+K41+M41+O41</f>
        <v>0</v>
      </c>
      <c r="R41" s="249"/>
      <c r="S41" s="249"/>
      <c r="T41" s="249"/>
      <c r="U41" s="249"/>
    </row>
    <row r="42" spans="1:21" ht="15.75" x14ac:dyDescent="0.25">
      <c r="A42" s="635"/>
      <c r="B42" s="637"/>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10.25" x14ac:dyDescent="0.25">
      <c r="A43" s="634" t="s">
        <v>1459</v>
      </c>
      <c r="B43" s="637" t="s">
        <v>1465</v>
      </c>
      <c r="C43" s="307" t="s">
        <v>1578</v>
      </c>
      <c r="D43" s="307" t="s">
        <v>2267</v>
      </c>
      <c r="E43" s="249" t="s">
        <v>2266</v>
      </c>
      <c r="F43" s="307" t="s">
        <v>2265</v>
      </c>
      <c r="G43" s="307" t="s">
        <v>2264</v>
      </c>
      <c r="H43" s="250">
        <v>0.25</v>
      </c>
      <c r="I43" s="349"/>
      <c r="J43" s="351">
        <v>0.25</v>
      </c>
      <c r="K43" s="349"/>
      <c r="L43" s="351">
        <v>0.25</v>
      </c>
      <c r="M43" s="349"/>
      <c r="N43" s="351">
        <v>0.25</v>
      </c>
      <c r="O43" s="349"/>
      <c r="P43" s="387">
        <f t="shared" si="2"/>
        <v>1</v>
      </c>
      <c r="Q43" s="388">
        <f t="shared" si="3"/>
        <v>0</v>
      </c>
      <c r="R43" s="349" t="s">
        <v>2268</v>
      </c>
      <c r="S43" s="249" t="s">
        <v>2269</v>
      </c>
      <c r="T43" s="249" t="s">
        <v>1713</v>
      </c>
      <c r="U43" s="249"/>
    </row>
    <row r="44" spans="1:21" ht="15.75" x14ac:dyDescent="0.25">
      <c r="A44" s="635"/>
      <c r="B44" s="637"/>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635"/>
      <c r="B45" s="637"/>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635"/>
      <c r="B46" s="637"/>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635"/>
      <c r="B47" s="637"/>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635"/>
      <c r="B48" s="637"/>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635"/>
      <c r="B49" s="637" t="s">
        <v>1466</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635"/>
      <c r="B50" s="637"/>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635"/>
      <c r="B51" s="637"/>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635"/>
      <c r="B52" s="637" t="s">
        <v>1467</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635"/>
      <c r="B53" s="637"/>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635"/>
      <c r="B54" s="637"/>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635"/>
      <c r="B55" s="637"/>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41.75" x14ac:dyDescent="0.25">
      <c r="A56" s="635"/>
      <c r="B56" s="637" t="s">
        <v>1468</v>
      </c>
      <c r="C56" s="307" t="s">
        <v>1569</v>
      </c>
      <c r="D56" s="307" t="s">
        <v>2277</v>
      </c>
      <c r="E56" s="249" t="s">
        <v>2276</v>
      </c>
      <c r="F56" s="307" t="s">
        <v>2275</v>
      </c>
      <c r="G56" s="307" t="s">
        <v>2274</v>
      </c>
      <c r="H56" s="250">
        <v>1</v>
      </c>
      <c r="I56" s="349"/>
      <c r="J56" s="351"/>
      <c r="K56" s="349"/>
      <c r="L56" s="351"/>
      <c r="M56" s="349"/>
      <c r="N56" s="351"/>
      <c r="O56" s="349"/>
      <c r="P56" s="387">
        <f t="shared" si="2"/>
        <v>1</v>
      </c>
      <c r="Q56" s="388">
        <f t="shared" si="3"/>
        <v>0</v>
      </c>
      <c r="R56" s="349" t="s">
        <v>2278</v>
      </c>
      <c r="S56" s="249" t="s">
        <v>2279</v>
      </c>
      <c r="T56" s="249" t="s">
        <v>2280</v>
      </c>
      <c r="U56" s="249"/>
    </row>
    <row r="57" spans="1:21" ht="15.75" customHeight="1" x14ac:dyDescent="0.25">
      <c r="A57" s="635"/>
      <c r="B57" s="637"/>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635"/>
      <c r="B58" s="637"/>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635"/>
      <c r="B59" s="637"/>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635"/>
      <c r="B60" s="637" t="s">
        <v>1469</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635"/>
      <c r="B61" s="637"/>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635"/>
      <c r="B62" s="637"/>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635"/>
      <c r="B63" s="637"/>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635"/>
      <c r="B64" s="642" t="s">
        <v>1470</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635"/>
      <c r="B65" s="643"/>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635"/>
      <c r="B66" s="643"/>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635"/>
      <c r="B67" s="644"/>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635"/>
      <c r="B68" s="641" t="s">
        <v>1471</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635"/>
      <c r="B69" s="641"/>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635"/>
      <c r="B70" s="641"/>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05" x14ac:dyDescent="0.25">
      <c r="A71" s="635"/>
      <c r="B71" s="642" t="s">
        <v>1472</v>
      </c>
      <c r="C71" s="307"/>
      <c r="D71" s="307" t="s">
        <v>1989</v>
      </c>
      <c r="E71" s="249" t="s">
        <v>1985</v>
      </c>
      <c r="F71" s="307" t="s">
        <v>1984</v>
      </c>
      <c r="G71" s="307" t="s">
        <v>1983</v>
      </c>
      <c r="H71" s="250"/>
      <c r="I71" s="349"/>
      <c r="J71" s="351"/>
      <c r="K71" s="349"/>
      <c r="L71" s="351">
        <v>1</v>
      </c>
      <c r="M71" s="349">
        <v>8100</v>
      </c>
      <c r="N71" s="351"/>
      <c r="O71" s="349"/>
      <c r="P71" s="387">
        <f t="shared" si="2"/>
        <v>1</v>
      </c>
      <c r="Q71" s="388">
        <v>8100</v>
      </c>
      <c r="R71" s="349" t="s">
        <v>1986</v>
      </c>
      <c r="S71" s="249" t="s">
        <v>1987</v>
      </c>
      <c r="T71" s="249" t="s">
        <v>1988</v>
      </c>
      <c r="U71" s="249"/>
    </row>
    <row r="72" spans="1:21" ht="75" x14ac:dyDescent="0.25">
      <c r="A72" s="635"/>
      <c r="B72" s="643"/>
      <c r="C72" s="307"/>
      <c r="D72" s="307" t="s">
        <v>2283</v>
      </c>
      <c r="E72" s="249" t="s">
        <v>2282</v>
      </c>
      <c r="F72" s="307" t="s">
        <v>2281</v>
      </c>
      <c r="G72" s="307" t="s">
        <v>2286</v>
      </c>
      <c r="H72" s="250"/>
      <c r="I72" s="349"/>
      <c r="J72" s="351">
        <v>0.5</v>
      </c>
      <c r="K72" s="349">
        <v>14300</v>
      </c>
      <c r="L72" s="351">
        <v>0.5</v>
      </c>
      <c r="M72" s="349">
        <v>14300</v>
      </c>
      <c r="N72" s="351"/>
      <c r="O72" s="349"/>
      <c r="P72" s="387">
        <f t="shared" si="2"/>
        <v>1</v>
      </c>
      <c r="Q72" s="388">
        <f t="shared" si="3"/>
        <v>28600</v>
      </c>
      <c r="R72" s="349" t="s">
        <v>2284</v>
      </c>
      <c r="S72" s="249" t="s">
        <v>2285</v>
      </c>
      <c r="T72" s="249" t="s">
        <v>2280</v>
      </c>
      <c r="U72" s="249"/>
    </row>
    <row r="73" spans="1:21" ht="75" x14ac:dyDescent="0.25">
      <c r="A73" s="635"/>
      <c r="B73" s="643"/>
      <c r="C73" s="307"/>
      <c r="D73" s="307" t="s">
        <v>2290</v>
      </c>
      <c r="E73" s="249" t="s">
        <v>1985</v>
      </c>
      <c r="F73" s="307" t="s">
        <v>2289</v>
      </c>
      <c r="G73" s="307" t="s">
        <v>2288</v>
      </c>
      <c r="H73" s="250"/>
      <c r="I73" s="349"/>
      <c r="J73" s="351"/>
      <c r="K73" s="349"/>
      <c r="L73" s="351"/>
      <c r="M73" s="349"/>
      <c r="N73" s="351">
        <v>1</v>
      </c>
      <c r="O73" s="349">
        <v>14800</v>
      </c>
      <c r="P73" s="387">
        <v>1</v>
      </c>
      <c r="Q73" s="388">
        <v>14800</v>
      </c>
      <c r="R73" s="349" t="s">
        <v>2291</v>
      </c>
      <c r="S73" s="249" t="s">
        <v>2285</v>
      </c>
      <c r="T73" s="249" t="s">
        <v>2292</v>
      </c>
      <c r="U73" s="249"/>
    </row>
    <row r="74" spans="1:21" ht="135" x14ac:dyDescent="0.25">
      <c r="A74" s="635"/>
      <c r="B74" s="644"/>
      <c r="C74" s="307"/>
      <c r="D74" s="307" t="s">
        <v>2416</v>
      </c>
      <c r="E74" s="249" t="s">
        <v>2415</v>
      </c>
      <c r="F74" s="307" t="s">
        <v>2414</v>
      </c>
      <c r="G74" s="307" t="s">
        <v>2413</v>
      </c>
      <c r="H74" s="250"/>
      <c r="I74" s="349"/>
      <c r="J74" s="351"/>
      <c r="K74" s="349"/>
      <c r="L74" s="351"/>
      <c r="M74" s="349"/>
      <c r="N74" s="351">
        <v>1</v>
      </c>
      <c r="O74" s="349">
        <v>145200</v>
      </c>
      <c r="P74" s="387">
        <f t="shared" si="2"/>
        <v>1</v>
      </c>
      <c r="Q74" s="388">
        <f t="shared" si="3"/>
        <v>145200</v>
      </c>
      <c r="R74" s="349" t="s">
        <v>2417</v>
      </c>
      <c r="S74" s="249" t="s">
        <v>2418</v>
      </c>
      <c r="T74" s="249" t="s">
        <v>1799</v>
      </c>
      <c r="U74" s="249" t="s">
        <v>1917</v>
      </c>
    </row>
    <row r="75" spans="1:21" s="260" customFormat="1" ht="15.75" x14ac:dyDescent="0.25">
      <c r="A75" s="292"/>
      <c r="B75" s="293"/>
      <c r="C75" s="292" t="s">
        <v>97</v>
      </c>
      <c r="D75" s="293"/>
      <c r="E75" s="293"/>
      <c r="F75" s="293"/>
      <c r="G75" s="294"/>
      <c r="H75" s="263">
        <f>SUM(H8:H74)</f>
        <v>168.07999999999998</v>
      </c>
      <c r="I75" s="263">
        <f t="shared" ref="I75:Q75" si="4">SUM(I8:I74)</f>
        <v>13390</v>
      </c>
      <c r="J75" s="263">
        <f t="shared" si="4"/>
        <v>69.08</v>
      </c>
      <c r="K75" s="263">
        <f t="shared" si="4"/>
        <v>72090</v>
      </c>
      <c r="L75" s="263">
        <f t="shared" si="4"/>
        <v>71.08</v>
      </c>
      <c r="M75" s="263">
        <f t="shared" si="4"/>
        <v>125620</v>
      </c>
      <c r="N75" s="263">
        <f t="shared" si="4"/>
        <v>3.75</v>
      </c>
      <c r="O75" s="263">
        <f t="shared" si="4"/>
        <v>168250</v>
      </c>
      <c r="P75" s="263">
        <f t="shared" si="4"/>
        <v>311.99</v>
      </c>
      <c r="Q75" s="263">
        <f t="shared" si="4"/>
        <v>379350</v>
      </c>
      <c r="R75" s="264"/>
      <c r="S75" s="264"/>
      <c r="T75" s="264"/>
      <c r="U75" s="264"/>
    </row>
    <row r="76" spans="1:21" ht="15.75" x14ac:dyDescent="0.25">
      <c r="A76" s="260"/>
      <c r="B76" s="260"/>
      <c r="C76" s="260"/>
      <c r="D76" s="260"/>
      <c r="E76" s="260"/>
      <c r="F76" s="259"/>
      <c r="G76" s="260"/>
      <c r="H76" s="260"/>
      <c r="S76" s="265"/>
      <c r="T76" s="265"/>
      <c r="U76" s="266"/>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5"/>
      <c r="T84" s="265"/>
    </row>
    <row r="85" spans="6:20" ht="15.75" x14ac:dyDescent="0.25">
      <c r="F85" s="259"/>
      <c r="S85" s="267"/>
      <c r="T85" s="267"/>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ht="15.75" x14ac:dyDescent="0.25">
      <c r="F94" s="259"/>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2" spans="6:20" x14ac:dyDescent="0.25">
      <c r="S102" s="265"/>
      <c r="T102" s="265"/>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c r="S131" s="262"/>
      <c r="T131" s="26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row r="171" spans="6:6" x14ac:dyDescent="0.25">
      <c r="F171"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4"/>
    <mergeCell ref="B17:B22"/>
    <mergeCell ref="D5:D7"/>
    <mergeCell ref="A5:A7"/>
    <mergeCell ref="A43:A74"/>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4">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topLeftCell="H1" workbookViewId="0">
      <pane ySplit="6" topLeftCell="A7" activePane="bottomLeft" state="frozen"/>
      <selection activeCell="O6" sqref="O6"/>
      <selection pane="bottomLeft" activeCell="Q22" sqref="Q22"/>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1689</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45" t="s">
        <v>1348</v>
      </c>
      <c r="B3" s="645"/>
      <c r="C3" s="645"/>
      <c r="D3" s="645"/>
      <c r="E3" s="645"/>
      <c r="F3" s="645"/>
      <c r="G3" s="645"/>
      <c r="H3" s="645"/>
      <c r="I3" s="645"/>
      <c r="J3" s="645"/>
      <c r="K3" s="645"/>
      <c r="L3" s="645"/>
      <c r="M3" s="645"/>
      <c r="N3" s="645"/>
      <c r="O3" s="645"/>
      <c r="P3" s="645"/>
      <c r="Q3" s="645"/>
      <c r="R3" s="645"/>
      <c r="S3" s="645"/>
      <c r="T3" s="645"/>
      <c r="U3" s="645"/>
      <c r="V3" s="645"/>
    </row>
    <row r="4" spans="1:22" ht="1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101</v>
      </c>
      <c r="S4" s="612" t="s">
        <v>102</v>
      </c>
      <c r="T4" s="612" t="s">
        <v>109</v>
      </c>
      <c r="U4" s="612" t="s">
        <v>108</v>
      </c>
      <c r="V4" s="609" t="s">
        <v>88</v>
      </c>
    </row>
    <row r="5" spans="1:22"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3"/>
      <c r="V5" s="610"/>
    </row>
    <row r="6" spans="1:22" ht="25.5"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4"/>
      <c r="V6" s="611"/>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10.25" x14ac:dyDescent="0.25">
      <c r="A8" s="634" t="s">
        <v>1380</v>
      </c>
      <c r="B8" s="634" t="s">
        <v>1381</v>
      </c>
      <c r="C8" s="325" t="s">
        <v>1689</v>
      </c>
      <c r="D8" s="494" t="s">
        <v>2088</v>
      </c>
      <c r="E8" s="325" t="s">
        <v>2093</v>
      </c>
      <c r="F8" s="365" t="s">
        <v>2087</v>
      </c>
      <c r="G8" s="249" t="s">
        <v>2086</v>
      </c>
      <c r="H8" s="250"/>
      <c r="I8" s="230"/>
      <c r="J8" s="250">
        <v>0.5</v>
      </c>
      <c r="K8" s="230"/>
      <c r="L8" s="250">
        <v>0.5</v>
      </c>
      <c r="M8" s="230"/>
      <c r="N8" s="250"/>
      <c r="O8" s="230"/>
      <c r="P8" s="382">
        <f t="shared" ref="P8:P20" si="0">H8+J8+L8+N8</f>
        <v>1</v>
      </c>
      <c r="Q8" s="383"/>
      <c r="R8" s="249"/>
      <c r="S8" s="249" t="s">
        <v>2089</v>
      </c>
      <c r="T8" s="249" t="s">
        <v>2090</v>
      </c>
      <c r="U8" s="249" t="s">
        <v>1706</v>
      </c>
      <c r="V8" s="249" t="s">
        <v>2091</v>
      </c>
    </row>
    <row r="9" spans="1:22" ht="78.75" x14ac:dyDescent="0.25">
      <c r="A9" s="635"/>
      <c r="B9" s="635"/>
      <c r="C9" s="325" t="s">
        <v>1689</v>
      </c>
      <c r="D9" s="494" t="s">
        <v>2095</v>
      </c>
      <c r="E9" s="325" t="s">
        <v>2094</v>
      </c>
      <c r="F9" s="365" t="s">
        <v>2092</v>
      </c>
      <c r="G9" s="249" t="s">
        <v>2096</v>
      </c>
      <c r="H9" s="250"/>
      <c r="I9" s="230"/>
      <c r="J9" s="250"/>
      <c r="K9" s="230"/>
      <c r="L9" s="250">
        <v>1</v>
      </c>
      <c r="M9" s="230"/>
      <c r="N9" s="250"/>
      <c r="O9" s="230"/>
      <c r="P9" s="382">
        <f t="shared" si="0"/>
        <v>1</v>
      </c>
      <c r="Q9" s="383">
        <f t="shared" ref="Q9:Q20" si="1">I9+K9+M9+O9</f>
        <v>0</v>
      </c>
      <c r="R9" s="249"/>
      <c r="S9" s="249" t="s">
        <v>2097</v>
      </c>
      <c r="T9" s="249" t="s">
        <v>2098</v>
      </c>
      <c r="U9" s="249" t="s">
        <v>1706</v>
      </c>
      <c r="V9" s="249" t="s">
        <v>2091</v>
      </c>
    </row>
    <row r="10" spans="1:22" ht="63" x14ac:dyDescent="0.25">
      <c r="A10" s="635"/>
      <c r="B10" s="635"/>
      <c r="C10" s="325" t="s">
        <v>1689</v>
      </c>
      <c r="D10" s="494" t="s">
        <v>2102</v>
      </c>
      <c r="E10" s="325" t="s">
        <v>2101</v>
      </c>
      <c r="F10" s="365" t="s">
        <v>2100</v>
      </c>
      <c r="G10" s="249" t="s">
        <v>2099</v>
      </c>
      <c r="H10" s="250">
        <v>0.33</v>
      </c>
      <c r="I10" s="230"/>
      <c r="J10" s="250">
        <v>0.33</v>
      </c>
      <c r="K10" s="230"/>
      <c r="L10" s="250">
        <v>0.33</v>
      </c>
      <c r="M10" s="230"/>
      <c r="N10" s="250"/>
      <c r="O10" s="230"/>
      <c r="P10" s="382">
        <f t="shared" si="0"/>
        <v>0.99</v>
      </c>
      <c r="Q10" s="383">
        <f t="shared" si="1"/>
        <v>0</v>
      </c>
      <c r="R10" s="249"/>
      <c r="S10" s="249" t="s">
        <v>2103</v>
      </c>
      <c r="T10" s="249" t="s">
        <v>2174</v>
      </c>
      <c r="U10" s="249" t="s">
        <v>2175</v>
      </c>
      <c r="V10" s="249"/>
    </row>
    <row r="11" spans="1:22" ht="78.75" x14ac:dyDescent="0.25">
      <c r="A11" s="635"/>
      <c r="B11" s="635"/>
      <c r="C11" s="325" t="s">
        <v>1689</v>
      </c>
      <c r="D11" s="494" t="s">
        <v>2172</v>
      </c>
      <c r="E11" s="325" t="s">
        <v>2171</v>
      </c>
      <c r="F11" s="365" t="s">
        <v>2170</v>
      </c>
      <c r="G11" s="249" t="s">
        <v>2169</v>
      </c>
      <c r="H11" s="250">
        <v>0.25</v>
      </c>
      <c r="I11" s="230"/>
      <c r="J11" s="250">
        <v>0.25</v>
      </c>
      <c r="K11" s="230"/>
      <c r="L11" s="250">
        <v>0.25</v>
      </c>
      <c r="M11" s="230"/>
      <c r="N11" s="250">
        <v>0.25</v>
      </c>
      <c r="O11" s="230"/>
      <c r="P11" s="382">
        <f t="shared" si="0"/>
        <v>1</v>
      </c>
      <c r="Q11" s="383">
        <f t="shared" si="1"/>
        <v>0</v>
      </c>
      <c r="R11" s="249"/>
      <c r="S11" s="249" t="s">
        <v>2173</v>
      </c>
      <c r="T11" s="249" t="s">
        <v>1756</v>
      </c>
      <c r="U11" s="249" t="s">
        <v>2176</v>
      </c>
      <c r="V11" s="249"/>
    </row>
    <row r="12" spans="1:22" ht="15.75" x14ac:dyDescent="0.25">
      <c r="A12" s="635"/>
      <c r="B12" s="635"/>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635"/>
      <c r="B13" s="635"/>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635"/>
      <c r="B14" s="635"/>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635"/>
      <c r="B15" s="635"/>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635"/>
      <c r="B16" s="635"/>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635"/>
      <c r="B17" s="635"/>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635"/>
      <c r="B18" s="635"/>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635"/>
      <c r="B19" s="635"/>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636"/>
      <c r="B20" s="636"/>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0.58000000000000007</v>
      </c>
      <c r="I21" s="273">
        <f t="shared" si="2"/>
        <v>0</v>
      </c>
      <c r="J21" s="263">
        <f t="shared" si="2"/>
        <v>1.08</v>
      </c>
      <c r="K21" s="273">
        <f t="shared" si="2"/>
        <v>0</v>
      </c>
      <c r="L21" s="263">
        <f t="shared" si="2"/>
        <v>2.08</v>
      </c>
      <c r="M21" s="273">
        <f t="shared" si="2"/>
        <v>0</v>
      </c>
      <c r="N21" s="263">
        <f t="shared" si="2"/>
        <v>0.25</v>
      </c>
      <c r="O21" s="273">
        <f t="shared" si="2"/>
        <v>0</v>
      </c>
      <c r="P21" s="273">
        <f t="shared" si="2"/>
        <v>3.99</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0"/>
  <sheetViews>
    <sheetView topLeftCell="C1" zoomScale="90" zoomScaleNormal="90" workbookViewId="0">
      <pane ySplit="8" topLeftCell="A9" activePane="bottomLeft" state="frozen"/>
      <selection activeCell="A7" sqref="A7"/>
      <selection pane="bottomLeft" activeCell="G9" sqref="G9"/>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1600</v>
      </c>
      <c r="D1" s="514" t="s">
        <v>1601</v>
      </c>
      <c r="H1" s="284" t="s">
        <v>1383</v>
      </c>
      <c r="J1" s="284"/>
      <c r="K1" s="284"/>
      <c r="M1" s="514" t="s">
        <v>1579</v>
      </c>
      <c r="N1" s="514" t="s">
        <v>1580</v>
      </c>
      <c r="O1" s="514" t="s">
        <v>1581</v>
      </c>
      <c r="P1" s="514" t="s">
        <v>1582</v>
      </c>
      <c r="Q1" s="514" t="s">
        <v>1583</v>
      </c>
      <c r="R1" s="514" t="s">
        <v>1584</v>
      </c>
      <c r="S1" s="514" t="s">
        <v>1585</v>
      </c>
      <c r="T1" s="514" t="s">
        <v>1586</v>
      </c>
      <c r="U1" s="514" t="s">
        <v>1587</v>
      </c>
      <c r="V1" s="514" t="s">
        <v>1588</v>
      </c>
      <c r="W1" s="514" t="s">
        <v>1589</v>
      </c>
      <c r="X1" s="514" t="s">
        <v>1590</v>
      </c>
      <c r="Y1" s="514" t="s">
        <v>1591</v>
      </c>
      <c r="Z1" s="514" t="s">
        <v>1592</v>
      </c>
      <c r="AA1" s="514" t="s">
        <v>1593</v>
      </c>
      <c r="AB1" s="514" t="s">
        <v>1594</v>
      </c>
      <c r="AC1" s="514" t="s">
        <v>1595</v>
      </c>
      <c r="AD1" s="514" t="s">
        <v>1596</v>
      </c>
      <c r="AE1" s="514" t="s">
        <v>1597</v>
      </c>
      <c r="AF1" s="514" t="s">
        <v>1598</v>
      </c>
      <c r="AG1" s="514" t="s">
        <v>1599</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613" t="s">
        <v>96</v>
      </c>
      <c r="B6" s="612" t="s">
        <v>110</v>
      </c>
      <c r="C6" s="615" t="s">
        <v>1536</v>
      </c>
      <c r="D6" s="615" t="s">
        <v>1537</v>
      </c>
      <c r="E6" s="615" t="s">
        <v>86</v>
      </c>
      <c r="F6" s="615" t="s">
        <v>391</v>
      </c>
      <c r="G6" s="615" t="s">
        <v>87</v>
      </c>
      <c r="H6" s="618" t="s">
        <v>99</v>
      </c>
      <c r="I6" s="624"/>
      <c r="J6" s="624"/>
      <c r="K6" s="624"/>
      <c r="L6" s="624"/>
      <c r="M6" s="624"/>
      <c r="N6" s="624"/>
      <c r="O6" s="619"/>
      <c r="P6" s="620" t="s">
        <v>100</v>
      </c>
      <c r="Q6" s="621"/>
      <c r="R6" s="612" t="s">
        <v>102</v>
      </c>
      <c r="S6" s="612" t="s">
        <v>109</v>
      </c>
      <c r="T6" s="612" t="s">
        <v>108</v>
      </c>
      <c r="U6" s="609" t="s">
        <v>88</v>
      </c>
    </row>
    <row r="7" spans="1:33" ht="15" customHeight="1" x14ac:dyDescent="0.25">
      <c r="A7" s="613"/>
      <c r="B7" s="613"/>
      <c r="C7" s="616"/>
      <c r="D7" s="616"/>
      <c r="E7" s="616"/>
      <c r="F7" s="616"/>
      <c r="G7" s="616"/>
      <c r="H7" s="618" t="s">
        <v>103</v>
      </c>
      <c r="I7" s="619"/>
      <c r="J7" s="618" t="s">
        <v>104</v>
      </c>
      <c r="K7" s="619"/>
      <c r="L7" s="618" t="s">
        <v>105</v>
      </c>
      <c r="M7" s="619"/>
      <c r="N7" s="618" t="s">
        <v>106</v>
      </c>
      <c r="O7" s="619"/>
      <c r="P7" s="622"/>
      <c r="Q7" s="623"/>
      <c r="R7" s="613"/>
      <c r="S7" s="613"/>
      <c r="T7" s="613"/>
      <c r="U7" s="610"/>
    </row>
    <row r="8" spans="1:33" ht="25.5" x14ac:dyDescent="0.25">
      <c r="A8" s="614"/>
      <c r="B8" s="614"/>
      <c r="C8" s="617"/>
      <c r="D8" s="617"/>
      <c r="E8" s="617"/>
      <c r="F8" s="617"/>
      <c r="G8" s="617"/>
      <c r="H8" s="441" t="s">
        <v>107</v>
      </c>
      <c r="I8" s="441" t="s">
        <v>12</v>
      </c>
      <c r="J8" s="441" t="s">
        <v>107</v>
      </c>
      <c r="K8" s="441" t="s">
        <v>12</v>
      </c>
      <c r="L8" s="441" t="s">
        <v>107</v>
      </c>
      <c r="M8" s="441" t="s">
        <v>12</v>
      </c>
      <c r="N8" s="441" t="s">
        <v>107</v>
      </c>
      <c r="O8" s="441" t="s">
        <v>12</v>
      </c>
      <c r="P8" s="441" t="s">
        <v>107</v>
      </c>
      <c r="Q8" s="441" t="s">
        <v>12</v>
      </c>
      <c r="R8" s="614"/>
      <c r="S8" s="614"/>
      <c r="T8" s="614"/>
      <c r="U8" s="611"/>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41.75" x14ac:dyDescent="0.25">
      <c r="A10" s="634" t="s">
        <v>1384</v>
      </c>
      <c r="B10" s="634" t="s">
        <v>1385</v>
      </c>
      <c r="C10" s="249" t="s">
        <v>1592</v>
      </c>
      <c r="D10" s="249" t="s">
        <v>1753</v>
      </c>
      <c r="E10" s="249" t="s">
        <v>1752</v>
      </c>
      <c r="F10" s="249" t="s">
        <v>1751</v>
      </c>
      <c r="G10" s="254" t="s">
        <v>1754</v>
      </c>
      <c r="H10" s="526">
        <v>0.33</v>
      </c>
      <c r="I10" s="270"/>
      <c r="J10" s="526">
        <v>0.33</v>
      </c>
      <c r="K10" s="270"/>
      <c r="L10" s="526">
        <v>0.33</v>
      </c>
      <c r="M10" s="270"/>
      <c r="N10" s="526">
        <v>0.33</v>
      </c>
      <c r="O10" s="270"/>
      <c r="P10" s="390">
        <f t="shared" ref="P10:P30" si="0">H10+J10+L10+N10</f>
        <v>1.32</v>
      </c>
      <c r="Q10" s="391">
        <f t="shared" ref="Q10:Q30" si="1">I10+K10+M10+O10</f>
        <v>0</v>
      </c>
      <c r="R10" s="254" t="s">
        <v>1755</v>
      </c>
      <c r="S10" s="254" t="s">
        <v>1756</v>
      </c>
      <c r="T10" s="254" t="s">
        <v>1758</v>
      </c>
      <c r="U10" s="73" t="s">
        <v>1759</v>
      </c>
    </row>
    <row r="11" spans="1:33" ht="94.5" x14ac:dyDescent="0.25">
      <c r="A11" s="635"/>
      <c r="B11" s="635"/>
      <c r="C11" s="249"/>
      <c r="D11" s="249"/>
      <c r="E11" s="249"/>
      <c r="F11" s="249" t="s">
        <v>1771</v>
      </c>
      <c r="G11" s="254" t="s">
        <v>1760</v>
      </c>
      <c r="H11" s="526">
        <v>0.25</v>
      </c>
      <c r="I11" s="270"/>
      <c r="J11" s="526">
        <v>0.25</v>
      </c>
      <c r="K11" s="270"/>
      <c r="L11" s="526">
        <v>0.25</v>
      </c>
      <c r="M11" s="270"/>
      <c r="N11" s="526">
        <v>0.25</v>
      </c>
      <c r="O11" s="270"/>
      <c r="P11" s="390">
        <f t="shared" si="0"/>
        <v>1</v>
      </c>
      <c r="Q11" s="391">
        <f t="shared" si="1"/>
        <v>0</v>
      </c>
      <c r="R11" s="254" t="s">
        <v>1761</v>
      </c>
      <c r="S11" s="254" t="s">
        <v>1762</v>
      </c>
      <c r="T11" s="254" t="s">
        <v>1757</v>
      </c>
      <c r="U11" s="73" t="s">
        <v>1763</v>
      </c>
    </row>
    <row r="12" spans="1:33" ht="110.25" x14ac:dyDescent="0.25">
      <c r="A12" s="635"/>
      <c r="B12" s="635"/>
      <c r="C12" s="249" t="s">
        <v>1579</v>
      </c>
      <c r="D12" s="249" t="s">
        <v>1764</v>
      </c>
      <c r="E12" s="249" t="s">
        <v>1765</v>
      </c>
      <c r="F12" s="254" t="s">
        <v>1772</v>
      </c>
      <c r="G12" s="254" t="s">
        <v>1766</v>
      </c>
      <c r="H12" s="254"/>
      <c r="I12" s="270"/>
      <c r="J12" s="526">
        <v>0.5</v>
      </c>
      <c r="K12" s="270">
        <v>19500</v>
      </c>
      <c r="L12" s="526">
        <v>0.5</v>
      </c>
      <c r="M12" s="270">
        <v>15000</v>
      </c>
      <c r="N12" s="527"/>
      <c r="O12" s="270"/>
      <c r="P12" s="526">
        <v>0.01</v>
      </c>
      <c r="Q12" s="97">
        <v>34500</v>
      </c>
      <c r="R12" s="254" t="s">
        <v>1767</v>
      </c>
      <c r="S12" s="254" t="s">
        <v>1768</v>
      </c>
      <c r="T12" s="254" t="s">
        <v>1769</v>
      </c>
      <c r="U12" s="73" t="s">
        <v>1770</v>
      </c>
    </row>
    <row r="13" spans="1:33" ht="189" x14ac:dyDescent="0.25">
      <c r="A13" s="635"/>
      <c r="B13" s="635"/>
      <c r="C13" s="249" t="s">
        <v>1583</v>
      </c>
      <c r="D13" s="249" t="s">
        <v>1795</v>
      </c>
      <c r="E13" s="249" t="s">
        <v>1796</v>
      </c>
      <c r="F13" s="249" t="s">
        <v>1794</v>
      </c>
      <c r="G13" s="254" t="s">
        <v>1804</v>
      </c>
      <c r="H13" s="254"/>
      <c r="I13" s="270"/>
      <c r="J13" s="254"/>
      <c r="K13" s="270"/>
      <c r="L13" s="254"/>
      <c r="M13" s="270"/>
      <c r="N13" s="254">
        <v>1</v>
      </c>
      <c r="O13" s="270">
        <v>25500</v>
      </c>
      <c r="P13" s="390">
        <f t="shared" si="0"/>
        <v>1</v>
      </c>
      <c r="Q13" s="391">
        <f t="shared" si="1"/>
        <v>25500</v>
      </c>
      <c r="R13" s="254" t="s">
        <v>1797</v>
      </c>
      <c r="S13" s="254" t="s">
        <v>1798</v>
      </c>
      <c r="T13" s="254" t="s">
        <v>1799</v>
      </c>
      <c r="U13" s="73" t="s">
        <v>1783</v>
      </c>
    </row>
    <row r="14" spans="1:33" ht="189" x14ac:dyDescent="0.25">
      <c r="A14" s="635"/>
      <c r="B14" s="635"/>
      <c r="C14" s="249" t="s">
        <v>1583</v>
      </c>
      <c r="D14" s="249" t="s">
        <v>1807</v>
      </c>
      <c r="E14" s="249" t="s">
        <v>1808</v>
      </c>
      <c r="F14" s="249" t="s">
        <v>1805</v>
      </c>
      <c r="G14" s="254" t="s">
        <v>1806</v>
      </c>
      <c r="H14" s="526">
        <v>0.25</v>
      </c>
      <c r="I14" s="270"/>
      <c r="J14" s="526">
        <v>0.25</v>
      </c>
      <c r="K14" s="270"/>
      <c r="L14" s="526">
        <v>0.25</v>
      </c>
      <c r="M14" s="270"/>
      <c r="N14" s="526">
        <v>0.25</v>
      </c>
      <c r="O14" s="270"/>
      <c r="P14" s="390">
        <f t="shared" si="0"/>
        <v>1</v>
      </c>
      <c r="Q14" s="391">
        <f t="shared" si="1"/>
        <v>0</v>
      </c>
      <c r="R14" s="254" t="s">
        <v>1797</v>
      </c>
      <c r="S14" s="254" t="s">
        <v>1809</v>
      </c>
      <c r="T14" s="254" t="s">
        <v>1782</v>
      </c>
      <c r="U14" s="73" t="s">
        <v>1783</v>
      </c>
    </row>
    <row r="15" spans="1:33" ht="15.75" x14ac:dyDescent="0.25">
      <c r="A15" s="635"/>
      <c r="B15" s="636"/>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89" x14ac:dyDescent="0.25">
      <c r="A16" s="635"/>
      <c r="B16" s="634" t="s">
        <v>1387</v>
      </c>
      <c r="C16" s="249" t="s">
        <v>1583</v>
      </c>
      <c r="D16" s="249" t="s">
        <v>2228</v>
      </c>
      <c r="E16" s="249" t="s">
        <v>2106</v>
      </c>
      <c r="F16" s="249" t="s">
        <v>2227</v>
      </c>
      <c r="G16" s="254" t="s">
        <v>2226</v>
      </c>
      <c r="H16" s="526">
        <v>0.25</v>
      </c>
      <c r="I16" s="270"/>
      <c r="J16" s="526">
        <v>0.25</v>
      </c>
      <c r="K16" s="270"/>
      <c r="L16" s="526">
        <v>0.25</v>
      </c>
      <c r="M16" s="270"/>
      <c r="N16" s="526">
        <v>0.25</v>
      </c>
      <c r="O16" s="270"/>
      <c r="P16" s="390">
        <f t="shared" si="0"/>
        <v>1</v>
      </c>
      <c r="Q16" s="391">
        <f t="shared" si="1"/>
        <v>0</v>
      </c>
      <c r="R16" s="254" t="s">
        <v>2229</v>
      </c>
      <c r="S16" s="254" t="s">
        <v>1756</v>
      </c>
      <c r="T16" s="254" t="s">
        <v>1782</v>
      </c>
      <c r="U16" s="73" t="s">
        <v>2230</v>
      </c>
    </row>
    <row r="17" spans="1:21" ht="15.75" x14ac:dyDescent="0.25">
      <c r="A17" s="635"/>
      <c r="B17" s="635"/>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635"/>
      <c r="B18" s="635"/>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635"/>
      <c r="B19" s="635"/>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635"/>
      <c r="B20" s="636"/>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10.25" x14ac:dyDescent="0.25">
      <c r="A21" s="635"/>
      <c r="B21" s="634" t="s">
        <v>1388</v>
      </c>
      <c r="C21" s="249" t="s">
        <v>1585</v>
      </c>
      <c r="D21" s="519" t="s">
        <v>1779</v>
      </c>
      <c r="E21" s="519" t="s">
        <v>1778</v>
      </c>
      <c r="F21" s="519" t="s">
        <v>1777</v>
      </c>
      <c r="G21" s="519" t="s">
        <v>1776</v>
      </c>
      <c r="H21" s="520"/>
      <c r="I21" s="521"/>
      <c r="J21" s="520"/>
      <c r="K21" s="521"/>
      <c r="L21" s="528">
        <v>1</v>
      </c>
      <c r="M21" s="522">
        <v>34500</v>
      </c>
      <c r="N21" s="520"/>
      <c r="O21" s="523"/>
      <c r="P21" s="520">
        <v>1</v>
      </c>
      <c r="Q21" s="524">
        <v>34500</v>
      </c>
      <c r="R21" s="519" t="s">
        <v>1780</v>
      </c>
      <c r="S21" s="519" t="s">
        <v>1781</v>
      </c>
      <c r="T21" s="519" t="s">
        <v>1782</v>
      </c>
      <c r="U21" s="525" t="s">
        <v>1783</v>
      </c>
    </row>
    <row r="22" spans="1:21" ht="173.25" x14ac:dyDescent="0.25">
      <c r="A22" s="635"/>
      <c r="B22" s="635"/>
      <c r="C22" s="249"/>
      <c r="D22" s="249" t="s">
        <v>1789</v>
      </c>
      <c r="E22" s="249" t="s">
        <v>1788</v>
      </c>
      <c r="F22" s="249" t="s">
        <v>1787</v>
      </c>
      <c r="G22" s="254" t="s">
        <v>1786</v>
      </c>
      <c r="H22" s="250">
        <v>0.5</v>
      </c>
      <c r="I22" s="353"/>
      <c r="J22" s="250">
        <v>0.5</v>
      </c>
      <c r="K22" s="353">
        <v>97500</v>
      </c>
      <c r="L22" s="250"/>
      <c r="M22" s="230"/>
      <c r="N22" s="249"/>
      <c r="O22" s="230"/>
      <c r="P22" s="382">
        <f t="shared" si="0"/>
        <v>1</v>
      </c>
      <c r="Q22" s="394">
        <f t="shared" si="1"/>
        <v>97500</v>
      </c>
      <c r="R22" s="249" t="s">
        <v>1792</v>
      </c>
      <c r="S22" s="249" t="s">
        <v>1793</v>
      </c>
      <c r="T22" s="249" t="s">
        <v>1706</v>
      </c>
      <c r="U22" s="249" t="s">
        <v>1783</v>
      </c>
    </row>
    <row r="23" spans="1:21" ht="110.25" x14ac:dyDescent="0.25">
      <c r="A23" s="635"/>
      <c r="B23" s="635"/>
      <c r="C23" s="249" t="s">
        <v>1587</v>
      </c>
      <c r="D23" s="249" t="s">
        <v>1946</v>
      </c>
      <c r="E23" s="249" t="s">
        <v>1945</v>
      </c>
      <c r="F23" s="249" t="s">
        <v>1944</v>
      </c>
      <c r="G23" s="254" t="s">
        <v>1943</v>
      </c>
      <c r="H23" s="250">
        <v>1</v>
      </c>
      <c r="I23" s="353">
        <v>13340</v>
      </c>
      <c r="J23" s="250"/>
      <c r="K23" s="353"/>
      <c r="L23" s="250"/>
      <c r="M23" s="230"/>
      <c r="N23" s="249"/>
      <c r="O23" s="230"/>
      <c r="P23" s="382">
        <f t="shared" si="0"/>
        <v>1</v>
      </c>
      <c r="Q23" s="394">
        <f t="shared" si="1"/>
        <v>13340</v>
      </c>
      <c r="R23" s="249" t="s">
        <v>1947</v>
      </c>
      <c r="S23" s="249" t="s">
        <v>1793</v>
      </c>
      <c r="T23" s="249" t="s">
        <v>1706</v>
      </c>
      <c r="U23" s="249" t="s">
        <v>1948</v>
      </c>
    </row>
    <row r="24" spans="1:21" ht="94.5" x14ac:dyDescent="0.25">
      <c r="A24" s="635"/>
      <c r="B24" s="636"/>
      <c r="C24" s="249" t="s">
        <v>1599</v>
      </c>
      <c r="D24" s="249" t="s">
        <v>1813</v>
      </c>
      <c r="E24" s="249" t="s">
        <v>1812</v>
      </c>
      <c r="F24" s="249" t="s">
        <v>1810</v>
      </c>
      <c r="G24" s="254" t="s">
        <v>1811</v>
      </c>
      <c r="H24" s="250">
        <v>0.25</v>
      </c>
      <c r="I24" s="353">
        <v>1500</v>
      </c>
      <c r="J24" s="250">
        <v>0.25</v>
      </c>
      <c r="K24" s="353">
        <v>1500</v>
      </c>
      <c r="L24" s="250">
        <v>0.25</v>
      </c>
      <c r="M24" s="230">
        <v>1500</v>
      </c>
      <c r="N24" s="250">
        <v>0.25</v>
      </c>
      <c r="O24" s="230">
        <v>1500</v>
      </c>
      <c r="P24" s="382">
        <f t="shared" si="0"/>
        <v>1</v>
      </c>
      <c r="Q24" s="394">
        <f t="shared" si="1"/>
        <v>6000</v>
      </c>
      <c r="R24" s="249" t="s">
        <v>1814</v>
      </c>
      <c r="S24" s="249" t="s">
        <v>1815</v>
      </c>
      <c r="T24" s="249" t="s">
        <v>1816</v>
      </c>
      <c r="U24" s="249" t="s">
        <v>1817</v>
      </c>
    </row>
    <row r="25" spans="1:21" s="465" customFormat="1" ht="94.5" x14ac:dyDescent="0.25">
      <c r="A25" s="635"/>
      <c r="B25" s="529"/>
      <c r="C25" s="249" t="s">
        <v>1598</v>
      </c>
      <c r="D25" s="249" t="s">
        <v>1956</v>
      </c>
      <c r="E25" s="249" t="s">
        <v>1955</v>
      </c>
      <c r="F25" s="249" t="s">
        <v>1954</v>
      </c>
      <c r="G25" s="254" t="s">
        <v>1953</v>
      </c>
      <c r="H25" s="250">
        <v>1</v>
      </c>
      <c r="I25" s="353">
        <v>3900</v>
      </c>
      <c r="J25" s="250"/>
      <c r="K25" s="353"/>
      <c r="L25" s="250"/>
      <c r="M25" s="230"/>
      <c r="N25" s="250"/>
      <c r="O25" s="230"/>
      <c r="P25" s="250">
        <v>1</v>
      </c>
      <c r="Q25" s="394">
        <v>3900</v>
      </c>
      <c r="R25" s="249" t="s">
        <v>1957</v>
      </c>
      <c r="S25" s="249" t="s">
        <v>1958</v>
      </c>
      <c r="T25" s="249" t="s">
        <v>1706</v>
      </c>
      <c r="U25" s="249" t="s">
        <v>1959</v>
      </c>
    </row>
    <row r="26" spans="1:21" ht="110.25" x14ac:dyDescent="0.25">
      <c r="A26" s="635"/>
      <c r="B26" s="637" t="s">
        <v>1389</v>
      </c>
      <c r="C26" s="249" t="s">
        <v>1593</v>
      </c>
      <c r="D26" s="249" t="s">
        <v>1965</v>
      </c>
      <c r="E26" s="249" t="s">
        <v>1964</v>
      </c>
      <c r="F26" s="249" t="s">
        <v>1963</v>
      </c>
      <c r="G26" s="254" t="s">
        <v>1962</v>
      </c>
      <c r="H26" s="250"/>
      <c r="I26" s="353"/>
      <c r="J26" s="250">
        <v>1</v>
      </c>
      <c r="K26" s="353">
        <v>4200</v>
      </c>
      <c r="L26" s="250"/>
      <c r="M26" s="230"/>
      <c r="N26" s="249"/>
      <c r="O26" s="230"/>
      <c r="P26" s="382">
        <f t="shared" si="0"/>
        <v>1</v>
      </c>
      <c r="Q26" s="394">
        <f t="shared" si="1"/>
        <v>4200</v>
      </c>
      <c r="R26" s="249" t="s">
        <v>1947</v>
      </c>
      <c r="S26" s="249" t="s">
        <v>1966</v>
      </c>
      <c r="T26" s="249" t="s">
        <v>1706</v>
      </c>
      <c r="U26" s="249" t="s">
        <v>1967</v>
      </c>
    </row>
    <row r="27" spans="1:21" ht="78.75" x14ac:dyDescent="0.25">
      <c r="A27" s="635"/>
      <c r="B27" s="637"/>
      <c r="C27" s="249" t="s">
        <v>1593</v>
      </c>
      <c r="D27" s="249" t="s">
        <v>1974</v>
      </c>
      <c r="E27" s="249" t="s">
        <v>1973</v>
      </c>
      <c r="F27" s="249" t="s">
        <v>1972</v>
      </c>
      <c r="G27" s="254" t="s">
        <v>1971</v>
      </c>
      <c r="H27" s="250"/>
      <c r="I27" s="353"/>
      <c r="J27" s="250">
        <v>1</v>
      </c>
      <c r="K27" s="353">
        <v>8780</v>
      </c>
      <c r="L27" s="250"/>
      <c r="M27" s="230"/>
      <c r="N27" s="249"/>
      <c r="O27" s="230"/>
      <c r="P27" s="382">
        <f t="shared" si="0"/>
        <v>1</v>
      </c>
      <c r="Q27" s="394">
        <f t="shared" si="1"/>
        <v>8780</v>
      </c>
      <c r="R27" s="249" t="s">
        <v>1975</v>
      </c>
      <c r="S27" s="249" t="s">
        <v>1976</v>
      </c>
      <c r="T27" s="249" t="s">
        <v>1977</v>
      </c>
      <c r="U27" s="249" t="s">
        <v>1978</v>
      </c>
    </row>
    <row r="28" spans="1:21" ht="94.5" x14ac:dyDescent="0.25">
      <c r="A28" s="635"/>
      <c r="B28" s="637"/>
      <c r="C28" s="249" t="s">
        <v>1579</v>
      </c>
      <c r="D28" s="249" t="s">
        <v>2397</v>
      </c>
      <c r="E28" s="249" t="s">
        <v>2396</v>
      </c>
      <c r="F28" s="249" t="s">
        <v>2395</v>
      </c>
      <c r="G28" s="254" t="s">
        <v>2394</v>
      </c>
      <c r="H28" s="250">
        <v>0.25</v>
      </c>
      <c r="I28" s="353">
        <v>5962.5</v>
      </c>
      <c r="J28" s="250">
        <v>0.25</v>
      </c>
      <c r="K28" s="353">
        <v>5962.5</v>
      </c>
      <c r="L28" s="250">
        <v>0.25</v>
      </c>
      <c r="M28" s="230">
        <v>5962.5</v>
      </c>
      <c r="N28" s="250">
        <v>0.25</v>
      </c>
      <c r="O28" s="230">
        <v>5962.5</v>
      </c>
      <c r="P28" s="382">
        <f t="shared" si="0"/>
        <v>1</v>
      </c>
      <c r="Q28" s="394">
        <v>23850</v>
      </c>
      <c r="R28" s="249" t="s">
        <v>2398</v>
      </c>
      <c r="S28" s="249" t="s">
        <v>1815</v>
      </c>
      <c r="T28" s="249" t="s">
        <v>1816</v>
      </c>
      <c r="U28" s="249" t="s">
        <v>2399</v>
      </c>
    </row>
    <row r="29" spans="1:21" ht="15.75" x14ac:dyDescent="0.25">
      <c r="A29" s="635"/>
      <c r="B29" s="637"/>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636"/>
      <c r="B30" s="637"/>
      <c r="C30" s="249"/>
      <c r="D30" s="249"/>
      <c r="E30" s="249"/>
      <c r="F30" s="249"/>
      <c r="G30" s="249"/>
      <c r="H30" s="249"/>
      <c r="I30" s="230"/>
      <c r="J30" s="249"/>
      <c r="K30" s="230"/>
      <c r="L30" s="249"/>
      <c r="M30" s="230"/>
      <c r="N30" s="249"/>
      <c r="O30" s="230"/>
      <c r="P30" s="382">
        <f t="shared" si="0"/>
        <v>0</v>
      </c>
      <c r="Q30" s="383">
        <f t="shared" si="1"/>
        <v>0</v>
      </c>
      <c r="R30" s="249"/>
      <c r="S30" s="249"/>
      <c r="T30" s="249"/>
      <c r="U30" s="249"/>
    </row>
    <row r="31" spans="1:21" ht="15.75" x14ac:dyDescent="0.25">
      <c r="A31" s="646" t="s">
        <v>477</v>
      </c>
      <c r="B31" s="647"/>
      <c r="C31" s="647"/>
      <c r="D31" s="647"/>
      <c r="E31" s="647"/>
      <c r="F31" s="647"/>
      <c r="G31" s="647"/>
      <c r="H31" s="647"/>
      <c r="I31" s="647"/>
      <c r="J31" s="647"/>
      <c r="K31" s="647"/>
      <c r="L31" s="647"/>
      <c r="M31" s="647"/>
      <c r="N31" s="647"/>
      <c r="O31" s="647"/>
      <c r="P31" s="647"/>
      <c r="Q31" s="647"/>
      <c r="R31" s="647"/>
      <c r="S31" s="647"/>
      <c r="T31" s="647"/>
      <c r="U31" s="648"/>
    </row>
    <row r="32" spans="1:21" ht="15.75" customHeight="1" x14ac:dyDescent="0.25">
      <c r="A32" s="634" t="s">
        <v>1394</v>
      </c>
      <c r="B32" s="637" t="s">
        <v>1395</v>
      </c>
      <c r="C32" s="249"/>
      <c r="D32" s="249"/>
      <c r="E32" s="249"/>
      <c r="F32" s="249"/>
      <c r="G32" s="254"/>
      <c r="H32" s="249"/>
      <c r="I32" s="230"/>
      <c r="J32" s="249"/>
      <c r="K32" s="230"/>
      <c r="L32" s="249"/>
      <c r="M32" s="230"/>
      <c r="N32" s="249"/>
      <c r="O32" s="230"/>
      <c r="P32" s="382">
        <f t="shared" ref="P32:P43" si="2">H32+J32+L32+N32</f>
        <v>0</v>
      </c>
      <c r="Q32" s="383">
        <f t="shared" ref="Q32:Q43" si="3">I32+K32+M32+O32</f>
        <v>0</v>
      </c>
      <c r="R32" s="249"/>
      <c r="S32" s="249"/>
      <c r="T32" s="249"/>
      <c r="U32" s="272"/>
    </row>
    <row r="33" spans="1:21" ht="15.75" x14ac:dyDescent="0.25">
      <c r="A33" s="635"/>
      <c r="B33" s="637"/>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635"/>
      <c r="B34" s="637"/>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635"/>
      <c r="B35" s="637"/>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635"/>
      <c r="B36" s="637"/>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636"/>
      <c r="B37" s="637"/>
      <c r="C37" s="249"/>
      <c r="D37" s="249"/>
      <c r="E37" s="249"/>
      <c r="F37" s="249"/>
      <c r="G37" s="254"/>
      <c r="H37" s="249"/>
      <c r="I37" s="230"/>
      <c r="J37" s="249"/>
      <c r="K37" s="230"/>
      <c r="L37" s="249"/>
      <c r="M37" s="230"/>
      <c r="N37" s="249"/>
      <c r="O37" s="230"/>
      <c r="P37" s="382">
        <f t="shared" si="2"/>
        <v>0</v>
      </c>
      <c r="Q37" s="383">
        <f t="shared" si="3"/>
        <v>0</v>
      </c>
      <c r="R37" s="249"/>
      <c r="S37" s="249"/>
      <c r="T37" s="249"/>
      <c r="U37" s="272"/>
    </row>
    <row r="38" spans="1:21" ht="15.75" x14ac:dyDescent="0.25">
      <c r="A38" s="637" t="s">
        <v>1392</v>
      </c>
      <c r="B38" s="637" t="s">
        <v>1396</v>
      </c>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637"/>
      <c r="B39" s="637"/>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637"/>
      <c r="B40" s="637"/>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637"/>
      <c r="B41" s="637"/>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637"/>
      <c r="B42" s="637"/>
      <c r="C42" s="249"/>
      <c r="D42" s="249"/>
      <c r="E42" s="249"/>
      <c r="F42" s="249"/>
      <c r="G42" s="249"/>
      <c r="H42" s="249"/>
      <c r="I42" s="230"/>
      <c r="J42" s="249"/>
      <c r="K42" s="230"/>
      <c r="L42" s="250"/>
      <c r="M42" s="230"/>
      <c r="N42" s="249"/>
      <c r="O42" s="230"/>
      <c r="P42" s="384">
        <f t="shared" si="2"/>
        <v>0</v>
      </c>
      <c r="Q42" s="383">
        <f t="shared" si="3"/>
        <v>0</v>
      </c>
      <c r="R42" s="249"/>
      <c r="S42" s="249"/>
      <c r="T42" s="249"/>
      <c r="U42" s="326"/>
    </row>
    <row r="43" spans="1:21" ht="15.75" x14ac:dyDescent="0.25">
      <c r="A43" s="637"/>
      <c r="B43" s="637"/>
      <c r="C43" s="249"/>
      <c r="D43" s="249"/>
      <c r="E43" s="249"/>
      <c r="F43" s="249"/>
      <c r="G43" s="249"/>
      <c r="H43" s="249"/>
      <c r="I43" s="230"/>
      <c r="J43" s="249"/>
      <c r="K43" s="230"/>
      <c r="L43" s="249"/>
      <c r="M43" s="230"/>
      <c r="N43" s="250"/>
      <c r="O43" s="230"/>
      <c r="P43" s="384">
        <f t="shared" si="2"/>
        <v>0</v>
      </c>
      <c r="Q43" s="383">
        <f t="shared" si="3"/>
        <v>0</v>
      </c>
      <c r="R43" s="249"/>
      <c r="S43" s="249"/>
      <c r="T43" s="249"/>
      <c r="U43" s="326"/>
    </row>
    <row r="44" spans="1:21" ht="15.75" x14ac:dyDescent="0.25">
      <c r="A44" s="292"/>
      <c r="B44" s="293"/>
      <c r="C44" s="293"/>
      <c r="D44" s="293"/>
      <c r="E44" s="292" t="s">
        <v>1386</v>
      </c>
      <c r="F44" s="293"/>
      <c r="G44" s="294"/>
      <c r="H44" s="274">
        <f t="shared" ref="H44:Q44" si="4">SUM(H10:H43)</f>
        <v>4.08</v>
      </c>
      <c r="I44" s="275">
        <f t="shared" si="4"/>
        <v>24702.5</v>
      </c>
      <c r="J44" s="274">
        <f t="shared" si="4"/>
        <v>4.58</v>
      </c>
      <c r="K44" s="275">
        <f t="shared" si="4"/>
        <v>137442.5</v>
      </c>
      <c r="L44" s="274">
        <f t="shared" si="4"/>
        <v>3.08</v>
      </c>
      <c r="M44" s="275">
        <f t="shared" si="4"/>
        <v>56962.5</v>
      </c>
      <c r="N44" s="274">
        <f t="shared" si="4"/>
        <v>2.58</v>
      </c>
      <c r="O44" s="275">
        <f t="shared" si="4"/>
        <v>32962.5</v>
      </c>
      <c r="P44" s="275">
        <f t="shared" si="4"/>
        <v>13.33</v>
      </c>
      <c r="Q44" s="275">
        <f t="shared" si="4"/>
        <v>252070</v>
      </c>
      <c r="R44" s="264"/>
      <c r="S44" s="264"/>
      <c r="T44" s="264"/>
      <c r="U44" s="264"/>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c r="I63"/>
      <c r="K63"/>
      <c r="M63"/>
      <c r="O63"/>
      <c r="Q63" s="39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7">
    <mergeCell ref="A31:U31"/>
    <mergeCell ref="B32:B37"/>
    <mergeCell ref="B38:B43"/>
    <mergeCell ref="A38:A43"/>
    <mergeCell ref="A32:A37"/>
    <mergeCell ref="B16:B20"/>
    <mergeCell ref="A10:A30"/>
    <mergeCell ref="U6:U8"/>
    <mergeCell ref="H7:I7"/>
    <mergeCell ref="J7:K7"/>
    <mergeCell ref="P6:Q7"/>
    <mergeCell ref="R6:R8"/>
    <mergeCell ref="S6:S8"/>
    <mergeCell ref="T6:T8"/>
    <mergeCell ref="L7:M7"/>
    <mergeCell ref="N7:O7"/>
    <mergeCell ref="G6:G8"/>
    <mergeCell ref="H6:O6"/>
    <mergeCell ref="B10:B15"/>
    <mergeCell ref="B21:B24"/>
    <mergeCell ref="B26:B30"/>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0">
      <formula1>$M$1:$AG$1</formula1>
    </dataValidation>
    <dataValidation type="list" allowBlank="1" showInputMessage="1" showErrorMessage="1" sqref="C32:C43">
      <formula1>$C$1:$D$1</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F1" workbookViewId="0">
      <pane ySplit="6" topLeftCell="A8" activePane="bottomLeft" state="frozen"/>
      <selection activeCell="P6" sqref="P6"/>
      <selection pane="bottomLeft" activeCell="G28" sqref="G28"/>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1602</v>
      </c>
      <c r="D1" s="514" t="s">
        <v>1603</v>
      </c>
      <c r="E1" s="514" t="s">
        <v>1604</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102</v>
      </c>
      <c r="S4" s="612" t="s">
        <v>109</v>
      </c>
      <c r="T4" s="612" t="s">
        <v>108</v>
      </c>
      <c r="U4" s="609" t="s">
        <v>88</v>
      </c>
    </row>
    <row r="5" spans="1:21" s="66" customFormat="1"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0"/>
    </row>
    <row r="6" spans="1:21" s="67" customFormat="1" ht="25.5"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1"/>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10.25" x14ac:dyDescent="0.25">
      <c r="A8" s="649" t="s">
        <v>1398</v>
      </c>
      <c r="B8" s="649" t="s">
        <v>111</v>
      </c>
      <c r="C8" s="326" t="s">
        <v>1603</v>
      </c>
      <c r="D8" s="326" t="s">
        <v>2004</v>
      </c>
      <c r="E8" s="326" t="s">
        <v>2003</v>
      </c>
      <c r="F8" s="326" t="s">
        <v>2002</v>
      </c>
      <c r="G8" s="73" t="s">
        <v>2001</v>
      </c>
      <c r="H8" s="358">
        <v>0.25</v>
      </c>
      <c r="I8" s="355"/>
      <c r="J8" s="358">
        <v>0.25</v>
      </c>
      <c r="K8" s="355"/>
      <c r="L8" s="358">
        <v>0.25</v>
      </c>
      <c r="M8" s="355"/>
      <c r="N8" s="358">
        <v>0.25</v>
      </c>
      <c r="O8" s="355"/>
      <c r="P8" s="397">
        <f>H8+J8+L8+N8</f>
        <v>1</v>
      </c>
      <c r="Q8" s="398">
        <f>I8+K8+M8+O8</f>
        <v>0</v>
      </c>
      <c r="R8" s="349" t="s">
        <v>2005</v>
      </c>
      <c r="S8" s="249" t="s">
        <v>2006</v>
      </c>
      <c r="T8" s="249" t="s">
        <v>2007</v>
      </c>
      <c r="U8" s="249" t="s">
        <v>2008</v>
      </c>
    </row>
    <row r="9" spans="1:21" ht="150" x14ac:dyDescent="0.25">
      <c r="A9" s="649"/>
      <c r="B9" s="649"/>
      <c r="C9" s="326" t="s">
        <v>1602</v>
      </c>
      <c r="D9" s="326" t="s">
        <v>2082</v>
      </c>
      <c r="E9" s="326" t="s">
        <v>2081</v>
      </c>
      <c r="F9" s="326" t="s">
        <v>2080</v>
      </c>
      <c r="G9" s="73" t="s">
        <v>2079</v>
      </c>
      <c r="H9" s="358">
        <v>0.25</v>
      </c>
      <c r="I9" s="355">
        <v>525</v>
      </c>
      <c r="J9" s="358">
        <v>0.25</v>
      </c>
      <c r="K9" s="355">
        <v>525</v>
      </c>
      <c r="L9" s="358">
        <v>0.25</v>
      </c>
      <c r="M9" s="355">
        <v>525</v>
      </c>
      <c r="N9" s="358">
        <v>0.25</v>
      </c>
      <c r="O9" s="355">
        <v>525</v>
      </c>
      <c r="P9" s="397">
        <f t="shared" ref="P9:P26" si="0">H9+J9+L9+N9</f>
        <v>1</v>
      </c>
      <c r="Q9" s="398">
        <f t="shared" ref="Q9:Q26" si="1">I9+K9+M9+O9</f>
        <v>2100</v>
      </c>
      <c r="R9" s="349" t="s">
        <v>2083</v>
      </c>
      <c r="S9" s="249" t="s">
        <v>2084</v>
      </c>
      <c r="T9" s="249" t="s">
        <v>2022</v>
      </c>
      <c r="U9" s="249" t="s">
        <v>2085</v>
      </c>
    </row>
    <row r="10" spans="1:21" ht="15.75" x14ac:dyDescent="0.25">
      <c r="A10" s="649"/>
      <c r="B10" s="649"/>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649"/>
      <c r="B11" s="649"/>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649"/>
      <c r="B12" s="649"/>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649"/>
      <c r="B13" s="649"/>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41.75" x14ac:dyDescent="0.25">
      <c r="A14" s="649"/>
      <c r="B14" s="649" t="s">
        <v>112</v>
      </c>
      <c r="C14" s="326" t="s">
        <v>1602</v>
      </c>
      <c r="D14" s="326" t="s">
        <v>2020</v>
      </c>
      <c r="E14" s="326" t="s">
        <v>2019</v>
      </c>
      <c r="F14" s="326" t="s">
        <v>2018</v>
      </c>
      <c r="G14" s="73" t="s">
        <v>2017</v>
      </c>
      <c r="H14" s="358">
        <v>0.25</v>
      </c>
      <c r="I14" s="355"/>
      <c r="J14" s="358">
        <v>0.25</v>
      </c>
      <c r="K14" s="355"/>
      <c r="L14" s="358">
        <v>0.25</v>
      </c>
      <c r="M14" s="355"/>
      <c r="N14" s="358">
        <v>0.25</v>
      </c>
      <c r="O14" s="355"/>
      <c r="P14" s="397">
        <f t="shared" si="0"/>
        <v>1</v>
      </c>
      <c r="Q14" s="398">
        <f t="shared" si="1"/>
        <v>0</v>
      </c>
      <c r="R14" s="349" t="s">
        <v>2021</v>
      </c>
      <c r="S14" s="249" t="s">
        <v>1756</v>
      </c>
      <c r="T14" s="249" t="s">
        <v>2022</v>
      </c>
      <c r="U14" s="249" t="s">
        <v>1942</v>
      </c>
    </row>
    <row r="15" spans="1:21" ht="141.75" x14ac:dyDescent="0.25">
      <c r="A15" s="649"/>
      <c r="B15" s="649"/>
      <c r="C15" s="326" t="s">
        <v>1602</v>
      </c>
      <c r="D15" s="326" t="s">
        <v>2307</v>
      </c>
      <c r="E15" s="326" t="s">
        <v>2303</v>
      </c>
      <c r="F15" s="326" t="s">
        <v>2302</v>
      </c>
      <c r="G15" s="73" t="s">
        <v>2301</v>
      </c>
      <c r="H15" s="358">
        <v>0.5</v>
      </c>
      <c r="I15" s="355"/>
      <c r="J15" s="358">
        <v>0.5</v>
      </c>
      <c r="K15" s="355"/>
      <c r="L15" s="352"/>
      <c r="M15" s="355"/>
      <c r="N15" s="352"/>
      <c r="O15" s="355"/>
      <c r="P15" s="397">
        <f t="shared" si="0"/>
        <v>1</v>
      </c>
      <c r="Q15" s="398">
        <f t="shared" si="1"/>
        <v>0</v>
      </c>
      <c r="R15" s="349" t="s">
        <v>2304</v>
      </c>
      <c r="S15" s="249" t="s">
        <v>2305</v>
      </c>
      <c r="T15" s="249" t="s">
        <v>1713</v>
      </c>
      <c r="U15" s="249" t="s">
        <v>2306</v>
      </c>
    </row>
    <row r="16" spans="1:21" ht="110.25" x14ac:dyDescent="0.25">
      <c r="A16" s="649"/>
      <c r="B16" s="649"/>
      <c r="C16" s="326" t="s">
        <v>1603</v>
      </c>
      <c r="D16" s="326" t="s">
        <v>2311</v>
      </c>
      <c r="E16" s="326" t="s">
        <v>2310</v>
      </c>
      <c r="F16" s="326" t="s">
        <v>2309</v>
      </c>
      <c r="G16" s="73" t="s">
        <v>2308</v>
      </c>
      <c r="H16" s="352"/>
      <c r="I16" s="355"/>
      <c r="J16" s="352"/>
      <c r="K16" s="355"/>
      <c r="L16" s="358">
        <v>1</v>
      </c>
      <c r="M16" s="355">
        <v>19650</v>
      </c>
      <c r="N16" s="352"/>
      <c r="O16" s="355"/>
      <c r="P16" s="397">
        <f t="shared" si="0"/>
        <v>1</v>
      </c>
      <c r="Q16" s="398">
        <v>19650</v>
      </c>
      <c r="R16" s="349" t="s">
        <v>2312</v>
      </c>
      <c r="S16" s="249" t="s">
        <v>2313</v>
      </c>
      <c r="T16" s="249" t="s">
        <v>1706</v>
      </c>
      <c r="U16" s="249" t="s">
        <v>2306</v>
      </c>
    </row>
    <row r="17" spans="1:21" ht="15.75" x14ac:dyDescent="0.25">
      <c r="A17" s="649"/>
      <c r="B17" s="649"/>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649"/>
      <c r="B18" s="649"/>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649"/>
      <c r="B19" s="649"/>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41.75" x14ac:dyDescent="0.25">
      <c r="A20" s="649"/>
      <c r="B20" s="649" t="s">
        <v>1399</v>
      </c>
      <c r="C20" s="326" t="s">
        <v>1602</v>
      </c>
      <c r="D20" s="326" t="s">
        <v>1912</v>
      </c>
      <c r="E20" s="326" t="s">
        <v>1911</v>
      </c>
      <c r="F20" s="326" t="s">
        <v>1910</v>
      </c>
      <c r="G20" s="73" t="s">
        <v>1913</v>
      </c>
      <c r="H20" s="358"/>
      <c r="I20" s="355"/>
      <c r="J20" s="358">
        <v>0.33</v>
      </c>
      <c r="K20" s="355">
        <v>21500</v>
      </c>
      <c r="L20" s="358">
        <v>0.33</v>
      </c>
      <c r="M20" s="355">
        <v>21500</v>
      </c>
      <c r="N20" s="358">
        <v>0.33</v>
      </c>
      <c r="O20" s="355">
        <v>21500</v>
      </c>
      <c r="P20" s="397">
        <f t="shared" si="0"/>
        <v>0.99</v>
      </c>
      <c r="Q20" s="398">
        <f t="shared" si="1"/>
        <v>64500</v>
      </c>
      <c r="R20" s="349" t="s">
        <v>1914</v>
      </c>
      <c r="S20" s="249" t="s">
        <v>1915</v>
      </c>
      <c r="T20" s="249" t="s">
        <v>1916</v>
      </c>
      <c r="U20" s="249" t="s">
        <v>1917</v>
      </c>
    </row>
    <row r="21" spans="1:21" ht="150" x14ac:dyDescent="0.25">
      <c r="A21" s="649"/>
      <c r="B21" s="649"/>
      <c r="C21" s="326" t="s">
        <v>1602</v>
      </c>
      <c r="D21" s="326" t="s">
        <v>1920</v>
      </c>
      <c r="E21" s="326" t="s">
        <v>1919</v>
      </c>
      <c r="F21" s="326" t="s">
        <v>1921</v>
      </c>
      <c r="G21" s="73" t="s">
        <v>1918</v>
      </c>
      <c r="H21" s="352"/>
      <c r="I21" s="355"/>
      <c r="J21" s="358">
        <v>0.5</v>
      </c>
      <c r="K21" s="355">
        <v>7000</v>
      </c>
      <c r="L21" s="358">
        <v>0.5</v>
      </c>
      <c r="M21" s="355">
        <v>7000</v>
      </c>
      <c r="N21" s="352"/>
      <c r="O21" s="355"/>
      <c r="P21" s="397"/>
      <c r="Q21" s="398">
        <f t="shared" si="1"/>
        <v>14000</v>
      </c>
      <c r="R21" s="349" t="s">
        <v>1922</v>
      </c>
      <c r="S21" s="249" t="s">
        <v>1923</v>
      </c>
      <c r="T21" s="249" t="s">
        <v>1713</v>
      </c>
      <c r="U21" s="249" t="s">
        <v>1917</v>
      </c>
    </row>
    <row r="22" spans="1:21" ht="141.75" x14ac:dyDescent="0.25">
      <c r="A22" s="649"/>
      <c r="B22" s="649"/>
      <c r="C22" s="326" t="s">
        <v>1602</v>
      </c>
      <c r="D22" s="326" t="s">
        <v>2074</v>
      </c>
      <c r="E22" s="326" t="s">
        <v>2073</v>
      </c>
      <c r="F22" s="326" t="s">
        <v>2072</v>
      </c>
      <c r="G22" s="73" t="s">
        <v>2071</v>
      </c>
      <c r="H22" s="352"/>
      <c r="I22" s="355"/>
      <c r="J22" s="358">
        <v>0.33</v>
      </c>
      <c r="K22" s="355"/>
      <c r="L22" s="358">
        <v>0.33</v>
      </c>
      <c r="M22" s="355"/>
      <c r="N22" s="358">
        <v>0.33</v>
      </c>
      <c r="O22" s="355"/>
      <c r="P22" s="397">
        <f t="shared" si="0"/>
        <v>0.99</v>
      </c>
      <c r="Q22" s="398">
        <f t="shared" si="1"/>
        <v>0</v>
      </c>
      <c r="R22" s="349" t="s">
        <v>2077</v>
      </c>
      <c r="S22" s="249" t="s">
        <v>2075</v>
      </c>
      <c r="T22" s="249" t="s">
        <v>2076</v>
      </c>
      <c r="U22" s="249" t="s">
        <v>2078</v>
      </c>
    </row>
    <row r="23" spans="1:21" ht="15.75" x14ac:dyDescent="0.25">
      <c r="A23" s="649"/>
      <c r="B23" s="649"/>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649"/>
      <c r="B24" s="649"/>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649"/>
      <c r="B25" s="649"/>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649"/>
      <c r="B26" s="649"/>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1.25</v>
      </c>
      <c r="I27" s="232">
        <f t="shared" si="2"/>
        <v>525</v>
      </c>
      <c r="J27" s="264">
        <f t="shared" si="2"/>
        <v>2.41</v>
      </c>
      <c r="K27" s="232">
        <f t="shared" si="2"/>
        <v>29025</v>
      </c>
      <c r="L27" s="264">
        <f t="shared" si="2"/>
        <v>2.91</v>
      </c>
      <c r="M27" s="232">
        <f t="shared" si="2"/>
        <v>48675</v>
      </c>
      <c r="N27" s="264">
        <f t="shared" si="2"/>
        <v>1.4100000000000001</v>
      </c>
      <c r="O27" s="232">
        <f t="shared" si="2"/>
        <v>22025</v>
      </c>
      <c r="P27" s="232">
        <f t="shared" si="2"/>
        <v>6.98</v>
      </c>
      <c r="Q27" s="232">
        <f t="shared" si="2"/>
        <v>100250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topLeftCell="G1" workbookViewId="0">
      <pane ySplit="5" topLeftCell="A6" activePane="bottomLeft" state="frozen"/>
      <selection activeCell="R5" sqref="R5"/>
      <selection pane="bottomLeft" activeCell="Q23" sqref="Q23"/>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1605</v>
      </c>
      <c r="C1" s="514" t="s">
        <v>1606</v>
      </c>
      <c r="D1" s="514" t="s">
        <v>1607</v>
      </c>
      <c r="E1" s="514" t="s">
        <v>1608</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613" t="s">
        <v>96</v>
      </c>
      <c r="B3" s="612" t="s">
        <v>110</v>
      </c>
      <c r="C3" s="615" t="s">
        <v>1536</v>
      </c>
      <c r="D3" s="615" t="s">
        <v>1537</v>
      </c>
      <c r="E3" s="615" t="s">
        <v>86</v>
      </c>
      <c r="F3" s="615" t="s">
        <v>391</v>
      </c>
      <c r="G3" s="615" t="s">
        <v>87</v>
      </c>
      <c r="H3" s="618" t="s">
        <v>99</v>
      </c>
      <c r="I3" s="624"/>
      <c r="J3" s="624"/>
      <c r="K3" s="624"/>
      <c r="L3" s="624"/>
      <c r="M3" s="624"/>
      <c r="N3" s="624"/>
      <c r="O3" s="619"/>
      <c r="P3" s="620" t="s">
        <v>100</v>
      </c>
      <c r="Q3" s="621"/>
      <c r="R3" s="612" t="s">
        <v>101</v>
      </c>
      <c r="S3" s="612" t="s">
        <v>102</v>
      </c>
      <c r="T3" s="612" t="s">
        <v>109</v>
      </c>
      <c r="U3" s="612" t="s">
        <v>108</v>
      </c>
      <c r="V3" s="609" t="s">
        <v>88</v>
      </c>
    </row>
    <row r="4" spans="1:22" ht="15" customHeight="1" x14ac:dyDescent="0.25">
      <c r="A4" s="613"/>
      <c r="B4" s="613"/>
      <c r="C4" s="616"/>
      <c r="D4" s="616"/>
      <c r="E4" s="616"/>
      <c r="F4" s="616"/>
      <c r="G4" s="616"/>
      <c r="H4" s="618" t="s">
        <v>103</v>
      </c>
      <c r="I4" s="619"/>
      <c r="J4" s="618" t="s">
        <v>104</v>
      </c>
      <c r="K4" s="619"/>
      <c r="L4" s="618" t="s">
        <v>105</v>
      </c>
      <c r="M4" s="619"/>
      <c r="N4" s="618" t="s">
        <v>106</v>
      </c>
      <c r="O4" s="619"/>
      <c r="P4" s="622"/>
      <c r="Q4" s="623"/>
      <c r="R4" s="613"/>
      <c r="S4" s="613"/>
      <c r="T4" s="613"/>
      <c r="U4" s="613"/>
      <c r="V4" s="610"/>
    </row>
    <row r="5" spans="1:22" ht="25.5" x14ac:dyDescent="0.25">
      <c r="A5" s="614"/>
      <c r="B5" s="614"/>
      <c r="C5" s="617"/>
      <c r="D5" s="617"/>
      <c r="E5" s="617"/>
      <c r="F5" s="617"/>
      <c r="G5" s="617"/>
      <c r="H5" s="441" t="s">
        <v>107</v>
      </c>
      <c r="I5" s="441" t="s">
        <v>12</v>
      </c>
      <c r="J5" s="441" t="s">
        <v>107</v>
      </c>
      <c r="K5" s="441" t="s">
        <v>12</v>
      </c>
      <c r="L5" s="441" t="s">
        <v>107</v>
      </c>
      <c r="M5" s="441" t="s">
        <v>12</v>
      </c>
      <c r="N5" s="441" t="s">
        <v>107</v>
      </c>
      <c r="O5" s="441" t="s">
        <v>12</v>
      </c>
      <c r="P5" s="441" t="s">
        <v>107</v>
      </c>
      <c r="Q5" s="441" t="s">
        <v>12</v>
      </c>
      <c r="R5" s="614"/>
      <c r="S5" s="614"/>
      <c r="T5" s="614"/>
      <c r="U5" s="614"/>
      <c r="V5" s="611"/>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26" x14ac:dyDescent="0.25">
      <c r="A7" s="637" t="s">
        <v>1435</v>
      </c>
      <c r="B7" s="634" t="s">
        <v>1340</v>
      </c>
      <c r="C7" s="74" t="s">
        <v>1607</v>
      </c>
      <c r="D7" s="74" t="s">
        <v>1822</v>
      </c>
      <c r="E7" s="326" t="s">
        <v>1821</v>
      </c>
      <c r="F7" s="326" t="s">
        <v>1820</v>
      </c>
      <c r="G7" s="277" t="s">
        <v>1844</v>
      </c>
      <c r="H7" s="356">
        <v>0.35</v>
      </c>
      <c r="I7" s="357">
        <v>25750</v>
      </c>
      <c r="J7" s="356">
        <v>0.216</v>
      </c>
      <c r="K7" s="357">
        <v>15750</v>
      </c>
      <c r="L7" s="356">
        <v>0.22</v>
      </c>
      <c r="M7" s="357">
        <v>15750</v>
      </c>
      <c r="N7" s="356">
        <v>0.22</v>
      </c>
      <c r="O7" s="357">
        <v>15750</v>
      </c>
      <c r="P7" s="399">
        <f>H7+J7+L7+N7</f>
        <v>1.006</v>
      </c>
      <c r="Q7" s="400">
        <f>I7+K7+M7+O7</f>
        <v>73000</v>
      </c>
      <c r="R7" s="326"/>
      <c r="S7" s="326" t="s">
        <v>1823</v>
      </c>
      <c r="T7" s="326" t="s">
        <v>1824</v>
      </c>
      <c r="U7" s="326" t="s">
        <v>1816</v>
      </c>
      <c r="V7" s="326" t="s">
        <v>1825</v>
      </c>
    </row>
    <row r="8" spans="1:22" s="465" customFormat="1" ht="141.75" x14ac:dyDescent="0.25">
      <c r="A8" s="637"/>
      <c r="B8" s="635"/>
      <c r="C8" s="74"/>
      <c r="D8" s="74" t="s">
        <v>1862</v>
      </c>
      <c r="E8" s="326" t="s">
        <v>1861</v>
      </c>
      <c r="F8" s="326" t="s">
        <v>1860</v>
      </c>
      <c r="G8" s="277" t="s">
        <v>1859</v>
      </c>
      <c r="H8" s="356"/>
      <c r="I8" s="357"/>
      <c r="J8" s="356">
        <v>1</v>
      </c>
      <c r="K8" s="357">
        <v>32500</v>
      </c>
      <c r="L8" s="356"/>
      <c r="M8" s="357"/>
      <c r="N8" s="356"/>
      <c r="O8" s="357"/>
      <c r="P8" s="356">
        <v>1</v>
      </c>
      <c r="Q8" s="400">
        <v>32500</v>
      </c>
      <c r="R8" s="326"/>
      <c r="S8" s="326" t="s">
        <v>1863</v>
      </c>
      <c r="T8" s="326" t="s">
        <v>1864</v>
      </c>
      <c r="U8" s="326" t="s">
        <v>1816</v>
      </c>
      <c r="V8" s="326" t="s">
        <v>1865</v>
      </c>
    </row>
    <row r="9" spans="1:22" s="366" customFormat="1" ht="141.75" x14ac:dyDescent="0.25">
      <c r="A9" s="637"/>
      <c r="B9" s="635"/>
      <c r="C9" s="74" t="s">
        <v>1606</v>
      </c>
      <c r="D9" s="74" t="s">
        <v>1834</v>
      </c>
      <c r="E9" s="326" t="s">
        <v>1833</v>
      </c>
      <c r="F9" s="326" t="s">
        <v>1832</v>
      </c>
      <c r="G9" s="277" t="s">
        <v>1882</v>
      </c>
      <c r="H9" s="356"/>
      <c r="I9" s="357">
        <v>0</v>
      </c>
      <c r="J9" s="356">
        <v>1</v>
      </c>
      <c r="K9" s="357">
        <v>9200</v>
      </c>
      <c r="L9" s="356"/>
      <c r="M9" s="357"/>
      <c r="N9" s="356"/>
      <c r="O9" s="357"/>
      <c r="P9" s="399">
        <f t="shared" ref="P9:P34" si="0">H9+J9+L9+N9</f>
        <v>1</v>
      </c>
      <c r="Q9" s="400">
        <f t="shared" ref="Q9:Q34" si="1">I9+K9+M9+O9</f>
        <v>9200</v>
      </c>
      <c r="R9" s="326"/>
      <c r="S9" s="326" t="s">
        <v>1835</v>
      </c>
      <c r="T9" s="326" t="s">
        <v>1836</v>
      </c>
      <c r="U9" s="326" t="s">
        <v>1713</v>
      </c>
      <c r="V9" s="326" t="s">
        <v>1714</v>
      </c>
    </row>
    <row r="10" spans="1:22" s="366" customFormat="1" ht="126" x14ac:dyDescent="0.25">
      <c r="A10" s="637"/>
      <c r="B10" s="635"/>
      <c r="C10" s="74" t="s">
        <v>1605</v>
      </c>
      <c r="D10" s="74" t="s">
        <v>1840</v>
      </c>
      <c r="E10" s="326" t="s">
        <v>1839</v>
      </c>
      <c r="F10" s="326" t="s">
        <v>1838</v>
      </c>
      <c r="G10" s="277" t="s">
        <v>1837</v>
      </c>
      <c r="H10" s="356"/>
      <c r="I10" s="357"/>
      <c r="J10" s="356">
        <v>1</v>
      </c>
      <c r="K10" s="357">
        <v>7500</v>
      </c>
      <c r="L10" s="356"/>
      <c r="M10" s="357"/>
      <c r="N10" s="356"/>
      <c r="O10" s="357"/>
      <c r="P10" s="399">
        <f t="shared" si="0"/>
        <v>1</v>
      </c>
      <c r="Q10" s="400">
        <v>7500</v>
      </c>
      <c r="R10" s="326"/>
      <c r="S10" s="326" t="s">
        <v>1841</v>
      </c>
      <c r="T10" s="326" t="s">
        <v>1842</v>
      </c>
      <c r="U10" s="326" t="s">
        <v>1843</v>
      </c>
      <c r="V10" s="326" t="s">
        <v>1825</v>
      </c>
    </row>
    <row r="11" spans="1:22" ht="141.75" x14ac:dyDescent="0.25">
      <c r="A11" s="637"/>
      <c r="B11" s="635"/>
      <c r="C11" s="74" t="s">
        <v>1607</v>
      </c>
      <c r="D11" s="74" t="s">
        <v>1848</v>
      </c>
      <c r="E11" s="326" t="s">
        <v>1847</v>
      </c>
      <c r="F11" s="326" t="s">
        <v>1846</v>
      </c>
      <c r="G11" s="277" t="s">
        <v>1845</v>
      </c>
      <c r="H11" s="356">
        <v>0.25</v>
      </c>
      <c r="I11" s="357"/>
      <c r="J11" s="356">
        <v>0.25</v>
      </c>
      <c r="K11" s="357"/>
      <c r="L11" s="356">
        <v>0.25</v>
      </c>
      <c r="M11" s="357"/>
      <c r="N11" s="356">
        <v>0.25</v>
      </c>
      <c r="O11" s="357"/>
      <c r="P11" s="399">
        <f t="shared" si="0"/>
        <v>1</v>
      </c>
      <c r="Q11" s="400">
        <f t="shared" si="1"/>
        <v>0</v>
      </c>
      <c r="R11" s="326"/>
      <c r="S11" s="326" t="s">
        <v>1849</v>
      </c>
      <c r="T11" s="326" t="s">
        <v>1850</v>
      </c>
      <c r="U11" s="326" t="s">
        <v>1843</v>
      </c>
      <c r="V11" s="326" t="s">
        <v>1825</v>
      </c>
    </row>
    <row r="12" spans="1:22" ht="173.25" x14ac:dyDescent="0.25">
      <c r="A12" s="637"/>
      <c r="B12" s="635"/>
      <c r="C12" s="74" t="s">
        <v>1606</v>
      </c>
      <c r="D12" s="74" t="s">
        <v>1854</v>
      </c>
      <c r="E12" s="326" t="s">
        <v>1853</v>
      </c>
      <c r="F12" s="326" t="s">
        <v>1852</v>
      </c>
      <c r="G12" s="277" t="s">
        <v>1851</v>
      </c>
      <c r="H12" s="356"/>
      <c r="I12" s="357"/>
      <c r="J12" s="356">
        <v>1</v>
      </c>
      <c r="K12" s="357">
        <v>11150</v>
      </c>
      <c r="L12" s="356"/>
      <c r="M12" s="357"/>
      <c r="N12" s="356"/>
      <c r="O12" s="357"/>
      <c r="P12" s="399">
        <f t="shared" si="0"/>
        <v>1</v>
      </c>
      <c r="Q12" s="400">
        <f t="shared" si="1"/>
        <v>11150</v>
      </c>
      <c r="R12" s="326"/>
      <c r="S12" s="326" t="s">
        <v>1855</v>
      </c>
      <c r="T12" s="326" t="s">
        <v>1856</v>
      </c>
      <c r="U12" s="326" t="s">
        <v>1816</v>
      </c>
      <c r="V12" s="326" t="s">
        <v>1825</v>
      </c>
    </row>
    <row r="13" spans="1:22" ht="15.75" x14ac:dyDescent="0.25">
      <c r="A13" s="637"/>
      <c r="B13" s="636"/>
      <c r="C13" s="74"/>
      <c r="D13" s="74"/>
      <c r="E13" s="326"/>
      <c r="F13" s="326"/>
      <c r="G13" s="277"/>
      <c r="H13" s="356"/>
      <c r="I13" s="357"/>
      <c r="J13" s="356"/>
      <c r="K13" s="357"/>
      <c r="L13" s="356"/>
      <c r="M13" s="357"/>
      <c r="N13" s="356"/>
      <c r="O13" s="357"/>
      <c r="P13" s="399">
        <f t="shared" si="0"/>
        <v>0</v>
      </c>
      <c r="Q13" s="400">
        <f t="shared" si="1"/>
        <v>0</v>
      </c>
      <c r="R13" s="326"/>
      <c r="S13" s="326"/>
      <c r="T13" s="326"/>
      <c r="U13" s="326"/>
      <c r="V13" s="326"/>
    </row>
    <row r="14" spans="1:22" ht="15.75" x14ac:dyDescent="0.25">
      <c r="A14" s="635" t="s">
        <v>1436</v>
      </c>
      <c r="B14" s="634" t="s">
        <v>1437</v>
      </c>
      <c r="C14" s="74"/>
      <c r="D14" s="74"/>
      <c r="E14" s="309"/>
      <c r="F14" s="309"/>
      <c r="G14" s="309"/>
      <c r="H14" s="356"/>
      <c r="I14" s="357"/>
      <c r="J14" s="356"/>
      <c r="K14" s="357"/>
      <c r="L14" s="356"/>
      <c r="M14" s="357"/>
      <c r="N14" s="356"/>
      <c r="O14" s="357"/>
      <c r="P14" s="399">
        <f t="shared" si="0"/>
        <v>0</v>
      </c>
      <c r="Q14" s="400">
        <f t="shared" si="1"/>
        <v>0</v>
      </c>
      <c r="R14" s="326"/>
      <c r="S14" s="326"/>
      <c r="T14" s="326"/>
      <c r="U14" s="326"/>
      <c r="V14" s="326"/>
    </row>
    <row r="15" spans="1:22" ht="15.75" x14ac:dyDescent="0.25">
      <c r="A15" s="635"/>
      <c r="B15" s="635"/>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635"/>
      <c r="B16" s="635"/>
      <c r="C16" s="74"/>
      <c r="D16" s="74"/>
      <c r="E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635"/>
      <c r="B17" s="635"/>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635"/>
      <c r="B18" s="635"/>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635"/>
      <c r="B19" s="635"/>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636"/>
      <c r="B20" s="636"/>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ht="78.75" x14ac:dyDescent="0.25">
      <c r="A21" s="634" t="s">
        <v>1438</v>
      </c>
      <c r="B21" s="634" t="s">
        <v>1439</v>
      </c>
      <c r="C21" s="74" t="s">
        <v>1606</v>
      </c>
      <c r="D21" s="74" t="s">
        <v>1869</v>
      </c>
      <c r="E21" s="326" t="s">
        <v>1868</v>
      </c>
      <c r="F21" s="326" t="s">
        <v>1867</v>
      </c>
      <c r="G21" s="277" t="s">
        <v>1866</v>
      </c>
      <c r="H21" s="356">
        <v>0.25</v>
      </c>
      <c r="I21" s="357">
        <v>2915</v>
      </c>
      <c r="J21" s="356">
        <v>0.25</v>
      </c>
      <c r="K21" s="357">
        <v>2915</v>
      </c>
      <c r="L21" s="356">
        <v>0.25</v>
      </c>
      <c r="M21" s="357">
        <v>2915</v>
      </c>
      <c r="N21" s="356">
        <v>0.25</v>
      </c>
      <c r="O21" s="357">
        <v>2915</v>
      </c>
      <c r="P21" s="399">
        <f t="shared" si="0"/>
        <v>1</v>
      </c>
      <c r="Q21" s="400">
        <f t="shared" si="1"/>
        <v>11660</v>
      </c>
      <c r="R21" s="326"/>
      <c r="S21" s="326" t="s">
        <v>1870</v>
      </c>
      <c r="T21" s="326" t="s">
        <v>1871</v>
      </c>
      <c r="U21" s="326" t="s">
        <v>1872</v>
      </c>
      <c r="V21" s="326" t="s">
        <v>1873</v>
      </c>
    </row>
    <row r="22" spans="1:22" s="366" customFormat="1" ht="157.5" x14ac:dyDescent="0.25">
      <c r="A22" s="635"/>
      <c r="B22" s="635"/>
      <c r="C22" s="74" t="s">
        <v>1606</v>
      </c>
      <c r="D22" s="307" t="s">
        <v>1877</v>
      </c>
      <c r="E22" s="307" t="s">
        <v>1876</v>
      </c>
      <c r="F22" s="307" t="s">
        <v>1878</v>
      </c>
      <c r="G22" s="307" t="s">
        <v>1875</v>
      </c>
      <c r="H22" s="356">
        <v>1</v>
      </c>
      <c r="I22" s="357">
        <v>4700</v>
      </c>
      <c r="J22" s="356"/>
      <c r="K22" s="357"/>
      <c r="L22" s="356"/>
      <c r="M22" s="357"/>
      <c r="N22" s="356"/>
      <c r="O22" s="357"/>
      <c r="P22" s="399">
        <f t="shared" si="0"/>
        <v>1</v>
      </c>
      <c r="Q22" s="400">
        <f t="shared" si="1"/>
        <v>4700</v>
      </c>
      <c r="R22" s="326"/>
      <c r="S22" s="326" t="s">
        <v>1880</v>
      </c>
      <c r="T22" s="326" t="s">
        <v>1881</v>
      </c>
      <c r="U22" s="326" t="s">
        <v>1872</v>
      </c>
      <c r="V22" s="326" t="s">
        <v>1873</v>
      </c>
    </row>
    <row r="23" spans="1:22" s="366" customFormat="1" ht="94.5" x14ac:dyDescent="0.25">
      <c r="A23" s="635"/>
      <c r="B23" s="635"/>
      <c r="C23" s="74" t="s">
        <v>1606</v>
      </c>
      <c r="D23" s="74" t="s">
        <v>2409</v>
      </c>
      <c r="E23" s="326" t="s">
        <v>2408</v>
      </c>
      <c r="F23" s="326" t="s">
        <v>2407</v>
      </c>
      <c r="G23" s="277" t="s">
        <v>2406</v>
      </c>
      <c r="H23" s="356"/>
      <c r="I23" s="357"/>
      <c r="J23" s="356"/>
      <c r="K23" s="357"/>
      <c r="L23" s="356">
        <v>1</v>
      </c>
      <c r="M23" s="357">
        <v>21260</v>
      </c>
      <c r="N23" s="356"/>
      <c r="O23" s="357"/>
      <c r="P23" s="399">
        <f t="shared" si="0"/>
        <v>1</v>
      </c>
      <c r="Q23" s="400">
        <f t="shared" si="1"/>
        <v>21260</v>
      </c>
      <c r="R23" s="326"/>
      <c r="S23" s="326" t="s">
        <v>2410</v>
      </c>
      <c r="T23" s="326" t="s">
        <v>2411</v>
      </c>
      <c r="U23" s="326" t="s">
        <v>2412</v>
      </c>
      <c r="V23" s="326" t="s">
        <v>2325</v>
      </c>
    </row>
    <row r="24" spans="1:22" s="366" customFormat="1" ht="15.75" x14ac:dyDescent="0.25">
      <c r="A24" s="635"/>
      <c r="B24" s="635"/>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635"/>
      <c r="B25" s="635"/>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635"/>
      <c r="B26" s="635"/>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636"/>
      <c r="B27" s="636"/>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ht="15.75" x14ac:dyDescent="0.25">
      <c r="A28" s="634" t="s">
        <v>1440</v>
      </c>
      <c r="B28" s="634" t="s">
        <v>1441</v>
      </c>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635"/>
      <c r="B29" s="635"/>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635"/>
      <c r="B30" s="635"/>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s="366" customFormat="1" ht="15.75" x14ac:dyDescent="0.25">
      <c r="A31" s="635"/>
      <c r="B31" s="635"/>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635"/>
      <c r="B32" s="635"/>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635"/>
      <c r="B33" s="635"/>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75" x14ac:dyDescent="0.25">
      <c r="A34" s="636"/>
      <c r="B34" s="636"/>
      <c r="C34" s="74"/>
      <c r="D34" s="74"/>
      <c r="E34" s="326"/>
      <c r="F34" s="326"/>
      <c r="G34" s="277"/>
      <c r="H34" s="356"/>
      <c r="I34" s="357"/>
      <c r="J34" s="356"/>
      <c r="K34" s="357"/>
      <c r="L34" s="356"/>
      <c r="M34" s="357"/>
      <c r="N34" s="356"/>
      <c r="O34" s="357"/>
      <c r="P34" s="399">
        <f t="shared" si="0"/>
        <v>0</v>
      </c>
      <c r="Q34" s="400">
        <f t="shared" si="1"/>
        <v>0</v>
      </c>
      <c r="R34" s="326"/>
      <c r="S34" s="326"/>
      <c r="T34" s="326"/>
      <c r="U34" s="326"/>
      <c r="V34" s="326"/>
    </row>
    <row r="35" spans="1:22" ht="15.6" customHeight="1" x14ac:dyDescent="0.25">
      <c r="A35" s="292"/>
      <c r="B35" s="293"/>
      <c r="C35" s="292" t="s">
        <v>117</v>
      </c>
      <c r="D35" s="293"/>
      <c r="E35" s="293"/>
      <c r="F35" s="293"/>
      <c r="G35" s="294"/>
      <c r="H35" s="283">
        <f t="shared" ref="H35:P35" si="2">SUM(H7:I34)</f>
        <v>33366.85</v>
      </c>
      <c r="I35" s="283">
        <f t="shared" si="2"/>
        <v>33369.716</v>
      </c>
      <c r="J35" s="283">
        <f t="shared" si="2"/>
        <v>79019.716</v>
      </c>
      <c r="K35" s="283">
        <f t="shared" si="2"/>
        <v>79016.72</v>
      </c>
      <c r="L35" s="283">
        <f t="shared" si="2"/>
        <v>39926.720000000001</v>
      </c>
      <c r="M35" s="283">
        <f t="shared" si="2"/>
        <v>39925.72</v>
      </c>
      <c r="N35" s="283">
        <f t="shared" si="2"/>
        <v>18665.72</v>
      </c>
      <c r="O35" s="283">
        <f t="shared" si="2"/>
        <v>18674.006000000001</v>
      </c>
      <c r="P35" s="283">
        <f t="shared" si="2"/>
        <v>170979.00599999999</v>
      </c>
      <c r="Q35" s="283">
        <f>SUM(Q7:R34)</f>
        <v>170970</v>
      </c>
      <c r="R35" s="264"/>
      <c r="S35" s="264"/>
      <c r="T35" s="264"/>
      <c r="U35" s="264"/>
      <c r="V35" s="264"/>
    </row>
    <row r="39" spans="1:22" x14ac:dyDescent="0.25">
      <c r="C39" s="465"/>
    </row>
    <row r="40" spans="1:22" x14ac:dyDescent="0.25">
      <c r="C40" s="465"/>
    </row>
    <row r="41" spans="1:22" x14ac:dyDescent="0.25">
      <c r="C41" s="465"/>
    </row>
    <row r="42" spans="1:22" x14ac:dyDescent="0.25">
      <c r="C42" s="465"/>
    </row>
  </sheetData>
  <mergeCells count="26">
    <mergeCell ref="B21:B27"/>
    <mergeCell ref="A21:A27"/>
    <mergeCell ref="A28:A34"/>
    <mergeCell ref="B28:B34"/>
    <mergeCell ref="B7:B13"/>
    <mergeCell ref="B14:B20"/>
    <mergeCell ref="A7:A13"/>
    <mergeCell ref="A14:A20"/>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4">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I1" zoomScale="90" zoomScaleNormal="90" workbookViewId="0">
      <pane ySplit="6" topLeftCell="A7" activePane="bottomLeft" state="frozen"/>
      <selection activeCell="A7" sqref="A7"/>
      <selection pane="bottomLeft" activeCell="G30" sqref="G30"/>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1609</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53" t="s">
        <v>1406</v>
      </c>
      <c r="B3" s="653"/>
      <c r="C3" s="653"/>
      <c r="D3" s="653"/>
      <c r="E3" s="653"/>
      <c r="F3" s="653"/>
      <c r="G3" s="653"/>
      <c r="H3" s="653"/>
      <c r="I3" s="653"/>
      <c r="J3" s="653"/>
      <c r="K3" s="653"/>
      <c r="L3" s="653"/>
      <c r="M3" s="653"/>
      <c r="N3" s="653"/>
      <c r="O3" s="653"/>
      <c r="P3" s="653"/>
      <c r="Q3" s="653"/>
      <c r="R3" s="653"/>
      <c r="S3" s="653"/>
      <c r="T3" s="653"/>
      <c r="U3" s="653"/>
    </row>
    <row r="4" spans="1:21" ht="1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102</v>
      </c>
      <c r="S4" s="612" t="s">
        <v>109</v>
      </c>
      <c r="T4" s="612" t="s">
        <v>108</v>
      </c>
      <c r="U4" s="609" t="s">
        <v>88</v>
      </c>
    </row>
    <row r="5" spans="1:21"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0"/>
    </row>
    <row r="6" spans="1:21" ht="25.5"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1"/>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650" t="s">
        <v>1406</v>
      </c>
      <c r="B8" s="650"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651"/>
      <c r="B9" s="651"/>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651"/>
      <c r="B10" s="651"/>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651"/>
      <c r="B11" s="651"/>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651"/>
      <c r="B12" s="651"/>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651"/>
      <c r="B13" s="651"/>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651"/>
      <c r="B14" s="651"/>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651"/>
      <c r="B15" s="651"/>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651"/>
      <c r="B16" s="651"/>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651"/>
      <c r="B17" s="651"/>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651"/>
      <c r="B18" s="651"/>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651"/>
      <c r="B19" s="651"/>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652"/>
      <c r="B20" s="652"/>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workbookViewId="0">
      <selection activeCell="D17" sqref="D1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600" t="s">
        <v>1368</v>
      </c>
      <c r="I2" s="600"/>
    </row>
    <row r="3" spans="2:11" ht="19.5" thickBot="1" x14ac:dyDescent="0.3">
      <c r="B3" s="81" t="s">
        <v>21</v>
      </c>
      <c r="C3" s="81" t="s">
        <v>390</v>
      </c>
      <c r="H3" s="423" t="s">
        <v>389</v>
      </c>
      <c r="I3" s="424" t="s">
        <v>390</v>
      </c>
    </row>
    <row r="4" spans="2:11" ht="18.75" x14ac:dyDescent="0.25">
      <c r="B4" s="82" t="s">
        <v>121</v>
      </c>
      <c r="C4" s="201">
        <f>'1. TALLERES SEMINARIOS'!D5</f>
        <v>530210</v>
      </c>
      <c r="H4" s="416" t="s">
        <v>1356</v>
      </c>
      <c r="I4" s="419">
        <f>'1. Desarrollo e Innov. Curricu.'!Q31</f>
        <v>21510</v>
      </c>
    </row>
    <row r="5" spans="2:11" ht="18.75" x14ac:dyDescent="0.25">
      <c r="B5" s="82" t="s">
        <v>414</v>
      </c>
      <c r="C5" s="201">
        <f>'2. CONTRATACION DE PERSONAL'!D5</f>
        <v>437500</v>
      </c>
      <c r="H5" s="417" t="s">
        <v>1358</v>
      </c>
      <c r="I5" s="420">
        <f>'2. Investigación Científica'!Q47</f>
        <v>73200</v>
      </c>
    </row>
    <row r="6" spans="2:11" ht="18.75" x14ac:dyDescent="0.25">
      <c r="B6" s="82" t="s">
        <v>125</v>
      </c>
      <c r="C6" s="201">
        <f>'3. EQUIPO DE OFICINA'!D5</f>
        <v>219003</v>
      </c>
      <c r="H6" s="417" t="s">
        <v>470</v>
      </c>
      <c r="I6" s="420">
        <f>'3. Vinculación Univ. Sociedad'!Q75</f>
        <v>379350</v>
      </c>
    </row>
    <row r="7" spans="2:11" ht="19.5" thickBot="1" x14ac:dyDescent="0.3">
      <c r="B7" s="82" t="s">
        <v>415</v>
      </c>
      <c r="C7" s="201">
        <f>'4. EQUIPO TECNOLÓGICOS'!D5</f>
        <v>260744</v>
      </c>
      <c r="E7" s="427" t="s">
        <v>118</v>
      </c>
      <c r="F7" s="436" t="s">
        <v>1481</v>
      </c>
      <c r="H7" s="417" t="s">
        <v>1357</v>
      </c>
      <c r="I7" s="420">
        <f>'4. Docencia y Profesorado Univ.'!Q21</f>
        <v>0</v>
      </c>
    </row>
    <row r="8" spans="2:11" ht="18.75" x14ac:dyDescent="0.25">
      <c r="B8" s="82" t="s">
        <v>126</v>
      </c>
      <c r="C8" s="201">
        <f>'5. ACTIVIDADES ESPECIALES'!D5</f>
        <v>635350</v>
      </c>
      <c r="E8" s="432" t="s">
        <v>1483</v>
      </c>
      <c r="F8" s="433">
        <f>Presupuesto!D566</f>
        <v>65295</v>
      </c>
      <c r="H8" s="417" t="s">
        <v>1359</v>
      </c>
      <c r="I8" s="420">
        <f>'5. Estudiantes y Graduados'!Q44</f>
        <v>252070</v>
      </c>
    </row>
    <row r="9" spans="2:11" ht="19.5" thickBot="1" x14ac:dyDescent="0.3">
      <c r="B9" s="92" t="s">
        <v>385</v>
      </c>
      <c r="C9" s="83">
        <f>'6. Becas'!D5</f>
        <v>0</v>
      </c>
      <c r="E9" s="434" t="s">
        <v>1505</v>
      </c>
      <c r="F9" s="435">
        <f>Presupuesto!E566</f>
        <v>1992602</v>
      </c>
      <c r="H9" s="417" t="s">
        <v>471</v>
      </c>
      <c r="I9" s="420">
        <f>'6. Gestión del Conocimiento'!Q27</f>
        <v>100250</v>
      </c>
    </row>
    <row r="10" spans="2:11" ht="19.5" thickBot="1" x14ac:dyDescent="0.3">
      <c r="B10" s="92" t="s">
        <v>386</v>
      </c>
      <c r="C10" s="83">
        <f>'7. Infraestructura'!D5</f>
        <v>0</v>
      </c>
      <c r="E10" s="437" t="s">
        <v>1482</v>
      </c>
      <c r="F10" s="438">
        <f>Presupuesto!F566</f>
        <v>2057897</v>
      </c>
      <c r="G10" s="111"/>
      <c r="H10" s="417" t="s">
        <v>1360</v>
      </c>
      <c r="I10" s="421">
        <f>'7. Lo Esencial de la Reforma U.'!Q35</f>
        <v>170970</v>
      </c>
    </row>
    <row r="11" spans="2:11" ht="18.75" x14ac:dyDescent="0.25">
      <c r="B11" s="82" t="s">
        <v>417</v>
      </c>
      <c r="C11" s="83">
        <f>'8. Venta de Servicios'!D5</f>
        <v>0</v>
      </c>
      <c r="E11" s="439" t="s">
        <v>404</v>
      </c>
      <c r="F11" s="440">
        <f>Presupuesto!AR566</f>
        <v>2076807</v>
      </c>
      <c r="G11" s="111"/>
      <c r="H11" s="417" t="s">
        <v>1362</v>
      </c>
      <c r="I11" s="421">
        <f>'8. Cultura de Inno. Insti...'!Q21</f>
        <v>0</v>
      </c>
    </row>
    <row r="12" spans="2:11" ht="18.75" x14ac:dyDescent="0.25">
      <c r="B12" s="92"/>
      <c r="C12" s="83"/>
      <c r="F12" s="111"/>
      <c r="G12" s="111"/>
      <c r="H12" s="417" t="s">
        <v>1476</v>
      </c>
      <c r="I12" s="421">
        <f>'9. Asegura. de la Calid. y M'!Q36</f>
        <v>0</v>
      </c>
      <c r="K12" s="156"/>
    </row>
    <row r="13" spans="2:11" ht="24" thickBot="1" x14ac:dyDescent="0.3">
      <c r="B13" s="84" t="s">
        <v>124</v>
      </c>
      <c r="C13" s="431">
        <f>SUM(C4:C12)</f>
        <v>2082807</v>
      </c>
      <c r="F13" s="111"/>
      <c r="G13" s="111"/>
      <c r="H13" s="418" t="s">
        <v>1453</v>
      </c>
      <c r="I13" s="422">
        <f>'10. Posgrado'!Q43</f>
        <v>0</v>
      </c>
    </row>
    <row r="14" spans="2:11" ht="23.25" x14ac:dyDescent="0.25">
      <c r="B14" s="84"/>
      <c r="C14" s="85"/>
      <c r="F14" s="111"/>
      <c r="G14" s="111"/>
      <c r="H14" s="425" t="s">
        <v>124</v>
      </c>
      <c r="I14" s="426">
        <f>SUM(I4:I13)</f>
        <v>997350</v>
      </c>
    </row>
    <row r="15" spans="2:11" ht="15.75" x14ac:dyDescent="0.25">
      <c r="F15" s="111"/>
      <c r="G15" s="111"/>
      <c r="H15" s="601"/>
      <c r="I15" s="601"/>
    </row>
    <row r="16" spans="2:11" ht="16.5" thickBot="1" x14ac:dyDescent="0.3">
      <c r="F16" s="111"/>
      <c r="G16" s="111"/>
      <c r="H16" s="602" t="s">
        <v>1370</v>
      </c>
      <c r="I16" s="602"/>
    </row>
    <row r="17" spans="2:15" ht="15.75" thickBot="1" x14ac:dyDescent="0.3">
      <c r="F17" s="111"/>
      <c r="G17" s="111"/>
      <c r="H17" s="427" t="s">
        <v>389</v>
      </c>
      <c r="I17" s="428" t="s">
        <v>390</v>
      </c>
      <c r="J17" s="196"/>
    </row>
    <row r="18" spans="2:15" x14ac:dyDescent="0.25">
      <c r="H18" s="480" t="s">
        <v>1363</v>
      </c>
      <c r="I18" s="481">
        <f>'11. Gestion Administrativa'!Q43</f>
        <v>710557</v>
      </c>
      <c r="J18" s="196"/>
    </row>
    <row r="19" spans="2:15" x14ac:dyDescent="0.25">
      <c r="H19" s="482" t="s">
        <v>1364</v>
      </c>
      <c r="I19" s="483">
        <f>'12. Gestión del Talento Humano'!Q21</f>
        <v>337500</v>
      </c>
      <c r="J19" s="196"/>
    </row>
    <row r="20" spans="2:15" x14ac:dyDescent="0.25">
      <c r="B20" s="474" t="s">
        <v>1503</v>
      </c>
      <c r="C20" s="475">
        <v>22.584900000000001</v>
      </c>
      <c r="D20" s="474" t="s">
        <v>1535</v>
      </c>
      <c r="E20" s="476"/>
      <c r="H20" s="482" t="s">
        <v>1365</v>
      </c>
      <c r="I20" s="483">
        <f>'13. Gestión Académica'!Q21</f>
        <v>0</v>
      </c>
      <c r="J20" s="196"/>
    </row>
    <row r="21" spans="2:15" x14ac:dyDescent="0.25">
      <c r="H21" s="482" t="s">
        <v>1366</v>
      </c>
      <c r="I21" s="483">
        <f>'14. Internacional... de la E.S.'!Q36</f>
        <v>37400</v>
      </c>
      <c r="J21" s="196"/>
    </row>
    <row r="22" spans="2:15" x14ac:dyDescent="0.25">
      <c r="H22" s="484" t="s">
        <v>1367</v>
      </c>
      <c r="I22" s="485">
        <f>'15. Gobernabilidad y Proceso...'!Q29</f>
        <v>0</v>
      </c>
      <c r="J22" s="196"/>
    </row>
    <row r="23" spans="2:15" x14ac:dyDescent="0.25">
      <c r="H23" s="486" t="s">
        <v>1477</v>
      </c>
      <c r="I23" s="487">
        <f>'16. Desa. del Sistema Educ.Sup.'!Q70</f>
        <v>0</v>
      </c>
      <c r="J23" s="196"/>
    </row>
    <row r="24" spans="2:15" s="466" customFormat="1" ht="15.75" thickBot="1" x14ac:dyDescent="0.3">
      <c r="H24" s="488" t="s">
        <v>1512</v>
      </c>
      <c r="I24" s="489">
        <f>'17. Gestión TIC'!Q74</f>
        <v>0</v>
      </c>
      <c r="J24" s="196"/>
    </row>
    <row r="25" spans="2:15" ht="15.75" thickBot="1" x14ac:dyDescent="0.3">
      <c r="H25" s="478" t="s">
        <v>124</v>
      </c>
      <c r="I25" s="479">
        <f>SUM(I18:I24)</f>
        <v>1085457</v>
      </c>
    </row>
    <row r="26" spans="2:15" ht="15.75" thickBot="1" x14ac:dyDescent="0.3"/>
    <row r="27" spans="2:15" ht="15.75" thickBot="1" x14ac:dyDescent="0.3">
      <c r="H27" s="429" t="s">
        <v>1369</v>
      </c>
      <c r="I27" s="430">
        <f>I14+I25</f>
        <v>2082807</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2</v>
      </c>
      <c r="D54" s="237">
        <f>SUMIF('2. CONTRATACION DE PERSONAL'!$C:$C,'Cuadro Resumen'!$B$40:$B$56,'2. CONTRATACION DE PERSONAL'!$G:$G)</f>
        <v>90000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1</v>
      </c>
      <c r="D56" s="237">
        <f>SUMIF('2. CONTRATACION DE PERSONAL'!$C:$C,'Cuadro Resumen'!$B$40:$B$56,'2. CONTRATACION DE PERSONAL'!$G:$G)</f>
        <v>300000</v>
      </c>
    </row>
    <row r="57" spans="2:4" ht="23.25" x14ac:dyDescent="0.25">
      <c r="B57" s="84" t="s">
        <v>124</v>
      </c>
      <c r="C57" s="168">
        <f>SUBTOTAL(109,C40:C56)</f>
        <v>3</v>
      </c>
      <c r="D57" s="237">
        <f>SUM(D40:D56)</f>
        <v>390000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34</v>
      </c>
      <c r="D69" s="238">
        <f>SUMIF('3. EQUIPO DE OFICINA'!$C:$C,'Cuadro Resumen'!$B$69:$B$78,'3. EQUIPO DE OFICINA'!$F:$F)</f>
        <v>61600</v>
      </c>
    </row>
    <row r="70" spans="2:4" ht="18.75" x14ac:dyDescent="0.25">
      <c r="B70" s="92" t="s">
        <v>64</v>
      </c>
      <c r="C70" s="83">
        <f>SUMIF('3. EQUIPO DE OFICINA'!C:C,'Cuadro Resumen'!$B$69:$B$78,'3. EQUIPO DE OFICINA'!D:D)</f>
        <v>1</v>
      </c>
      <c r="D70" s="238">
        <f>SUMIF('3. EQUIPO DE OFICINA'!$C:$C,'Cuadro Resumen'!$B$69:$B$78,'3. EQUIPO DE OFICINA'!$F:$F)</f>
        <v>2400</v>
      </c>
    </row>
    <row r="71" spans="2:4" ht="18.75" x14ac:dyDescent="0.25">
      <c r="B71" s="92" t="s">
        <v>65</v>
      </c>
      <c r="C71" s="83">
        <f>SUMIF('3. EQUIPO DE OFICINA'!C:C,'Cuadro Resumen'!$B$69:$B$78,'3. EQUIPO DE OFICINA'!D:D)</f>
        <v>12</v>
      </c>
      <c r="D71" s="238">
        <f>SUMIF('3. EQUIPO DE OFICINA'!$C:$C,'Cuadro Resumen'!$B$69:$B$78,'3. EQUIPO DE OFICINA'!$F:$F)</f>
        <v>12000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4</v>
      </c>
      <c r="D73" s="238">
        <f>SUMIF('3. EQUIPO DE OFICINA'!$C:$C,'Cuadro Resumen'!$B$69:$B$78,'3. EQUIPO DE OFICINA'!$F:$F)</f>
        <v>12000</v>
      </c>
    </row>
    <row r="74" spans="2:4" ht="18.75" x14ac:dyDescent="0.25">
      <c r="B74" s="92" t="s">
        <v>68</v>
      </c>
      <c r="C74" s="83">
        <f>SUMIF('3. EQUIPO DE OFICINA'!C:C,'Cuadro Resumen'!$B$69:$B$78,'3. EQUIPO DE OFICINA'!D:D)</f>
        <v>1</v>
      </c>
      <c r="D74" s="238">
        <f>SUMIF('3. EQUIPO DE OFICINA'!$C:$C,'Cuadro Resumen'!$B$69:$B$78,'3. EQUIPO DE OFICINA'!$F:$F)</f>
        <v>10000</v>
      </c>
    </row>
    <row r="75" spans="2:4" ht="18.75" x14ac:dyDescent="0.25">
      <c r="B75" s="92" t="s">
        <v>69</v>
      </c>
      <c r="C75" s="83">
        <f>SUMIF('3. EQUIPO DE OFICINA'!C:C,'Cuadro Resumen'!$B$69:$B$78,'3. EQUIPO DE OFICINA'!D:D)</f>
        <v>9</v>
      </c>
      <c r="D75" s="238">
        <f>SUMIF('3. EQUIPO DE OFICINA'!$C:$C,'Cuadro Resumen'!$B$69:$B$78,'3. EQUIPO DE OFICINA'!$F:$F)</f>
        <v>72000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1</v>
      </c>
      <c r="D77" s="238">
        <f>SUMIF('3. EQUIPO DE OFICINA'!$C:$C,'Cuadro Resumen'!$B$69:$B$78,'3. EQUIPO DE OFICINA'!$F:$F)</f>
        <v>5000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62</v>
      </c>
      <c r="D80" s="239">
        <f>SUM(D69:D79)</f>
        <v>175000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2</v>
      </c>
      <c r="D86" s="83">
        <f>SUMIF('4. EQUIPO TECNOLÓGICOS'!$C:$C,'Cuadro Resumen'!$B$86:$B$102,'4. EQUIPO TECNOLÓGICOS'!F:F)</f>
        <v>45000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2</v>
      </c>
      <c r="D89" s="83">
        <f>SUMIF('4. EQUIPO TECNOLÓGICOS'!$C:$C,'Cuadro Resumen'!$B$86:$B$102,'4. EQUIPO TECNOLÓGICOS'!F:F)</f>
        <v>37000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2</v>
      </c>
      <c r="D93" s="83">
        <f>SUMIF('4. EQUIPO TECNOLÓGICOS'!$C:$C,'Cuadro Resumen'!$B$86:$B$102,'4. EQUIPO TECNOLÓGICOS'!F:F)</f>
        <v>13000</v>
      </c>
    </row>
    <row r="94" spans="2:4" ht="18.75" x14ac:dyDescent="0.25">
      <c r="B94" s="82" t="s">
        <v>35</v>
      </c>
      <c r="C94" s="83">
        <f>SUMIF('4. EQUIPO TECNOLÓGICOS'!C:C,'Cuadro Resumen'!$B$86:$B$102,'4. EQUIPO TECNOLÓGICOS'!D:D)</f>
        <v>2</v>
      </c>
      <c r="D94" s="83">
        <f>SUMIF('4. EQUIPO TECNOLÓGICOS'!$C:$C,'Cuadro Resumen'!$B$86:$B$102,'4. EQUIPO TECNOLÓGICOS'!F:F)</f>
        <v>26000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3</v>
      </c>
      <c r="D98" s="83">
        <f>SUMIF('4. EQUIPO TECNOLÓGICOS'!$C:$C,'Cuadro Resumen'!$B$86:$B$102,'4. EQUIPO TECNOLÓGICOS'!F:F)</f>
        <v>6000</v>
      </c>
    </row>
    <row r="99" spans="2:4" ht="18.75" x14ac:dyDescent="0.25">
      <c r="B99" s="82" t="s">
        <v>1480</v>
      </c>
      <c r="C99" s="83">
        <f>SUMIF('4. EQUIPO TECNOLÓGICOS'!C:C,'Cuadro Resumen'!$B$86:$B$102,'4. EQUIPO TECNOLÓGICOS'!D:D)</f>
        <v>2</v>
      </c>
      <c r="D99" s="83">
        <f>SUMIF('4. EQUIPO TECNOLÓGICOS'!$C:$C,'Cuadro Resumen'!$B$86:$B$102,'4. EQUIPO TECNOLÓGICOS'!F:F)</f>
        <v>9000</v>
      </c>
    </row>
    <row r="100" spans="2:4" ht="18.75" x14ac:dyDescent="0.25">
      <c r="B100" s="92" t="s">
        <v>80</v>
      </c>
      <c r="C100" s="83">
        <f>SUMIF('4. EQUIPO TECNOLÓGICOS'!C:C,'Cuadro Resumen'!$B$86:$B$102,'4. EQUIPO TECNOLÓGICOS'!D:D)</f>
        <v>1</v>
      </c>
      <c r="D100" s="83">
        <f>SUMIF('4. EQUIPO TECNOLÓGICOS'!$C:$C,'Cuadro Resumen'!$B$86:$B$102,'4. EQUIPO TECNOLÓGICOS'!F:F)</f>
        <v>1500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14</v>
      </c>
      <c r="D103" s="85">
        <f>SUM(D86:D102)</f>
        <v>137500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603" t="s">
        <v>1496</v>
      </c>
      <c r="C198" s="603"/>
      <c r="D198" s="603"/>
      <c r="E198" s="603"/>
      <c r="F198" s="603"/>
    </row>
    <row r="199" spans="2:9" hidden="1" x14ac:dyDescent="0.25">
      <c r="B199" s="454" t="s">
        <v>1497</v>
      </c>
      <c r="C199" s="453" t="s">
        <v>1498</v>
      </c>
      <c r="D199" s="453" t="s">
        <v>1498</v>
      </c>
      <c r="E199" s="453" t="s">
        <v>1499</v>
      </c>
      <c r="F199" s="453" t="s">
        <v>1499</v>
      </c>
    </row>
    <row r="200" spans="2:9" hidden="1" x14ac:dyDescent="0.25">
      <c r="B200" s="452"/>
      <c r="C200" s="452" t="s">
        <v>1500</v>
      </c>
      <c r="D200" s="452" t="s">
        <v>1501</v>
      </c>
      <c r="E200" s="452" t="s">
        <v>1500</v>
      </c>
      <c r="F200" s="452" t="s">
        <v>1501</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1502</v>
      </c>
      <c r="C205" s="451">
        <v>145</v>
      </c>
      <c r="D205" s="451">
        <v>135</v>
      </c>
      <c r="E205" s="451">
        <v>185</v>
      </c>
      <c r="F205" s="451">
        <v>170</v>
      </c>
    </row>
    <row r="206" spans="2:9" hidden="1" x14ac:dyDescent="0.25">
      <c r="B206" s="449"/>
      <c r="C206" s="449"/>
      <c r="D206" s="449"/>
      <c r="E206" s="449"/>
      <c r="F206" s="449"/>
    </row>
    <row r="207" spans="2:9" hidden="1" x14ac:dyDescent="0.25">
      <c r="B207" s="604" t="s">
        <v>1503</v>
      </c>
      <c r="C207" s="604"/>
      <c r="D207" s="604"/>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603" t="s">
        <v>1496</v>
      </c>
      <c r="C210" s="603"/>
      <c r="D210" s="603"/>
      <c r="E210" s="603"/>
      <c r="F210" s="603"/>
    </row>
    <row r="211" spans="2:9" hidden="1" x14ac:dyDescent="0.25">
      <c r="B211" s="454" t="s">
        <v>1497</v>
      </c>
      <c r="C211" s="453" t="s">
        <v>1498</v>
      </c>
      <c r="D211" s="453" t="s">
        <v>1498</v>
      </c>
      <c r="E211" s="453" t="s">
        <v>1499</v>
      </c>
      <c r="F211" s="453" t="s">
        <v>1499</v>
      </c>
    </row>
    <row r="212" spans="2:9" hidden="1" x14ac:dyDescent="0.25">
      <c r="B212" s="452"/>
      <c r="C212" s="452" t="s">
        <v>1500</v>
      </c>
      <c r="D212" s="452" t="s">
        <v>1501</v>
      </c>
      <c r="E212" s="452" t="s">
        <v>1500</v>
      </c>
      <c r="F212" s="452" t="s">
        <v>1501</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1502</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30" activePane="bottomLeft" state="frozen"/>
      <selection activeCell="A7" sqref="A7"/>
      <selection pane="bottomLeft" activeCell="C35" sqref="C35"/>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1513</v>
      </c>
      <c r="K1" s="284"/>
      <c r="L1" s="284"/>
      <c r="M1" s="284"/>
      <c r="N1" s="284"/>
      <c r="O1" s="284"/>
      <c r="P1" s="514" t="s">
        <v>1610</v>
      </c>
      <c r="Q1" s="514" t="s">
        <v>1611</v>
      </c>
      <c r="R1" s="514" t="s">
        <v>1612</v>
      </c>
      <c r="S1" s="514" t="s">
        <v>1613</v>
      </c>
      <c r="T1" s="514" t="s">
        <v>1614</v>
      </c>
      <c r="U1" s="514" t="s">
        <v>1615</v>
      </c>
      <c r="V1" s="514" t="s">
        <v>1616</v>
      </c>
      <c r="W1" s="514" t="s">
        <v>1617</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53" t="s">
        <v>1401</v>
      </c>
      <c r="B3" s="653"/>
      <c r="C3" s="653"/>
      <c r="D3" s="653"/>
      <c r="E3" s="653"/>
      <c r="F3" s="653"/>
      <c r="G3" s="653"/>
      <c r="H3" s="653"/>
      <c r="I3" s="653"/>
      <c r="J3" s="653"/>
      <c r="K3" s="653"/>
      <c r="L3" s="653"/>
      <c r="M3" s="653"/>
      <c r="N3" s="653"/>
      <c r="O3" s="653"/>
      <c r="P3" s="653"/>
      <c r="Q3" s="653"/>
      <c r="R3" s="653"/>
      <c r="S3" s="653"/>
      <c r="T3" s="653"/>
      <c r="U3" s="653"/>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1475</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613" t="s">
        <v>96</v>
      </c>
      <c r="B6" s="612" t="s">
        <v>110</v>
      </c>
      <c r="C6" s="615" t="s">
        <v>1536</v>
      </c>
      <c r="D6" s="615" t="s">
        <v>1537</v>
      </c>
      <c r="E6" s="615" t="s">
        <v>86</v>
      </c>
      <c r="F6" s="615" t="s">
        <v>391</v>
      </c>
      <c r="G6" s="615" t="s">
        <v>87</v>
      </c>
      <c r="H6" s="618" t="s">
        <v>99</v>
      </c>
      <c r="I6" s="624"/>
      <c r="J6" s="624"/>
      <c r="K6" s="624"/>
      <c r="L6" s="624"/>
      <c r="M6" s="624"/>
      <c r="N6" s="624"/>
      <c r="O6" s="619"/>
      <c r="P6" s="620" t="s">
        <v>100</v>
      </c>
      <c r="Q6" s="621"/>
      <c r="R6" s="612" t="s">
        <v>102</v>
      </c>
      <c r="S6" s="612" t="s">
        <v>109</v>
      </c>
      <c r="T6" s="612" t="s">
        <v>108</v>
      </c>
      <c r="U6" s="609" t="s">
        <v>88</v>
      </c>
    </row>
    <row r="7" spans="1:23" ht="15" customHeight="1" x14ac:dyDescent="0.25">
      <c r="A7" s="613"/>
      <c r="B7" s="613"/>
      <c r="C7" s="616"/>
      <c r="D7" s="616"/>
      <c r="E7" s="616"/>
      <c r="F7" s="616"/>
      <c r="G7" s="616"/>
      <c r="H7" s="618" t="s">
        <v>103</v>
      </c>
      <c r="I7" s="619"/>
      <c r="J7" s="618" t="s">
        <v>104</v>
      </c>
      <c r="K7" s="619"/>
      <c r="L7" s="618" t="s">
        <v>105</v>
      </c>
      <c r="M7" s="619"/>
      <c r="N7" s="618" t="s">
        <v>106</v>
      </c>
      <c r="O7" s="619"/>
      <c r="P7" s="622"/>
      <c r="Q7" s="623"/>
      <c r="R7" s="613"/>
      <c r="S7" s="613"/>
      <c r="T7" s="613"/>
      <c r="U7" s="610"/>
    </row>
    <row r="8" spans="1:23" ht="25.5" x14ac:dyDescent="0.25">
      <c r="A8" s="614"/>
      <c r="B8" s="614"/>
      <c r="C8" s="617"/>
      <c r="D8" s="617"/>
      <c r="E8" s="617"/>
      <c r="F8" s="617"/>
      <c r="G8" s="617"/>
      <c r="H8" s="441" t="s">
        <v>107</v>
      </c>
      <c r="I8" s="441" t="s">
        <v>12</v>
      </c>
      <c r="J8" s="441" t="s">
        <v>107</v>
      </c>
      <c r="K8" s="441" t="s">
        <v>12</v>
      </c>
      <c r="L8" s="441" t="s">
        <v>107</v>
      </c>
      <c r="M8" s="441" t="s">
        <v>12</v>
      </c>
      <c r="N8" s="441" t="s">
        <v>107</v>
      </c>
      <c r="O8" s="441" t="s">
        <v>12</v>
      </c>
      <c r="P8" s="441" t="s">
        <v>107</v>
      </c>
      <c r="Q8" s="441" t="s">
        <v>12</v>
      </c>
      <c r="R8" s="614"/>
      <c r="S8" s="614"/>
      <c r="T8" s="614"/>
      <c r="U8" s="611"/>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650" t="s">
        <v>1401</v>
      </c>
      <c r="B10" s="650"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651"/>
      <c r="B11" s="651"/>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651"/>
      <c r="B12" s="651"/>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651"/>
      <c r="B13" s="651"/>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651"/>
      <c r="B14" s="651"/>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652"/>
      <c r="B15" s="652"/>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650" t="s">
        <v>1400</v>
      </c>
      <c r="B16" s="650"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651"/>
      <c r="B17" s="651"/>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651"/>
      <c r="B18" s="651"/>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651"/>
      <c r="B19" s="651"/>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651"/>
      <c r="B20" s="651"/>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651"/>
      <c r="B21" s="651"/>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651"/>
      <c r="B22" s="651"/>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651"/>
      <c r="B23" s="651"/>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651"/>
      <c r="B24" s="651"/>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654" t="s">
        <v>1475</v>
      </c>
      <c r="B25" s="654"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654"/>
      <c r="B26" s="654"/>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654"/>
      <c r="B27" s="654"/>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654"/>
      <c r="B28" s="654"/>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654"/>
      <c r="B29" s="654"/>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654"/>
      <c r="B30" s="654"/>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654"/>
      <c r="B31" s="654"/>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654"/>
      <c r="B32" s="654"/>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654"/>
      <c r="B33" s="654"/>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654"/>
      <c r="B34" s="654"/>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654"/>
      <c r="B35" s="654"/>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1514</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G56" sqref="G56"/>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1618</v>
      </c>
      <c r="N1" s="514" t="s">
        <v>1619</v>
      </c>
      <c r="O1" s="514" t="s">
        <v>1620</v>
      </c>
      <c r="P1" s="514" t="s">
        <v>1621</v>
      </c>
      <c r="Q1" s="514" t="s">
        <v>1622</v>
      </c>
      <c r="R1" s="514" t="s">
        <v>1623</v>
      </c>
      <c r="S1" s="514" t="s">
        <v>1624</v>
      </c>
      <c r="T1" s="514" t="s">
        <v>1625</v>
      </c>
      <c r="U1" s="514" t="s">
        <v>1626</v>
      </c>
      <c r="V1" s="516" t="s">
        <v>1627</v>
      </c>
      <c r="W1" s="514" t="s">
        <v>1628</v>
      </c>
      <c r="X1" s="514" t="s">
        <v>1629</v>
      </c>
      <c r="Y1" s="514" t="s">
        <v>1630</v>
      </c>
      <c r="Z1" s="514" t="s">
        <v>1631</v>
      </c>
      <c r="AA1" s="514" t="s">
        <v>1632</v>
      </c>
      <c r="AB1" s="514" t="s">
        <v>1633</v>
      </c>
      <c r="AC1" s="514" t="s">
        <v>1634</v>
      </c>
      <c r="AD1" s="514" t="s">
        <v>1635</v>
      </c>
      <c r="AE1" s="514" t="s">
        <v>1636</v>
      </c>
      <c r="AF1" s="514" t="s">
        <v>1637</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53" t="s">
        <v>1450</v>
      </c>
      <c r="B3" s="653"/>
      <c r="C3" s="653"/>
      <c r="D3" s="653"/>
      <c r="E3" s="653"/>
      <c r="F3" s="653"/>
      <c r="G3" s="653"/>
      <c r="H3" s="653"/>
      <c r="I3" s="653"/>
      <c r="J3" s="653"/>
      <c r="K3" s="653"/>
      <c r="L3" s="653"/>
      <c r="M3" s="653"/>
      <c r="N3" s="653"/>
      <c r="O3" s="653"/>
      <c r="P3" s="653"/>
      <c r="Q3" s="653"/>
      <c r="R3" s="653"/>
      <c r="S3" s="653"/>
      <c r="T3" s="653"/>
      <c r="U3" s="653"/>
    </row>
    <row r="4" spans="1:32" ht="1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102</v>
      </c>
      <c r="S4" s="612" t="s">
        <v>109</v>
      </c>
      <c r="T4" s="612" t="s">
        <v>108</v>
      </c>
      <c r="U4" s="609" t="s">
        <v>88</v>
      </c>
    </row>
    <row r="5" spans="1:32"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0"/>
    </row>
    <row r="6" spans="1:32" ht="25.5"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1"/>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650" t="s">
        <v>1444</v>
      </c>
      <c r="B8" s="654"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651"/>
      <c r="B9" s="654"/>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651"/>
      <c r="B10" s="654"/>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651"/>
      <c r="B11" s="654"/>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651"/>
      <c r="B12" s="654"/>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651"/>
      <c r="B13" s="654"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651"/>
      <c r="B14" s="654"/>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651"/>
      <c r="B15" s="654"/>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651"/>
      <c r="B16" s="654"/>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651"/>
      <c r="B17" s="654"/>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651"/>
      <c r="B18" s="654"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651"/>
      <c r="B19" s="654"/>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651"/>
      <c r="B20" s="654"/>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651"/>
      <c r="B21" s="654"/>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651"/>
      <c r="B22" s="654"/>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651"/>
      <c r="B23" s="650"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651"/>
      <c r="B24" s="651"/>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651"/>
      <c r="B25" s="651"/>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651"/>
      <c r="B26" s="651"/>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651"/>
      <c r="B27" s="652"/>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651"/>
      <c r="B28" s="650"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651"/>
      <c r="B29" s="651"/>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651"/>
      <c r="B30" s="651"/>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651"/>
      <c r="B31" s="651"/>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651"/>
      <c r="B32" s="652"/>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651"/>
      <c r="B33" s="654"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651"/>
      <c r="B34" s="654"/>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651"/>
      <c r="B35" s="654"/>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651"/>
      <c r="B36" s="654"/>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651"/>
      <c r="B37" s="654"/>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651"/>
      <c r="B38" s="654"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651"/>
      <c r="B39" s="654"/>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651"/>
      <c r="B40" s="654"/>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651"/>
      <c r="B41" s="654"/>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651"/>
      <c r="B42" s="654"/>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8"/>
  <sheetViews>
    <sheetView zoomScale="90" zoomScaleNormal="90" workbookViewId="0">
      <pane ySplit="7" topLeftCell="A29" activePane="bottomLeft" state="frozen"/>
      <selection activeCell="Q6" sqref="Q6"/>
      <selection pane="bottomLeft" activeCell="C40" sqref="C40"/>
    </sheetView>
  </sheetViews>
  <sheetFormatPr baseColWidth="10" defaultColWidth="12.5703125"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4" t="s">
        <v>1638</v>
      </c>
      <c r="Q1" s="514" t="s">
        <v>1639</v>
      </c>
      <c r="R1" s="514" t="s">
        <v>1640</v>
      </c>
      <c r="S1" s="514" t="s">
        <v>1641</v>
      </c>
      <c r="T1" s="514" t="s">
        <v>1642</v>
      </c>
      <c r="U1" s="514" t="s">
        <v>1643</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55" t="s">
        <v>1410</v>
      </c>
      <c r="B3" s="655"/>
      <c r="C3" s="655"/>
      <c r="D3" s="655"/>
      <c r="E3" s="655"/>
      <c r="F3" s="655"/>
      <c r="G3" s="655"/>
      <c r="H3" s="655"/>
      <c r="I3" s="655"/>
      <c r="J3" s="655"/>
      <c r="K3" s="655"/>
      <c r="L3" s="655"/>
      <c r="M3" s="655"/>
      <c r="N3" s="655"/>
      <c r="O3" s="655"/>
      <c r="P3" s="655"/>
      <c r="Q3" s="655"/>
      <c r="R3" s="655"/>
      <c r="S3" s="655"/>
      <c r="T3" s="655"/>
      <c r="U3" s="655"/>
    </row>
    <row r="4" spans="1:21" s="320" customFormat="1" x14ac:dyDescent="0.25">
      <c r="A4" s="656" t="s">
        <v>1416</v>
      </c>
      <c r="B4" s="656"/>
      <c r="C4" s="656"/>
      <c r="D4" s="656"/>
      <c r="E4" s="656"/>
      <c r="F4" s="656"/>
      <c r="G4" s="656"/>
      <c r="H4" s="656"/>
      <c r="I4" s="656"/>
      <c r="J4" s="656"/>
      <c r="K4" s="656"/>
      <c r="L4" s="656"/>
      <c r="M4" s="656"/>
      <c r="N4" s="656"/>
      <c r="O4" s="656"/>
      <c r="P4" s="656"/>
      <c r="Q4" s="656"/>
      <c r="R4" s="656"/>
      <c r="S4" s="656"/>
      <c r="T4" s="656"/>
      <c r="U4" s="656"/>
    </row>
    <row r="5" spans="1:21" s="66" customFormat="1" ht="23.25" customHeight="1" x14ac:dyDescent="0.25">
      <c r="A5" s="613" t="s">
        <v>96</v>
      </c>
      <c r="B5" s="612" t="s">
        <v>110</v>
      </c>
      <c r="C5" s="615" t="s">
        <v>1536</v>
      </c>
      <c r="D5" s="615" t="s">
        <v>1537</v>
      </c>
      <c r="E5" s="615" t="s">
        <v>86</v>
      </c>
      <c r="F5" s="615" t="s">
        <v>391</v>
      </c>
      <c r="G5" s="615" t="s">
        <v>87</v>
      </c>
      <c r="H5" s="618" t="s">
        <v>99</v>
      </c>
      <c r="I5" s="624"/>
      <c r="J5" s="624"/>
      <c r="K5" s="624"/>
      <c r="L5" s="624"/>
      <c r="M5" s="624"/>
      <c r="N5" s="624"/>
      <c r="O5" s="619"/>
      <c r="P5" s="620" t="s">
        <v>100</v>
      </c>
      <c r="Q5" s="621"/>
      <c r="R5" s="612" t="s">
        <v>102</v>
      </c>
      <c r="S5" s="612" t="s">
        <v>109</v>
      </c>
      <c r="T5" s="612" t="s">
        <v>108</v>
      </c>
      <c r="U5" s="609" t="s">
        <v>88</v>
      </c>
    </row>
    <row r="6" spans="1:21" s="66" customFormat="1" ht="15" customHeight="1" x14ac:dyDescent="0.25">
      <c r="A6" s="613"/>
      <c r="B6" s="613"/>
      <c r="C6" s="616"/>
      <c r="D6" s="616"/>
      <c r="E6" s="616"/>
      <c r="F6" s="616"/>
      <c r="G6" s="616"/>
      <c r="H6" s="618" t="s">
        <v>103</v>
      </c>
      <c r="I6" s="619"/>
      <c r="J6" s="618" t="s">
        <v>104</v>
      </c>
      <c r="K6" s="619"/>
      <c r="L6" s="618" t="s">
        <v>105</v>
      </c>
      <c r="M6" s="619"/>
      <c r="N6" s="618" t="s">
        <v>106</v>
      </c>
      <c r="O6" s="619"/>
      <c r="P6" s="622"/>
      <c r="Q6" s="623"/>
      <c r="R6" s="613"/>
      <c r="S6" s="613"/>
      <c r="T6" s="613"/>
      <c r="U6" s="610"/>
    </row>
    <row r="7" spans="1:21" s="67" customFormat="1" ht="24" customHeight="1" x14ac:dyDescent="0.25">
      <c r="A7" s="614"/>
      <c r="B7" s="614"/>
      <c r="C7" s="617"/>
      <c r="D7" s="617"/>
      <c r="E7" s="617"/>
      <c r="F7" s="617"/>
      <c r="G7" s="617"/>
      <c r="H7" s="441" t="s">
        <v>107</v>
      </c>
      <c r="I7" s="441" t="s">
        <v>12</v>
      </c>
      <c r="J7" s="441" t="s">
        <v>107</v>
      </c>
      <c r="K7" s="441" t="s">
        <v>12</v>
      </c>
      <c r="L7" s="441" t="s">
        <v>107</v>
      </c>
      <c r="M7" s="441" t="s">
        <v>12</v>
      </c>
      <c r="N7" s="441" t="s">
        <v>107</v>
      </c>
      <c r="O7" s="441" t="s">
        <v>12</v>
      </c>
      <c r="P7" s="441" t="s">
        <v>107</v>
      </c>
      <c r="Q7" s="441" t="s">
        <v>12</v>
      </c>
      <c r="R7" s="614"/>
      <c r="S7" s="614"/>
      <c r="T7" s="614"/>
      <c r="U7" s="611"/>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78.75" x14ac:dyDescent="0.25">
      <c r="A9" s="637" t="s">
        <v>1411</v>
      </c>
      <c r="B9" s="634" t="s">
        <v>1412</v>
      </c>
      <c r="C9" s="277"/>
      <c r="D9" s="277" t="s">
        <v>2235</v>
      </c>
      <c r="E9" s="277" t="s">
        <v>2234</v>
      </c>
      <c r="F9" s="277" t="s">
        <v>2233</v>
      </c>
      <c r="G9" s="277" t="s">
        <v>2231</v>
      </c>
      <c r="H9" s="363"/>
      <c r="I9" s="364"/>
      <c r="J9" s="277"/>
      <c r="K9" s="364"/>
      <c r="L9" s="363">
        <v>1</v>
      </c>
      <c r="M9" s="364">
        <v>65203</v>
      </c>
      <c r="N9" s="277"/>
      <c r="O9" s="364"/>
      <c r="P9" s="401">
        <f t="shared" ref="P9:Q9" si="0">H9+J9+L9+N9</f>
        <v>1</v>
      </c>
      <c r="Q9" s="402">
        <f t="shared" si="0"/>
        <v>65203</v>
      </c>
      <c r="R9" s="277" t="s">
        <v>2236</v>
      </c>
      <c r="S9" s="277" t="s">
        <v>2237</v>
      </c>
      <c r="T9" s="277" t="s">
        <v>1799</v>
      </c>
      <c r="U9" s="277" t="s">
        <v>2238</v>
      </c>
    </row>
    <row r="10" spans="1:21" ht="94.5" x14ac:dyDescent="0.25">
      <c r="A10" s="637"/>
      <c r="B10" s="635"/>
      <c r="C10" s="277" t="s">
        <v>1638</v>
      </c>
      <c r="D10" s="277" t="s">
        <v>2337</v>
      </c>
      <c r="E10" s="277" t="s">
        <v>2336</v>
      </c>
      <c r="F10" s="277" t="s">
        <v>2335</v>
      </c>
      <c r="G10" s="277" t="s">
        <v>2334</v>
      </c>
      <c r="H10" s="363"/>
      <c r="I10" s="364"/>
      <c r="J10" s="277"/>
      <c r="K10" s="364"/>
      <c r="L10" s="363">
        <v>1</v>
      </c>
      <c r="M10" s="364">
        <v>79050</v>
      </c>
      <c r="N10" s="277"/>
      <c r="O10" s="364"/>
      <c r="P10" s="401">
        <f t="shared" ref="P10:P42" si="1">H10+J10+L10+N10</f>
        <v>1</v>
      </c>
      <c r="Q10" s="402">
        <f t="shared" ref="Q10:Q42" si="2">I10+K10+M10+O10</f>
        <v>79050</v>
      </c>
      <c r="R10" s="277" t="s">
        <v>2338</v>
      </c>
      <c r="S10" s="277" t="s">
        <v>2339</v>
      </c>
      <c r="T10" s="277" t="s">
        <v>2340</v>
      </c>
      <c r="U10" s="277" t="s">
        <v>2341</v>
      </c>
    </row>
    <row r="11" spans="1:21" s="366" customFormat="1" ht="94.5" x14ac:dyDescent="0.25">
      <c r="A11" s="637"/>
      <c r="B11" s="635"/>
      <c r="C11" s="277" t="s">
        <v>1638</v>
      </c>
      <c r="D11" s="277" t="s">
        <v>2366</v>
      </c>
      <c r="E11" s="277" t="s">
        <v>2365</v>
      </c>
      <c r="F11" s="277" t="s">
        <v>2364</v>
      </c>
      <c r="G11" s="364" t="s">
        <v>2363</v>
      </c>
      <c r="H11" s="363"/>
      <c r="I11" s="364"/>
      <c r="J11" s="277"/>
      <c r="K11" s="364"/>
      <c r="L11" s="277"/>
      <c r="N11" s="363">
        <v>1</v>
      </c>
      <c r="O11" s="364">
        <v>102594</v>
      </c>
      <c r="P11" s="401">
        <f t="shared" si="1"/>
        <v>1</v>
      </c>
      <c r="Q11" s="402">
        <v>102594</v>
      </c>
      <c r="R11" s="277" t="s">
        <v>2367</v>
      </c>
      <c r="S11" s="277" t="s">
        <v>2368</v>
      </c>
      <c r="T11" s="277" t="s">
        <v>1799</v>
      </c>
      <c r="U11" s="277" t="s">
        <v>2369</v>
      </c>
    </row>
    <row r="12" spans="1:21" ht="63" x14ac:dyDescent="0.25">
      <c r="A12" s="637"/>
      <c r="B12" s="635"/>
      <c r="C12" s="277" t="s">
        <v>1640</v>
      </c>
      <c r="D12" s="277" t="s">
        <v>2389</v>
      </c>
      <c r="E12" s="277" t="s">
        <v>2388</v>
      </c>
      <c r="F12" s="277" t="s">
        <v>2387</v>
      </c>
      <c r="G12" s="277" t="s">
        <v>2386</v>
      </c>
      <c r="H12" s="363"/>
      <c r="I12" s="364"/>
      <c r="J12" s="277"/>
      <c r="K12" s="364"/>
      <c r="L12" s="363">
        <v>1</v>
      </c>
      <c r="M12" s="364">
        <v>45600</v>
      </c>
      <c r="N12" s="277"/>
      <c r="O12" s="364"/>
      <c r="P12" s="401">
        <f t="shared" si="1"/>
        <v>1</v>
      </c>
      <c r="Q12" s="391">
        <v>45600</v>
      </c>
      <c r="R12" s="277" t="s">
        <v>2390</v>
      </c>
      <c r="S12" s="277" t="s">
        <v>2368</v>
      </c>
      <c r="T12" s="277" t="s">
        <v>2391</v>
      </c>
      <c r="U12" s="277" t="s">
        <v>2392</v>
      </c>
    </row>
    <row r="13" spans="1:21" ht="15.75" x14ac:dyDescent="0.25">
      <c r="A13" s="637"/>
      <c r="B13" s="635"/>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80.25" customHeight="1" x14ac:dyDescent="0.25">
      <c r="A14" s="637"/>
      <c r="B14" s="636"/>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57.5" x14ac:dyDescent="0.25">
      <c r="A15" s="637"/>
      <c r="B15" s="634" t="s">
        <v>1413</v>
      </c>
      <c r="C15" s="277" t="s">
        <v>1639</v>
      </c>
      <c r="D15" s="277" t="s">
        <v>1999</v>
      </c>
      <c r="E15" s="277" t="s">
        <v>1807</v>
      </c>
      <c r="F15" s="277" t="s">
        <v>1998</v>
      </c>
      <c r="G15" s="277" t="s">
        <v>1997</v>
      </c>
      <c r="H15" s="363">
        <v>0.25</v>
      </c>
      <c r="I15" s="364"/>
      <c r="J15" s="363">
        <v>0.25</v>
      </c>
      <c r="K15" s="364"/>
      <c r="L15" s="363">
        <v>0.25</v>
      </c>
      <c r="M15" s="364"/>
      <c r="N15" s="363">
        <v>0.25</v>
      </c>
      <c r="O15" s="364"/>
      <c r="P15" s="401">
        <f t="shared" si="1"/>
        <v>1</v>
      </c>
      <c r="Q15" s="402">
        <f t="shared" si="2"/>
        <v>0</v>
      </c>
      <c r="R15" s="277" t="s">
        <v>2000</v>
      </c>
      <c r="S15" s="277" t="s">
        <v>1756</v>
      </c>
      <c r="T15" s="277" t="s">
        <v>1799</v>
      </c>
      <c r="U15" s="277" t="s">
        <v>1978</v>
      </c>
    </row>
    <row r="16" spans="1:21" s="465" customFormat="1" ht="15.75" x14ac:dyDescent="0.25">
      <c r="A16" s="637"/>
      <c r="B16" s="635"/>
      <c r="C16" s="277"/>
      <c r="D16" s="277"/>
      <c r="E16" s="277"/>
      <c r="F16" s="277"/>
      <c r="G16" s="277"/>
      <c r="H16" s="363"/>
      <c r="I16" s="364"/>
      <c r="J16" s="363"/>
      <c r="K16" s="364"/>
      <c r="L16" s="363"/>
      <c r="M16" s="364"/>
      <c r="N16" s="363"/>
      <c r="O16" s="364"/>
      <c r="P16" s="401"/>
      <c r="Q16" s="402"/>
      <c r="R16" s="277"/>
      <c r="S16" s="277"/>
      <c r="T16" s="277"/>
      <c r="U16" s="277"/>
    </row>
    <row r="17" spans="1:21" s="366" customFormat="1" ht="94.5" x14ac:dyDescent="0.25">
      <c r="A17" s="637"/>
      <c r="B17" s="635"/>
      <c r="C17" s="277" t="s">
        <v>1640</v>
      </c>
      <c r="D17" s="277" t="s">
        <v>2107</v>
      </c>
      <c r="E17" s="277" t="s">
        <v>2106</v>
      </c>
      <c r="F17" s="277" t="s">
        <v>2105</v>
      </c>
      <c r="G17" s="277" t="s">
        <v>2104</v>
      </c>
      <c r="H17" s="363">
        <v>0.25</v>
      </c>
      <c r="I17" s="364"/>
      <c r="J17" s="363">
        <v>0.25</v>
      </c>
      <c r="K17" s="364"/>
      <c r="L17" s="363">
        <v>0.25</v>
      </c>
      <c r="M17" s="364"/>
      <c r="N17" s="363">
        <v>0.25</v>
      </c>
      <c r="O17" s="364"/>
      <c r="P17" s="401"/>
      <c r="Q17" s="402"/>
      <c r="R17" s="277" t="s">
        <v>2136</v>
      </c>
      <c r="S17" s="277" t="s">
        <v>1756</v>
      </c>
      <c r="T17" s="277" t="s">
        <v>2109</v>
      </c>
      <c r="U17" s="277" t="s">
        <v>2110</v>
      </c>
    </row>
    <row r="18" spans="1:21" s="366" customFormat="1" ht="94.5" x14ac:dyDescent="0.25">
      <c r="A18" s="637"/>
      <c r="B18" s="635"/>
      <c r="C18" s="277" t="s">
        <v>1640</v>
      </c>
      <c r="D18" s="277" t="s">
        <v>2107</v>
      </c>
      <c r="E18" s="277" t="s">
        <v>2106</v>
      </c>
      <c r="F18" s="277" t="s">
        <v>2135</v>
      </c>
      <c r="G18" s="277" t="s">
        <v>2134</v>
      </c>
      <c r="H18" s="363">
        <v>0.25</v>
      </c>
      <c r="I18" s="364"/>
      <c r="J18" s="363">
        <v>0.25</v>
      </c>
      <c r="K18" s="364"/>
      <c r="L18" s="363">
        <v>0.25</v>
      </c>
      <c r="M18" s="364"/>
      <c r="N18" s="363">
        <v>0.25</v>
      </c>
      <c r="O18" s="364"/>
      <c r="P18" s="401"/>
      <c r="Q18" s="402"/>
      <c r="R18" s="277" t="s">
        <v>2136</v>
      </c>
      <c r="S18" s="277" t="s">
        <v>1756</v>
      </c>
      <c r="T18" s="277" t="s">
        <v>2109</v>
      </c>
      <c r="U18" s="277" t="s">
        <v>2110</v>
      </c>
    </row>
    <row r="19" spans="1:21" s="366" customFormat="1" ht="94.5" x14ac:dyDescent="0.25">
      <c r="A19" s="637"/>
      <c r="B19" s="635"/>
      <c r="C19" s="277" t="s">
        <v>1640</v>
      </c>
      <c r="D19" s="277" t="s">
        <v>2107</v>
      </c>
      <c r="E19" s="277" t="s">
        <v>2106</v>
      </c>
      <c r="F19" s="277" t="s">
        <v>2105</v>
      </c>
      <c r="G19" s="277" t="s">
        <v>2137</v>
      </c>
      <c r="H19" s="363">
        <v>0.25</v>
      </c>
      <c r="I19" s="364"/>
      <c r="J19" s="363">
        <v>0.25</v>
      </c>
      <c r="K19" s="364"/>
      <c r="L19" s="363">
        <v>0.25</v>
      </c>
      <c r="M19" s="364"/>
      <c r="N19" s="363">
        <v>0.25</v>
      </c>
      <c r="O19" s="364"/>
      <c r="P19" s="401"/>
      <c r="Q19" s="402"/>
      <c r="R19" s="277" t="s">
        <v>2136</v>
      </c>
      <c r="S19" s="277" t="s">
        <v>1756</v>
      </c>
      <c r="T19" s="277" t="s">
        <v>2109</v>
      </c>
      <c r="U19" s="277" t="s">
        <v>2110</v>
      </c>
    </row>
    <row r="20" spans="1:21" ht="94.5" x14ac:dyDescent="0.25">
      <c r="A20" s="637"/>
      <c r="B20" s="635"/>
      <c r="C20" s="277" t="s">
        <v>1640</v>
      </c>
      <c r="D20" s="277" t="s">
        <v>2107</v>
      </c>
      <c r="E20" s="277" t="s">
        <v>2106</v>
      </c>
      <c r="F20" s="277" t="s">
        <v>2105</v>
      </c>
      <c r="G20" s="277" t="s">
        <v>2138</v>
      </c>
      <c r="H20" s="363">
        <v>0.25</v>
      </c>
      <c r="I20" s="364"/>
      <c r="J20" s="363">
        <v>0.25</v>
      </c>
      <c r="K20" s="364"/>
      <c r="L20" s="363">
        <v>0.25</v>
      </c>
      <c r="M20" s="364"/>
      <c r="N20" s="363">
        <v>0.25</v>
      </c>
      <c r="O20" s="364"/>
      <c r="P20" s="401"/>
      <c r="Q20" s="402"/>
      <c r="R20" s="277" t="s">
        <v>2136</v>
      </c>
      <c r="S20" s="277" t="s">
        <v>1756</v>
      </c>
      <c r="T20" s="277" t="s">
        <v>2109</v>
      </c>
      <c r="U20" s="277" t="s">
        <v>2110</v>
      </c>
    </row>
    <row r="21" spans="1:21" s="584" customFormat="1" ht="110.25" x14ac:dyDescent="0.25">
      <c r="A21" s="637"/>
      <c r="B21" s="635"/>
      <c r="C21" s="277" t="s">
        <v>1639</v>
      </c>
      <c r="D21" s="277" t="s">
        <v>2328</v>
      </c>
      <c r="E21" s="277" t="s">
        <v>2106</v>
      </c>
      <c r="F21" s="277" t="s">
        <v>2327</v>
      </c>
      <c r="G21" s="277" t="s">
        <v>2405</v>
      </c>
      <c r="H21" s="363"/>
      <c r="I21" s="364"/>
      <c r="J21" s="363"/>
      <c r="K21" s="364"/>
      <c r="L21" s="363"/>
      <c r="M21" s="364"/>
      <c r="N21" s="363">
        <v>1</v>
      </c>
      <c r="O21" s="364">
        <v>54000</v>
      </c>
      <c r="P21" s="583">
        <v>1</v>
      </c>
      <c r="Q21" s="402">
        <v>54000</v>
      </c>
      <c r="R21" s="277" t="s">
        <v>2329</v>
      </c>
      <c r="S21" s="277" t="s">
        <v>2167</v>
      </c>
      <c r="T21" s="277" t="s">
        <v>1799</v>
      </c>
      <c r="U21" s="277" t="s">
        <v>2325</v>
      </c>
    </row>
    <row r="22" spans="1:21" ht="78.75" x14ac:dyDescent="0.25">
      <c r="A22" s="637"/>
      <c r="B22" s="636"/>
      <c r="C22" s="277" t="s">
        <v>1640</v>
      </c>
      <c r="D22" s="277" t="s">
        <v>2107</v>
      </c>
      <c r="E22" s="277" t="s">
        <v>2106</v>
      </c>
      <c r="F22" s="277" t="s">
        <v>2105</v>
      </c>
      <c r="G22" s="277" t="s">
        <v>2139</v>
      </c>
      <c r="H22" s="363">
        <v>0.25</v>
      </c>
      <c r="I22" s="364"/>
      <c r="J22" s="363">
        <v>0.25</v>
      </c>
      <c r="K22" s="364"/>
      <c r="L22" s="363">
        <v>0.25</v>
      </c>
      <c r="M22" s="364"/>
      <c r="N22" s="363">
        <v>0.25</v>
      </c>
      <c r="O22" s="364"/>
      <c r="P22" s="401"/>
      <c r="Q22" s="402"/>
      <c r="R22" s="277" t="s">
        <v>2108</v>
      </c>
      <c r="S22" s="277" t="s">
        <v>1756</v>
      </c>
      <c r="T22" s="277" t="s">
        <v>2109</v>
      </c>
      <c r="U22" s="277" t="s">
        <v>2110</v>
      </c>
    </row>
    <row r="23" spans="1:21" s="366" customFormat="1" ht="94.5" x14ac:dyDescent="0.25">
      <c r="A23" s="637"/>
      <c r="B23" s="634" t="s">
        <v>1414</v>
      </c>
      <c r="C23" s="277" t="s">
        <v>1640</v>
      </c>
      <c r="D23" s="277" t="s">
        <v>2026</v>
      </c>
      <c r="E23" s="277" t="s">
        <v>2025</v>
      </c>
      <c r="F23" s="277" t="s">
        <v>2024</v>
      </c>
      <c r="G23" s="277" t="s">
        <v>2023</v>
      </c>
      <c r="H23" s="363"/>
      <c r="I23" s="364"/>
      <c r="J23" s="277"/>
      <c r="K23" s="364"/>
      <c r="L23" s="363">
        <v>1</v>
      </c>
      <c r="M23" s="364">
        <v>63760</v>
      </c>
      <c r="N23" s="277"/>
      <c r="O23" s="364"/>
      <c r="P23" s="401">
        <f t="shared" si="1"/>
        <v>1</v>
      </c>
      <c r="Q23" s="402">
        <f t="shared" si="2"/>
        <v>63760</v>
      </c>
      <c r="R23" s="277" t="s">
        <v>2027</v>
      </c>
      <c r="S23" s="277" t="s">
        <v>2028</v>
      </c>
      <c r="T23" s="277" t="s">
        <v>1799</v>
      </c>
      <c r="U23" s="277" t="s">
        <v>2029</v>
      </c>
    </row>
    <row r="24" spans="1:21" s="366" customFormat="1" ht="94.5" x14ac:dyDescent="0.25">
      <c r="A24" s="637"/>
      <c r="B24" s="635"/>
      <c r="C24" s="277" t="s">
        <v>1639</v>
      </c>
      <c r="D24" s="277" t="s">
        <v>2157</v>
      </c>
      <c r="E24" s="277" t="s">
        <v>2156</v>
      </c>
      <c r="F24" s="277" t="s">
        <v>2155</v>
      </c>
      <c r="G24" s="277" t="s">
        <v>2154</v>
      </c>
      <c r="H24" s="363"/>
      <c r="I24" s="364"/>
      <c r="J24" s="277"/>
      <c r="K24" s="364"/>
      <c r="L24" s="363">
        <v>1</v>
      </c>
      <c r="M24" s="364">
        <v>169700</v>
      </c>
      <c r="N24" s="277"/>
      <c r="O24" s="364"/>
      <c r="P24" s="401">
        <f t="shared" si="1"/>
        <v>1</v>
      </c>
      <c r="Q24" s="402">
        <f t="shared" si="2"/>
        <v>169700</v>
      </c>
      <c r="R24" s="277" t="s">
        <v>2159</v>
      </c>
      <c r="S24" s="277" t="s">
        <v>2160</v>
      </c>
      <c r="T24" s="277" t="s">
        <v>2161</v>
      </c>
      <c r="U24" s="277" t="s">
        <v>2162</v>
      </c>
    </row>
    <row r="25" spans="1:21" s="366" customFormat="1" ht="94.5" x14ac:dyDescent="0.25">
      <c r="A25" s="637"/>
      <c r="B25" s="635"/>
      <c r="C25" s="277" t="s">
        <v>1638</v>
      </c>
      <c r="D25" s="277" t="s">
        <v>2165</v>
      </c>
      <c r="E25" s="277" t="s">
        <v>2106</v>
      </c>
      <c r="F25" s="277" t="s">
        <v>2164</v>
      </c>
      <c r="G25" s="277" t="s">
        <v>2163</v>
      </c>
      <c r="H25" s="363">
        <v>0.25</v>
      </c>
      <c r="I25" s="364"/>
      <c r="J25" s="363">
        <v>0.25</v>
      </c>
      <c r="K25" s="364"/>
      <c r="L25" s="363">
        <v>0.25</v>
      </c>
      <c r="M25" s="364"/>
      <c r="N25" s="363">
        <v>0.25</v>
      </c>
      <c r="O25" s="364"/>
      <c r="P25" s="401">
        <f t="shared" si="1"/>
        <v>1</v>
      </c>
      <c r="Q25" s="402">
        <f t="shared" si="2"/>
        <v>0</v>
      </c>
      <c r="R25" s="277" t="s">
        <v>2166</v>
      </c>
      <c r="S25" s="277" t="s">
        <v>2167</v>
      </c>
      <c r="T25" s="277" t="s">
        <v>1706</v>
      </c>
      <c r="U25" s="277" t="s">
        <v>2168</v>
      </c>
    </row>
    <row r="26" spans="1:21" s="366" customFormat="1" ht="94.5" x14ac:dyDescent="0.25">
      <c r="A26" s="637"/>
      <c r="B26" s="635"/>
      <c r="C26" s="277" t="s">
        <v>1638</v>
      </c>
      <c r="D26" s="277" t="s">
        <v>2180</v>
      </c>
      <c r="E26" s="277" t="s">
        <v>2179</v>
      </c>
      <c r="F26" s="277" t="s">
        <v>2232</v>
      </c>
      <c r="G26" s="277" t="s">
        <v>2178</v>
      </c>
      <c r="H26" s="363"/>
      <c r="I26" s="364"/>
      <c r="J26" s="277"/>
      <c r="K26" s="364"/>
      <c r="L26" s="363">
        <v>1</v>
      </c>
      <c r="M26" s="364">
        <v>8400</v>
      </c>
      <c r="N26" s="277"/>
      <c r="O26" s="364"/>
      <c r="P26" s="401">
        <f t="shared" si="1"/>
        <v>1</v>
      </c>
      <c r="Q26" s="402">
        <f t="shared" si="2"/>
        <v>8400</v>
      </c>
      <c r="R26" s="277" t="s">
        <v>2181</v>
      </c>
      <c r="S26" s="277" t="s">
        <v>1756</v>
      </c>
      <c r="T26" s="277" t="s">
        <v>2182</v>
      </c>
      <c r="U26" s="277" t="s">
        <v>2168</v>
      </c>
    </row>
    <row r="27" spans="1:21" s="366" customFormat="1" ht="110.25" x14ac:dyDescent="0.25">
      <c r="A27" s="637"/>
      <c r="B27" s="635"/>
      <c r="C27" s="277" t="s">
        <v>1638</v>
      </c>
      <c r="D27" s="277" t="s">
        <v>2165</v>
      </c>
      <c r="E27" s="277" t="s">
        <v>2106</v>
      </c>
      <c r="F27" s="277" t="s">
        <v>2184</v>
      </c>
      <c r="G27" s="277" t="s">
        <v>2183</v>
      </c>
      <c r="H27" s="363">
        <v>0.25</v>
      </c>
      <c r="I27" s="364"/>
      <c r="J27" s="363">
        <v>0.25</v>
      </c>
      <c r="K27" s="364"/>
      <c r="L27" s="363">
        <v>0.25</v>
      </c>
      <c r="M27" s="364"/>
      <c r="N27" s="363">
        <v>0.25</v>
      </c>
      <c r="O27" s="364"/>
      <c r="P27" s="401">
        <f t="shared" ref="P27" si="3">H27+J27+L27+N27</f>
        <v>1</v>
      </c>
      <c r="Q27" s="402">
        <f t="shared" ref="Q27" si="4">I27+K27+M27+O27</f>
        <v>0</v>
      </c>
      <c r="R27" s="277" t="s">
        <v>2166</v>
      </c>
      <c r="S27" s="277" t="s">
        <v>2167</v>
      </c>
      <c r="T27" s="277" t="s">
        <v>1706</v>
      </c>
      <c r="U27" s="277" t="s">
        <v>2185</v>
      </c>
    </row>
    <row r="28" spans="1:21" s="465" customFormat="1" ht="94.5" x14ac:dyDescent="0.25">
      <c r="A28" s="637"/>
      <c r="B28" s="635"/>
      <c r="C28" s="277" t="s">
        <v>1638</v>
      </c>
      <c r="D28" s="277" t="s">
        <v>2165</v>
      </c>
      <c r="E28" s="277" t="s">
        <v>2106</v>
      </c>
      <c r="F28" s="277" t="s">
        <v>2186</v>
      </c>
      <c r="G28" s="277" t="s">
        <v>2187</v>
      </c>
      <c r="H28" s="363">
        <v>0.25</v>
      </c>
      <c r="I28" s="364"/>
      <c r="J28" s="363">
        <v>0.25</v>
      </c>
      <c r="K28" s="364"/>
      <c r="L28" s="363">
        <v>0.25</v>
      </c>
      <c r="M28" s="364"/>
      <c r="N28" s="363">
        <v>0.25</v>
      </c>
      <c r="O28" s="364"/>
      <c r="P28" s="401">
        <f t="shared" ref="P28" si="5">H28+J28+L28+N28</f>
        <v>1</v>
      </c>
      <c r="Q28" s="402">
        <f t="shared" ref="Q28" si="6">I28+K28+M28+O28</f>
        <v>0</v>
      </c>
      <c r="R28" s="277" t="s">
        <v>2166</v>
      </c>
      <c r="S28" s="277" t="s">
        <v>2167</v>
      </c>
      <c r="T28" s="277" t="s">
        <v>1706</v>
      </c>
      <c r="U28" s="277" t="s">
        <v>2185</v>
      </c>
    </row>
    <row r="29" spans="1:21" s="465" customFormat="1" ht="94.5" x14ac:dyDescent="0.25">
      <c r="A29" s="637"/>
      <c r="B29" s="635"/>
      <c r="C29" s="277" t="s">
        <v>1638</v>
      </c>
      <c r="D29" s="277" t="s">
        <v>2165</v>
      </c>
      <c r="E29" s="277" t="s">
        <v>2106</v>
      </c>
      <c r="F29" s="277" t="s">
        <v>2188</v>
      </c>
      <c r="G29" s="277" t="s">
        <v>2189</v>
      </c>
      <c r="H29" s="363">
        <v>0.25</v>
      </c>
      <c r="I29" s="364"/>
      <c r="J29" s="363">
        <v>0.25</v>
      </c>
      <c r="K29" s="364"/>
      <c r="L29" s="363">
        <v>0.25</v>
      </c>
      <c r="M29" s="364"/>
      <c r="N29" s="363">
        <v>0.25</v>
      </c>
      <c r="O29" s="364"/>
      <c r="P29" s="401">
        <f t="shared" ref="P29" si="7">H29+J29+L29+N29</f>
        <v>1</v>
      </c>
      <c r="Q29" s="402">
        <f t="shared" ref="Q29" si="8">I29+K29+M29+O29</f>
        <v>0</v>
      </c>
      <c r="R29" s="277" t="s">
        <v>2166</v>
      </c>
      <c r="S29" s="277" t="s">
        <v>2167</v>
      </c>
      <c r="T29" s="277" t="s">
        <v>1706</v>
      </c>
      <c r="U29" s="277" t="s">
        <v>2185</v>
      </c>
    </row>
    <row r="30" spans="1:21" ht="94.5" x14ac:dyDescent="0.25">
      <c r="A30" s="637"/>
      <c r="B30" s="636"/>
      <c r="C30" s="277" t="s">
        <v>1638</v>
      </c>
      <c r="D30" s="277" t="s">
        <v>2322</v>
      </c>
      <c r="E30" s="277" t="s">
        <v>2025</v>
      </c>
      <c r="F30" s="277" t="s">
        <v>2321</v>
      </c>
      <c r="G30" s="277" t="s">
        <v>2320</v>
      </c>
      <c r="H30" s="277"/>
      <c r="I30" s="364"/>
      <c r="J30" s="277"/>
      <c r="K30" s="364"/>
      <c r="L30" s="363">
        <v>1</v>
      </c>
      <c r="M30" s="364">
        <v>80000</v>
      </c>
      <c r="N30" s="277"/>
      <c r="O30" s="364"/>
      <c r="P30" s="401">
        <f t="shared" si="1"/>
        <v>1</v>
      </c>
      <c r="Q30" s="402">
        <f t="shared" si="2"/>
        <v>80000</v>
      </c>
      <c r="R30" s="277" t="s">
        <v>2323</v>
      </c>
      <c r="S30" s="277" t="s">
        <v>2324</v>
      </c>
      <c r="T30" s="277" t="s">
        <v>1706</v>
      </c>
      <c r="U30" s="277" t="s">
        <v>2325</v>
      </c>
    </row>
    <row r="31" spans="1:21" ht="63" x14ac:dyDescent="0.25">
      <c r="A31" s="634" t="s">
        <v>1415</v>
      </c>
      <c r="B31" s="634" t="s">
        <v>1417</v>
      </c>
      <c r="C31" s="277" t="s">
        <v>1643</v>
      </c>
      <c r="D31" s="277" t="s">
        <v>2205</v>
      </c>
      <c r="E31" s="277" t="s">
        <v>2204</v>
      </c>
      <c r="F31" s="277" t="s">
        <v>2203</v>
      </c>
      <c r="G31" s="277" t="s">
        <v>2202</v>
      </c>
      <c r="H31" s="363"/>
      <c r="I31" s="364"/>
      <c r="J31" s="277"/>
      <c r="K31" s="364"/>
      <c r="L31" s="363">
        <v>1</v>
      </c>
      <c r="M31" s="364"/>
      <c r="N31" s="277"/>
      <c r="O31" s="364"/>
      <c r="P31" s="401">
        <f t="shared" si="1"/>
        <v>1</v>
      </c>
      <c r="Q31" s="402"/>
      <c r="R31" s="277" t="s">
        <v>2206</v>
      </c>
      <c r="S31" s="277" t="s">
        <v>2207</v>
      </c>
      <c r="T31" s="277" t="s">
        <v>1799</v>
      </c>
      <c r="U31" s="277" t="s">
        <v>2208</v>
      </c>
    </row>
    <row r="32" spans="1:21" s="366" customFormat="1" ht="15.75" x14ac:dyDescent="0.25">
      <c r="A32" s="635"/>
      <c r="B32" s="635"/>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s="366" customFormat="1" ht="15.75" x14ac:dyDescent="0.25">
      <c r="A33" s="635"/>
      <c r="B33" s="635"/>
      <c r="C33" s="277"/>
      <c r="D33" s="277"/>
      <c r="E33" s="277"/>
      <c r="F33" s="277"/>
      <c r="G33" s="277"/>
      <c r="H33" s="363"/>
      <c r="I33" s="364"/>
      <c r="J33" s="277"/>
      <c r="K33" s="364"/>
      <c r="L33" s="277"/>
      <c r="M33" s="364"/>
      <c r="N33" s="277"/>
      <c r="O33" s="364"/>
      <c r="P33" s="401">
        <f t="shared" si="1"/>
        <v>0</v>
      </c>
      <c r="Q33" s="402">
        <f t="shared" si="2"/>
        <v>0</v>
      </c>
      <c r="R33" s="277"/>
      <c r="S33" s="277"/>
      <c r="T33" s="277"/>
      <c r="U33" s="277"/>
    </row>
    <row r="34" spans="1:21" s="366" customFormat="1" ht="15.75" x14ac:dyDescent="0.25">
      <c r="A34" s="635"/>
      <c r="B34" s="635"/>
      <c r="C34" s="277"/>
      <c r="D34" s="277"/>
      <c r="E34" s="277"/>
      <c r="F34" s="277"/>
      <c r="G34" s="277"/>
      <c r="H34" s="363"/>
      <c r="I34" s="364"/>
      <c r="J34" s="277"/>
      <c r="K34" s="364"/>
      <c r="L34" s="277"/>
      <c r="M34" s="364"/>
      <c r="N34" s="277"/>
      <c r="O34" s="364"/>
      <c r="P34" s="401">
        <f t="shared" si="1"/>
        <v>0</v>
      </c>
      <c r="Q34" s="402">
        <f t="shared" si="2"/>
        <v>0</v>
      </c>
      <c r="R34" s="277"/>
      <c r="S34" s="277"/>
      <c r="T34" s="277"/>
      <c r="U34" s="277"/>
    </row>
    <row r="35" spans="1:21" s="366" customFormat="1" ht="15.75" x14ac:dyDescent="0.25">
      <c r="A35" s="635"/>
      <c r="B35" s="635"/>
      <c r="C35" s="277"/>
      <c r="D35" s="277"/>
      <c r="E35" s="277"/>
      <c r="F35" s="277"/>
      <c r="G35" s="277"/>
      <c r="H35" s="363"/>
      <c r="I35" s="364"/>
      <c r="J35" s="277"/>
      <c r="K35" s="364"/>
      <c r="L35" s="277"/>
      <c r="M35" s="364"/>
      <c r="N35" s="277"/>
      <c r="O35" s="364"/>
      <c r="P35" s="401">
        <f t="shared" si="1"/>
        <v>0</v>
      </c>
      <c r="Q35" s="402">
        <f t="shared" si="2"/>
        <v>0</v>
      </c>
      <c r="R35" s="277"/>
      <c r="S35" s="277"/>
      <c r="T35" s="277"/>
      <c r="U35" s="277"/>
    </row>
    <row r="36" spans="1:21" s="366" customFormat="1" ht="15.75" x14ac:dyDescent="0.25">
      <c r="A36" s="635"/>
      <c r="B36" s="636"/>
      <c r="C36" s="277"/>
      <c r="D36" s="277"/>
      <c r="E36" s="277"/>
      <c r="F36" s="277"/>
      <c r="G36" s="277"/>
      <c r="H36" s="363"/>
      <c r="I36" s="364"/>
      <c r="J36" s="277"/>
      <c r="K36" s="364"/>
      <c r="L36" s="277"/>
      <c r="M36" s="364"/>
      <c r="N36" s="277"/>
      <c r="O36" s="364"/>
      <c r="P36" s="401">
        <f t="shared" si="1"/>
        <v>0</v>
      </c>
      <c r="Q36" s="402">
        <f t="shared" si="2"/>
        <v>0</v>
      </c>
      <c r="R36" s="277"/>
      <c r="S36" s="277"/>
      <c r="T36" s="277"/>
      <c r="U36" s="277"/>
    </row>
    <row r="37" spans="1:21" ht="110.25" x14ac:dyDescent="0.25">
      <c r="A37" s="635"/>
      <c r="B37" s="634" t="s">
        <v>1418</v>
      </c>
      <c r="C37" s="277" t="s">
        <v>1643</v>
      </c>
      <c r="D37" s="277" t="s">
        <v>2192</v>
      </c>
      <c r="E37" s="277" t="s">
        <v>2251</v>
      </c>
      <c r="F37" s="277" t="s">
        <v>2191</v>
      </c>
      <c r="G37" s="277" t="s">
        <v>2190</v>
      </c>
      <c r="H37" s="363">
        <v>1</v>
      </c>
      <c r="I37" s="364"/>
      <c r="J37" s="277"/>
      <c r="K37" s="364"/>
      <c r="L37" s="277"/>
      <c r="M37" s="364"/>
      <c r="N37" s="277"/>
      <c r="O37" s="364"/>
      <c r="P37" s="401">
        <f t="shared" si="1"/>
        <v>1</v>
      </c>
      <c r="Q37" s="402">
        <f t="shared" si="2"/>
        <v>0</v>
      </c>
      <c r="R37" s="277" t="s">
        <v>2193</v>
      </c>
      <c r="S37" s="277" t="s">
        <v>2194</v>
      </c>
      <c r="T37" s="277" t="s">
        <v>1799</v>
      </c>
      <c r="U37" s="277" t="s">
        <v>2195</v>
      </c>
    </row>
    <row r="38" spans="1:21" s="366" customFormat="1" ht="94.5" x14ac:dyDescent="0.25">
      <c r="A38" s="635"/>
      <c r="B38" s="635"/>
      <c r="C38" s="277" t="s">
        <v>1638</v>
      </c>
      <c r="D38" s="277" t="s">
        <v>2252</v>
      </c>
      <c r="E38" s="277" t="s">
        <v>1905</v>
      </c>
      <c r="F38" s="277" t="s">
        <v>2250</v>
      </c>
      <c r="G38" s="277" t="s">
        <v>2249</v>
      </c>
      <c r="H38" s="277"/>
      <c r="I38" s="364"/>
      <c r="J38" s="277"/>
      <c r="K38" s="364"/>
      <c r="L38" s="363">
        <v>1</v>
      </c>
      <c r="M38" s="364">
        <v>8750</v>
      </c>
      <c r="N38" s="277"/>
      <c r="O38" s="364"/>
      <c r="P38" s="401">
        <f t="shared" si="1"/>
        <v>1</v>
      </c>
      <c r="Q38" s="402">
        <f t="shared" si="2"/>
        <v>8750</v>
      </c>
      <c r="R38" s="277" t="s">
        <v>2253</v>
      </c>
      <c r="S38" s="277" t="s">
        <v>2254</v>
      </c>
      <c r="T38" s="277" t="s">
        <v>1799</v>
      </c>
      <c r="U38" s="277" t="s">
        <v>2238</v>
      </c>
    </row>
    <row r="39" spans="1:21" s="366" customFormat="1" ht="94.5" x14ac:dyDescent="0.25">
      <c r="A39" s="635"/>
      <c r="B39" s="635"/>
      <c r="C39" s="277" t="s">
        <v>1638</v>
      </c>
      <c r="D39" s="277" t="s">
        <v>2317</v>
      </c>
      <c r="E39" s="277" t="s">
        <v>1905</v>
      </c>
      <c r="F39" s="277" t="s">
        <v>2316</v>
      </c>
      <c r="G39" s="277" t="s">
        <v>2315</v>
      </c>
      <c r="H39" s="277"/>
      <c r="I39" s="364"/>
      <c r="J39" s="363">
        <v>1</v>
      </c>
      <c r="K39" s="364">
        <v>33500</v>
      </c>
      <c r="L39" s="277"/>
      <c r="M39" s="364"/>
      <c r="N39" s="277"/>
      <c r="O39" s="364"/>
      <c r="P39" s="401">
        <f t="shared" si="1"/>
        <v>1</v>
      </c>
      <c r="Q39" s="402">
        <f t="shared" si="2"/>
        <v>33500</v>
      </c>
      <c r="R39" s="277" t="s">
        <v>2318</v>
      </c>
      <c r="S39" s="277" t="s">
        <v>2319</v>
      </c>
      <c r="T39" s="277" t="s">
        <v>1706</v>
      </c>
      <c r="U39" s="277" t="s">
        <v>2306</v>
      </c>
    </row>
    <row r="40" spans="1:21" s="366" customFormat="1" ht="15.75" x14ac:dyDescent="0.25">
      <c r="A40" s="635"/>
      <c r="B40" s="635"/>
      <c r="C40" s="277"/>
      <c r="D40" s="277"/>
      <c r="E40" s="277"/>
      <c r="F40" s="277"/>
      <c r="G40" s="277"/>
      <c r="H40" s="277"/>
      <c r="I40" s="364"/>
      <c r="J40" s="277"/>
      <c r="K40" s="364"/>
      <c r="L40" s="277"/>
      <c r="M40" s="364"/>
      <c r="N40" s="277"/>
      <c r="O40" s="364"/>
      <c r="P40" s="401">
        <f t="shared" si="1"/>
        <v>0</v>
      </c>
      <c r="Q40" s="402">
        <f t="shared" si="2"/>
        <v>0</v>
      </c>
      <c r="R40" s="277"/>
      <c r="S40" s="277"/>
      <c r="T40" s="277"/>
      <c r="U40" s="277"/>
    </row>
    <row r="41" spans="1:21" ht="15.75" x14ac:dyDescent="0.25">
      <c r="A41" s="635"/>
      <c r="B41" s="635"/>
      <c r="C41" s="277"/>
      <c r="D41" s="277"/>
      <c r="E41" s="277"/>
      <c r="F41" s="277"/>
      <c r="G41" s="277"/>
      <c r="H41" s="277"/>
      <c r="I41" s="364"/>
      <c r="J41" s="277"/>
      <c r="K41" s="364"/>
      <c r="L41" s="277"/>
      <c r="M41" s="364"/>
      <c r="N41" s="277"/>
      <c r="O41" s="364"/>
      <c r="P41" s="401">
        <f t="shared" si="1"/>
        <v>0</v>
      </c>
      <c r="Q41" s="402">
        <f t="shared" si="2"/>
        <v>0</v>
      </c>
      <c r="R41" s="277"/>
      <c r="S41" s="277"/>
      <c r="T41" s="277"/>
      <c r="U41" s="277"/>
    </row>
    <row r="42" spans="1:21" ht="107.25" customHeight="1" x14ac:dyDescent="0.25">
      <c r="A42" s="636"/>
      <c r="B42" s="636"/>
      <c r="C42" s="277"/>
      <c r="D42" s="277"/>
      <c r="E42" s="277"/>
      <c r="F42" s="277"/>
      <c r="G42" s="277"/>
      <c r="H42" s="277"/>
      <c r="I42" s="364"/>
      <c r="J42" s="277"/>
      <c r="K42" s="364"/>
      <c r="L42" s="277"/>
      <c r="M42" s="364"/>
      <c r="N42" s="277"/>
      <c r="O42" s="364"/>
      <c r="P42" s="401">
        <f t="shared" si="1"/>
        <v>0</v>
      </c>
      <c r="Q42" s="402">
        <f t="shared" si="2"/>
        <v>0</v>
      </c>
      <c r="R42" s="277"/>
      <c r="S42" s="277"/>
      <c r="T42" s="277"/>
      <c r="U42" s="360"/>
    </row>
    <row r="43" spans="1:21" ht="15.75" x14ac:dyDescent="0.25">
      <c r="A43" s="298"/>
      <c r="B43" s="299"/>
      <c r="C43" s="298" t="s">
        <v>1409</v>
      </c>
      <c r="D43" s="299"/>
      <c r="E43" s="299"/>
      <c r="F43" s="299"/>
      <c r="G43" s="300"/>
      <c r="H43" s="264">
        <f t="shared" ref="H43:Q43" si="9">SUM(H9:H42)</f>
        <v>3.5</v>
      </c>
      <c r="I43" s="232">
        <f t="shared" si="9"/>
        <v>0</v>
      </c>
      <c r="J43" s="264">
        <f t="shared" si="9"/>
        <v>3.5</v>
      </c>
      <c r="K43" s="232">
        <f t="shared" si="9"/>
        <v>33500</v>
      </c>
      <c r="L43" s="264">
        <f t="shared" si="9"/>
        <v>11.5</v>
      </c>
      <c r="M43" s="232">
        <f t="shared" si="9"/>
        <v>520463</v>
      </c>
      <c r="N43" s="264">
        <f t="shared" si="9"/>
        <v>4.5</v>
      </c>
      <c r="O43" s="232">
        <f t="shared" si="9"/>
        <v>156594</v>
      </c>
      <c r="P43" s="232">
        <f t="shared" si="9"/>
        <v>18</v>
      </c>
      <c r="Q43" s="232">
        <f t="shared" si="9"/>
        <v>710557</v>
      </c>
      <c r="R43" s="264"/>
      <c r="S43" s="264"/>
      <c r="T43" s="264"/>
      <c r="U43" s="278"/>
    </row>
    <row r="48" spans="1:21" x14ac:dyDescent="0.25">
      <c r="C48" s="465"/>
    </row>
    <row r="49" spans="3:3" x14ac:dyDescent="0.25">
      <c r="C49" s="465"/>
    </row>
    <row r="50" spans="3:3" x14ac:dyDescent="0.25">
      <c r="C50" s="465"/>
    </row>
    <row r="51" spans="3:3" x14ac:dyDescent="0.25">
      <c r="C51" s="465"/>
    </row>
    <row r="52" spans="3:3" x14ac:dyDescent="0.25">
      <c r="C52" s="465"/>
    </row>
    <row r="53" spans="3:3" x14ac:dyDescent="0.25">
      <c r="C53" s="465"/>
    </row>
    <row r="63" spans="3:3" s="260" customFormat="1" ht="12" x14ac:dyDescent="0.25"/>
    <row r="64" spans="3:3" s="260" customFormat="1" ht="12" x14ac:dyDescent="0.25"/>
    <row r="77" s="260" customFormat="1" ht="12" x14ac:dyDescent="0.25"/>
    <row r="78" s="260" customFormat="1" ht="12" x14ac:dyDescent="0.25"/>
  </sheetData>
  <mergeCells count="26">
    <mergeCell ref="A3:U3"/>
    <mergeCell ref="B9:B14"/>
    <mergeCell ref="B15:B22"/>
    <mergeCell ref="B23:B30"/>
    <mergeCell ref="B37:B42"/>
    <mergeCell ref="B31:B36"/>
    <mergeCell ref="A5:A7"/>
    <mergeCell ref="B5:B7"/>
    <mergeCell ref="C5:C7"/>
    <mergeCell ref="E5:E7"/>
    <mergeCell ref="A9:A30"/>
    <mergeCell ref="A31:A42"/>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2">
      <formula1>$P$1:$U$1</formula1>
    </dataValidation>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G1" workbookViewId="0">
      <pane ySplit="6" topLeftCell="A7" activePane="bottomLeft" state="frozen"/>
      <selection activeCell="R5" sqref="R5"/>
      <selection pane="bottomLeft" activeCell="Q20" sqref="Q20"/>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2.42578125" style="233" bestFit="1" customWidth="1"/>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1644</v>
      </c>
      <c r="D1" s="284"/>
      <c r="E1" s="284"/>
      <c r="F1" s="284"/>
      <c r="H1" s="284" t="s">
        <v>1419</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101</v>
      </c>
      <c r="S4" s="612" t="s">
        <v>102</v>
      </c>
      <c r="T4" s="612" t="s">
        <v>109</v>
      </c>
      <c r="U4" s="612" t="s">
        <v>108</v>
      </c>
      <c r="V4" s="609" t="s">
        <v>88</v>
      </c>
    </row>
    <row r="5" spans="1:22"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3"/>
      <c r="V5" s="610"/>
    </row>
    <row r="6" spans="1:22" ht="25.5"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4"/>
      <c r="V6" s="611"/>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94.5" x14ac:dyDescent="0.25">
      <c r="A8" s="637" t="s">
        <v>1420</v>
      </c>
      <c r="B8" s="634" t="s">
        <v>1421</v>
      </c>
      <c r="C8" s="326" t="s">
        <v>1644</v>
      </c>
      <c r="D8" s="326" t="s">
        <v>2199</v>
      </c>
      <c r="E8" s="326" t="s">
        <v>2198</v>
      </c>
      <c r="F8" s="326" t="s">
        <v>2197</v>
      </c>
      <c r="G8" s="326" t="s">
        <v>2196</v>
      </c>
      <c r="H8" s="356">
        <v>1</v>
      </c>
      <c r="I8" s="357">
        <v>337500</v>
      </c>
      <c r="J8" s="356"/>
      <c r="K8" s="357"/>
      <c r="L8" s="356"/>
      <c r="M8" s="357"/>
      <c r="N8" s="356"/>
      <c r="O8" s="357"/>
      <c r="P8" s="401">
        <f t="shared" ref="P8:Q8" si="0">H8+J8+L8+N8</f>
        <v>1</v>
      </c>
      <c r="Q8" s="402">
        <f t="shared" si="0"/>
        <v>337500</v>
      </c>
      <c r="R8" s="326"/>
      <c r="S8" s="326" t="s">
        <v>2200</v>
      </c>
      <c r="T8" s="326" t="s">
        <v>2201</v>
      </c>
      <c r="U8" s="326" t="s">
        <v>1713</v>
      </c>
      <c r="V8" s="326" t="s">
        <v>2133</v>
      </c>
    </row>
    <row r="9" spans="1:22" ht="15.75" x14ac:dyDescent="0.25">
      <c r="A9" s="637"/>
      <c r="B9" s="635"/>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x14ac:dyDescent="0.25">
      <c r="A10" s="637"/>
      <c r="B10" s="635"/>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637"/>
      <c r="B11" s="635"/>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637"/>
      <c r="B12" s="635"/>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637"/>
      <c r="B13" s="635"/>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637"/>
      <c r="B14" s="635"/>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637"/>
      <c r="B15" s="635"/>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637"/>
      <c r="B16" s="635"/>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637"/>
      <c r="B17" s="635"/>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637"/>
      <c r="B18" s="635"/>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637"/>
      <c r="B19" s="635"/>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637"/>
      <c r="B20" s="636"/>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1515</v>
      </c>
      <c r="D21" s="293"/>
      <c r="E21" s="293"/>
      <c r="F21" s="293"/>
      <c r="G21" s="294"/>
      <c r="H21" s="287">
        <f t="shared" ref="H21:Q21" si="7">SUM(H8:H20)</f>
        <v>1</v>
      </c>
      <c r="I21" s="235">
        <f t="shared" si="7"/>
        <v>337500</v>
      </c>
      <c r="J21" s="287">
        <f t="shared" si="7"/>
        <v>0</v>
      </c>
      <c r="K21" s="235">
        <f t="shared" si="7"/>
        <v>0</v>
      </c>
      <c r="L21" s="287">
        <f t="shared" si="7"/>
        <v>0</v>
      </c>
      <c r="M21" s="235">
        <f t="shared" si="7"/>
        <v>0</v>
      </c>
      <c r="N21" s="287">
        <f t="shared" si="7"/>
        <v>0</v>
      </c>
      <c r="O21" s="235">
        <f t="shared" si="7"/>
        <v>0</v>
      </c>
      <c r="P21" s="235">
        <f t="shared" si="7"/>
        <v>1</v>
      </c>
      <c r="Q21" s="235">
        <f t="shared" si="7"/>
        <v>337500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opLeftCell="G1" workbookViewId="0">
      <pane ySplit="7" topLeftCell="A17" activePane="bottomLeft" state="frozen"/>
      <selection activeCell="A7" sqref="A7"/>
      <selection pane="bottomLeft" activeCell="Q23" sqref="Q23"/>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1645</v>
      </c>
      <c r="D1" s="514" t="s">
        <v>1646</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57" t="s">
        <v>1352</v>
      </c>
      <c r="B4" s="657"/>
      <c r="C4" s="657"/>
      <c r="D4" s="657"/>
      <c r="E4" s="657"/>
      <c r="F4" s="657"/>
      <c r="G4" s="657"/>
      <c r="H4" s="657"/>
      <c r="I4" s="657"/>
      <c r="J4" s="657"/>
      <c r="K4" s="657"/>
      <c r="L4" s="657"/>
      <c r="M4" s="657"/>
      <c r="N4" s="657"/>
      <c r="O4" s="657"/>
      <c r="P4" s="657"/>
      <c r="Q4" s="657"/>
      <c r="R4" s="657"/>
      <c r="S4" s="657"/>
      <c r="T4" s="657"/>
      <c r="U4" s="657"/>
      <c r="V4" s="657"/>
    </row>
    <row r="5" spans="1:22" ht="14.45" customHeight="1" x14ac:dyDescent="0.25">
      <c r="A5" s="613" t="s">
        <v>96</v>
      </c>
      <c r="B5" s="612" t="s">
        <v>110</v>
      </c>
      <c r="C5" s="615" t="s">
        <v>1536</v>
      </c>
      <c r="D5" s="615" t="s">
        <v>1537</v>
      </c>
      <c r="E5" s="615" t="s">
        <v>86</v>
      </c>
      <c r="F5" s="615" t="s">
        <v>391</v>
      </c>
      <c r="G5" s="615" t="s">
        <v>87</v>
      </c>
      <c r="H5" s="618" t="s">
        <v>99</v>
      </c>
      <c r="I5" s="624"/>
      <c r="J5" s="624"/>
      <c r="K5" s="624"/>
      <c r="L5" s="624"/>
      <c r="M5" s="624"/>
      <c r="N5" s="624"/>
      <c r="O5" s="619"/>
      <c r="P5" s="620" t="s">
        <v>100</v>
      </c>
      <c r="Q5" s="621"/>
      <c r="R5" s="612" t="s">
        <v>101</v>
      </c>
      <c r="S5" s="612" t="s">
        <v>102</v>
      </c>
      <c r="T5" s="612" t="s">
        <v>109</v>
      </c>
      <c r="U5" s="612" t="s">
        <v>108</v>
      </c>
      <c r="V5" s="609" t="s">
        <v>88</v>
      </c>
    </row>
    <row r="6" spans="1:22" ht="14.45" customHeight="1" x14ac:dyDescent="0.25">
      <c r="A6" s="613"/>
      <c r="B6" s="613"/>
      <c r="C6" s="616"/>
      <c r="D6" s="616"/>
      <c r="E6" s="616"/>
      <c r="F6" s="616"/>
      <c r="G6" s="616"/>
      <c r="H6" s="618" t="s">
        <v>103</v>
      </c>
      <c r="I6" s="619"/>
      <c r="J6" s="618" t="s">
        <v>104</v>
      </c>
      <c r="K6" s="619"/>
      <c r="L6" s="618" t="s">
        <v>105</v>
      </c>
      <c r="M6" s="619"/>
      <c r="N6" s="618" t="s">
        <v>106</v>
      </c>
      <c r="O6" s="619"/>
      <c r="P6" s="622"/>
      <c r="Q6" s="623"/>
      <c r="R6" s="613"/>
      <c r="S6" s="613"/>
      <c r="T6" s="613"/>
      <c r="U6" s="613"/>
      <c r="V6" s="610"/>
    </row>
    <row r="7" spans="1:22" ht="25.5" x14ac:dyDescent="0.25">
      <c r="A7" s="614"/>
      <c r="B7" s="614"/>
      <c r="C7" s="617"/>
      <c r="D7" s="617"/>
      <c r="E7" s="617"/>
      <c r="F7" s="617"/>
      <c r="G7" s="617"/>
      <c r="H7" s="441" t="s">
        <v>107</v>
      </c>
      <c r="I7" s="441" t="s">
        <v>12</v>
      </c>
      <c r="J7" s="441" t="s">
        <v>107</v>
      </c>
      <c r="K7" s="441" t="s">
        <v>12</v>
      </c>
      <c r="L7" s="441" t="s">
        <v>107</v>
      </c>
      <c r="M7" s="441" t="s">
        <v>12</v>
      </c>
      <c r="N7" s="441" t="s">
        <v>107</v>
      </c>
      <c r="O7" s="441" t="s">
        <v>12</v>
      </c>
      <c r="P7" s="441" t="s">
        <v>107</v>
      </c>
      <c r="Q7" s="441" t="s">
        <v>12</v>
      </c>
      <c r="R7" s="614"/>
      <c r="S7" s="614"/>
      <c r="T7" s="614"/>
      <c r="U7" s="614"/>
      <c r="V7" s="611"/>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58" t="s">
        <v>1423</v>
      </c>
      <c r="B9" s="625"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73.25" x14ac:dyDescent="0.25">
      <c r="A10" s="659"/>
      <c r="B10" s="626"/>
      <c r="C10" s="326" t="s">
        <v>1645</v>
      </c>
      <c r="D10" s="326" t="s">
        <v>2123</v>
      </c>
      <c r="E10" s="326" t="s">
        <v>2122</v>
      </c>
      <c r="F10" s="326" t="s">
        <v>2121</v>
      </c>
      <c r="G10" s="326" t="s">
        <v>2120</v>
      </c>
      <c r="H10" s="358">
        <v>1</v>
      </c>
      <c r="I10" s="355"/>
      <c r="J10" s="352"/>
      <c r="K10" s="355"/>
      <c r="L10" s="352"/>
      <c r="M10" s="355"/>
      <c r="N10" s="352"/>
      <c r="O10" s="355"/>
      <c r="P10" s="404">
        <f t="shared" si="0"/>
        <v>1</v>
      </c>
      <c r="Q10" s="402">
        <f t="shared" si="0"/>
        <v>0</v>
      </c>
      <c r="R10" s="326"/>
      <c r="S10" s="326" t="s">
        <v>2124</v>
      </c>
      <c r="T10" s="326" t="s">
        <v>2125</v>
      </c>
      <c r="U10" s="326" t="s">
        <v>1713</v>
      </c>
      <c r="V10" s="326" t="s">
        <v>2126</v>
      </c>
    </row>
    <row r="11" spans="1:22" ht="173.25" x14ac:dyDescent="0.25">
      <c r="A11" s="659"/>
      <c r="B11" s="626"/>
      <c r="C11" s="326" t="s">
        <v>1645</v>
      </c>
      <c r="D11" s="326" t="s">
        <v>2130</v>
      </c>
      <c r="E11" s="326" t="s">
        <v>2129</v>
      </c>
      <c r="F11" s="326" t="s">
        <v>2127</v>
      </c>
      <c r="G11" s="326" t="s">
        <v>2128</v>
      </c>
      <c r="H11" s="358">
        <v>1</v>
      </c>
      <c r="I11" s="355"/>
      <c r="J11" s="352"/>
      <c r="K11" s="355"/>
      <c r="L11" s="352"/>
      <c r="M11" s="355"/>
      <c r="N11" s="352"/>
      <c r="O11" s="355"/>
      <c r="P11" s="404">
        <f t="shared" si="0"/>
        <v>1</v>
      </c>
      <c r="Q11" s="402">
        <f t="shared" si="0"/>
        <v>0</v>
      </c>
      <c r="R11" s="326"/>
      <c r="S11" s="326" t="s">
        <v>2131</v>
      </c>
      <c r="T11" s="326" t="s">
        <v>2132</v>
      </c>
      <c r="U11" s="326" t="s">
        <v>1713</v>
      </c>
      <c r="V11" s="326" t="s">
        <v>2133</v>
      </c>
    </row>
    <row r="12" spans="1:22" ht="15.75" x14ac:dyDescent="0.25">
      <c r="A12" s="659"/>
      <c r="B12" s="626"/>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59"/>
      <c r="B13" s="626"/>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59"/>
      <c r="B14" s="626"/>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59"/>
      <c r="B15" s="626"/>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59"/>
      <c r="B16" s="626"/>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59"/>
      <c r="B17" s="626"/>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59"/>
      <c r="B18" s="626"/>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59"/>
      <c r="B19" s="626"/>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45.75" customHeight="1" x14ac:dyDescent="0.25">
      <c r="A20" s="660"/>
      <c r="B20" s="627"/>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2</v>
      </c>
      <c r="I21" s="234">
        <f t="shared" si="1"/>
        <v>0</v>
      </c>
      <c r="J21" s="80">
        <f t="shared" si="1"/>
        <v>0</v>
      </c>
      <c r="K21" s="234">
        <f t="shared" si="1"/>
        <v>0</v>
      </c>
      <c r="L21" s="80">
        <f t="shared" si="1"/>
        <v>0</v>
      </c>
      <c r="M21" s="234">
        <f t="shared" si="1"/>
        <v>0</v>
      </c>
      <c r="N21" s="80">
        <f t="shared" si="1"/>
        <v>0</v>
      </c>
      <c r="O21" s="234">
        <f t="shared" si="1"/>
        <v>0</v>
      </c>
      <c r="P21" s="234">
        <f t="shared" si="1"/>
        <v>2</v>
      </c>
      <c r="Q21" s="234">
        <f t="shared" si="1"/>
        <v>0</v>
      </c>
      <c r="R21" s="68"/>
      <c r="S21" s="68"/>
      <c r="T21" s="68"/>
      <c r="U21" s="68"/>
      <c r="V21" s="68"/>
    </row>
    <row r="23" spans="1:22" x14ac:dyDescent="0.25">
      <c r="C23" s="465"/>
    </row>
    <row r="24" spans="1:22" x14ac:dyDescent="0.25">
      <c r="C24" s="465"/>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topLeftCell="H1" workbookViewId="0">
      <pane ySplit="6" topLeftCell="A7" activePane="bottomLeft" state="frozen"/>
      <selection activeCell="R7" sqref="R7"/>
      <selection pane="bottomLeft" activeCell="R9" sqref="R9"/>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65" t="s">
        <v>1344</v>
      </c>
      <c r="B1" s="665"/>
      <c r="C1" s="665"/>
      <c r="D1" s="665"/>
      <c r="E1" s="665"/>
      <c r="F1" s="665"/>
      <c r="G1" s="665"/>
      <c r="H1" s="665"/>
      <c r="I1" s="665"/>
      <c r="J1" s="665"/>
      <c r="K1" s="665"/>
      <c r="L1" s="665"/>
      <c r="M1" s="665"/>
      <c r="N1" s="665"/>
      <c r="O1" s="665"/>
      <c r="P1" s="665"/>
      <c r="Q1" s="665"/>
      <c r="R1" s="665"/>
      <c r="S1" s="665"/>
      <c r="T1" s="665"/>
      <c r="U1" s="665"/>
      <c r="V1" s="514" t="s">
        <v>1690</v>
      </c>
      <c r="W1" s="514" t="s">
        <v>1691</v>
      </c>
      <c r="X1" s="514" t="s">
        <v>1692</v>
      </c>
      <c r="Y1" s="514" t="s">
        <v>1693</v>
      </c>
      <c r="Z1" s="514" t="s">
        <v>1694</v>
      </c>
      <c r="AA1" s="514" t="s">
        <v>1695</v>
      </c>
      <c r="AB1" s="514" t="s">
        <v>1696</v>
      </c>
    </row>
    <row r="2" spans="1:28" x14ac:dyDescent="0.25">
      <c r="A2" s="666" t="s">
        <v>1425</v>
      </c>
      <c r="B2" s="666"/>
      <c r="C2" s="666"/>
      <c r="D2" s="666"/>
      <c r="E2" s="666"/>
      <c r="F2" s="666"/>
      <c r="G2" s="666"/>
      <c r="H2" s="666"/>
      <c r="I2" s="666"/>
      <c r="J2" s="666"/>
      <c r="K2" s="666"/>
      <c r="L2" s="666"/>
      <c r="M2" s="666"/>
      <c r="N2" s="666"/>
      <c r="O2" s="666"/>
      <c r="P2" s="666"/>
      <c r="Q2" s="666"/>
      <c r="R2" s="666"/>
      <c r="S2" s="666"/>
      <c r="T2" s="666"/>
      <c r="U2" s="666"/>
    </row>
    <row r="3" spans="1:28" ht="13.5" customHeight="1" x14ac:dyDescent="0.25">
      <c r="A3" s="313" t="s">
        <v>1426</v>
      </c>
      <c r="B3" s="314"/>
      <c r="C3" s="314"/>
      <c r="D3" s="314"/>
      <c r="E3" s="314"/>
      <c r="F3" s="314"/>
      <c r="G3" s="314"/>
      <c r="H3" s="314"/>
      <c r="I3" s="314"/>
      <c r="J3" s="314"/>
      <c r="K3" s="314"/>
      <c r="L3" s="314"/>
      <c r="M3" s="517" t="s">
        <v>1647</v>
      </c>
      <c r="N3" s="517" t="s">
        <v>1648</v>
      </c>
      <c r="O3" s="517" t="s">
        <v>1649</v>
      </c>
      <c r="P3" s="517" t="s">
        <v>1650</v>
      </c>
      <c r="Q3" s="314"/>
      <c r="R3" s="314"/>
      <c r="S3" s="314"/>
      <c r="T3" s="314"/>
      <c r="U3" s="314"/>
    </row>
    <row r="4" spans="1:28" ht="15" customHeight="1" x14ac:dyDescent="0.25">
      <c r="A4" s="613" t="s">
        <v>96</v>
      </c>
      <c r="B4" s="612" t="s">
        <v>110</v>
      </c>
      <c r="C4" s="615" t="s">
        <v>1536</v>
      </c>
      <c r="D4" s="615" t="s">
        <v>1537</v>
      </c>
      <c r="E4" s="615" t="s">
        <v>86</v>
      </c>
      <c r="F4" s="615" t="s">
        <v>391</v>
      </c>
      <c r="G4" s="615" t="s">
        <v>87</v>
      </c>
      <c r="H4" s="618" t="s">
        <v>99</v>
      </c>
      <c r="I4" s="624"/>
      <c r="J4" s="624"/>
      <c r="K4" s="624"/>
      <c r="L4" s="624"/>
      <c r="M4" s="624"/>
      <c r="N4" s="624"/>
      <c r="O4" s="619"/>
      <c r="P4" s="620" t="s">
        <v>100</v>
      </c>
      <c r="Q4" s="621"/>
      <c r="R4" s="612" t="s">
        <v>102</v>
      </c>
      <c r="S4" s="612" t="s">
        <v>109</v>
      </c>
      <c r="T4" s="612" t="s">
        <v>108</v>
      </c>
      <c r="U4" s="609" t="s">
        <v>88</v>
      </c>
    </row>
    <row r="5" spans="1:28" ht="15" customHeight="1" x14ac:dyDescent="0.25">
      <c r="A5" s="613"/>
      <c r="B5" s="613"/>
      <c r="C5" s="616"/>
      <c r="D5" s="616"/>
      <c r="E5" s="616"/>
      <c r="F5" s="616"/>
      <c r="G5" s="616"/>
      <c r="H5" s="618" t="s">
        <v>103</v>
      </c>
      <c r="I5" s="619"/>
      <c r="J5" s="618" t="s">
        <v>104</v>
      </c>
      <c r="K5" s="619"/>
      <c r="L5" s="618" t="s">
        <v>105</v>
      </c>
      <c r="M5" s="619"/>
      <c r="N5" s="618" t="s">
        <v>106</v>
      </c>
      <c r="O5" s="619"/>
      <c r="P5" s="622"/>
      <c r="Q5" s="623"/>
      <c r="R5" s="613"/>
      <c r="S5" s="613"/>
      <c r="T5" s="613"/>
      <c r="U5" s="610"/>
    </row>
    <row r="6" spans="1:28" ht="25.5" x14ac:dyDescent="0.25">
      <c r="A6" s="614"/>
      <c r="B6" s="614"/>
      <c r="C6" s="617"/>
      <c r="D6" s="617"/>
      <c r="E6" s="617"/>
      <c r="F6" s="617"/>
      <c r="G6" s="617"/>
      <c r="H6" s="441" t="s">
        <v>107</v>
      </c>
      <c r="I6" s="441" t="s">
        <v>12</v>
      </c>
      <c r="J6" s="441" t="s">
        <v>107</v>
      </c>
      <c r="K6" s="441" t="s">
        <v>12</v>
      </c>
      <c r="L6" s="441" t="s">
        <v>107</v>
      </c>
      <c r="M6" s="441" t="s">
        <v>12</v>
      </c>
      <c r="N6" s="441" t="s">
        <v>107</v>
      </c>
      <c r="O6" s="441" t="s">
        <v>12</v>
      </c>
      <c r="P6" s="441" t="s">
        <v>107</v>
      </c>
      <c r="Q6" s="441" t="s">
        <v>12</v>
      </c>
      <c r="R6" s="614"/>
      <c r="S6" s="614"/>
      <c r="T6" s="614"/>
      <c r="U6" s="611"/>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94.5" x14ac:dyDescent="0.25">
      <c r="A8" s="628" t="s">
        <v>1516</v>
      </c>
      <c r="B8" s="667" t="s">
        <v>1517</v>
      </c>
      <c r="C8" s="277" t="s">
        <v>1650</v>
      </c>
      <c r="D8" s="277" t="s">
        <v>2210</v>
      </c>
      <c r="E8" s="309" t="s">
        <v>1690</v>
      </c>
      <c r="F8" s="309" t="s">
        <v>2209</v>
      </c>
      <c r="G8" s="277" t="s">
        <v>2211</v>
      </c>
      <c r="H8" s="363">
        <v>0.25</v>
      </c>
      <c r="I8" s="364"/>
      <c r="J8" s="363">
        <v>0.25</v>
      </c>
      <c r="K8" s="364"/>
      <c r="L8" s="363">
        <v>0.25</v>
      </c>
      <c r="M8" s="364"/>
      <c r="N8" s="363">
        <v>0.25</v>
      </c>
      <c r="O8" s="364"/>
      <c r="P8" s="401">
        <f t="shared" ref="P8:Q8" si="0">H8+J8+L8+N8</f>
        <v>1</v>
      </c>
      <c r="Q8" s="402">
        <f t="shared" si="0"/>
        <v>0</v>
      </c>
      <c r="R8" s="277" t="s">
        <v>2212</v>
      </c>
      <c r="S8" s="277" t="s">
        <v>2213</v>
      </c>
      <c r="T8" s="277" t="s">
        <v>2109</v>
      </c>
      <c r="U8" s="277" t="s">
        <v>2214</v>
      </c>
    </row>
    <row r="9" spans="1:28" s="366" customFormat="1" ht="126" x14ac:dyDescent="0.25">
      <c r="A9" s="629"/>
      <c r="B9" s="667"/>
      <c r="C9" s="277" t="s">
        <v>1648</v>
      </c>
      <c r="D9" s="277" t="s">
        <v>2219</v>
      </c>
      <c r="E9" s="309" t="s">
        <v>1691</v>
      </c>
      <c r="F9" s="309" t="s">
        <v>2215</v>
      </c>
      <c r="G9" s="277" t="s">
        <v>2216</v>
      </c>
      <c r="H9" s="363"/>
      <c r="I9" s="364"/>
      <c r="J9" s="363">
        <v>1</v>
      </c>
      <c r="K9" s="364">
        <v>1400</v>
      </c>
      <c r="L9" s="277"/>
      <c r="M9" s="364"/>
      <c r="N9" s="277"/>
      <c r="O9" s="364"/>
      <c r="P9" s="401">
        <f t="shared" ref="P9:P11" si="1">H9+J9+L9+N9</f>
        <v>1</v>
      </c>
      <c r="Q9" s="402">
        <f t="shared" ref="Q9:Q11" si="2">I9+K9+M9+O9</f>
        <v>1400</v>
      </c>
      <c r="R9" s="277" t="s">
        <v>2217</v>
      </c>
      <c r="S9" s="277" t="s">
        <v>2220</v>
      </c>
      <c r="T9" s="277" t="s">
        <v>2109</v>
      </c>
      <c r="U9" s="277" t="s">
        <v>2218</v>
      </c>
    </row>
    <row r="10" spans="1:28" s="366" customFormat="1" ht="94.5" x14ac:dyDescent="0.25">
      <c r="A10" s="629"/>
      <c r="B10" s="667"/>
      <c r="C10" s="277" t="s">
        <v>1649</v>
      </c>
      <c r="D10" s="277" t="s">
        <v>2223</v>
      </c>
      <c r="E10" s="309" t="s">
        <v>1692</v>
      </c>
      <c r="F10" s="309" t="s">
        <v>2222</v>
      </c>
      <c r="G10" s="277" t="s">
        <v>2221</v>
      </c>
      <c r="H10" s="363"/>
      <c r="I10" s="364"/>
      <c r="J10" s="277"/>
      <c r="K10" s="364"/>
      <c r="L10" s="363">
        <v>0.5</v>
      </c>
      <c r="M10" s="364">
        <v>18000</v>
      </c>
      <c r="N10" s="363">
        <v>0.5</v>
      </c>
      <c r="O10" s="364">
        <v>18000</v>
      </c>
      <c r="P10" s="401">
        <f t="shared" si="1"/>
        <v>1</v>
      </c>
      <c r="Q10" s="402">
        <f t="shared" si="2"/>
        <v>36000</v>
      </c>
      <c r="R10" s="277" t="s">
        <v>2224</v>
      </c>
      <c r="S10" s="277" t="s">
        <v>2225</v>
      </c>
      <c r="T10" s="277" t="s">
        <v>2109</v>
      </c>
      <c r="U10" s="277" t="s">
        <v>2218</v>
      </c>
    </row>
    <row r="11" spans="1:28" s="465" customFormat="1" ht="15.75" x14ac:dyDescent="0.25">
      <c r="A11" s="629"/>
      <c r="B11" s="667"/>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629"/>
      <c r="B12" s="667"/>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629"/>
      <c r="B13" s="667"/>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629"/>
      <c r="B14" s="667"/>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629"/>
      <c r="B15" s="667"/>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629"/>
      <c r="B16" s="667"/>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629"/>
      <c r="B17" s="667"/>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629"/>
      <c r="B18" s="667"/>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629"/>
      <c r="B19" s="661" t="s">
        <v>1518</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629"/>
      <c r="B20" s="661"/>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629"/>
      <c r="B21" s="661"/>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629"/>
      <c r="B22" s="661"/>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629"/>
      <c r="B23" s="661"/>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629"/>
      <c r="B24" s="661"/>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629"/>
      <c r="B25" s="661"/>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629"/>
      <c r="B26" s="661"/>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629"/>
      <c r="B27" s="661"/>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629"/>
      <c r="B28" s="661"/>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629"/>
      <c r="B29" s="661"/>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629"/>
      <c r="B30" s="661" t="s">
        <v>1519</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629"/>
      <c r="B31" s="661"/>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629"/>
      <c r="B32" s="661"/>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629"/>
      <c r="B33" s="661"/>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629"/>
      <c r="B34" s="661"/>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629"/>
      <c r="B35" s="661"/>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62" t="s">
        <v>1345</v>
      </c>
      <c r="B36" s="663"/>
      <c r="C36" s="663"/>
      <c r="D36" s="663"/>
      <c r="E36" s="663"/>
      <c r="F36" s="663"/>
      <c r="G36" s="664"/>
      <c r="H36" s="232">
        <f t="shared" ref="H36:Q36" si="7">SUM(H8:H35)</f>
        <v>0.25</v>
      </c>
      <c r="I36" s="232">
        <f t="shared" si="7"/>
        <v>0</v>
      </c>
      <c r="J36" s="232">
        <f t="shared" si="7"/>
        <v>1.25</v>
      </c>
      <c r="K36" s="232">
        <f t="shared" si="7"/>
        <v>1400</v>
      </c>
      <c r="L36" s="232">
        <f t="shared" si="7"/>
        <v>0.75</v>
      </c>
      <c r="M36" s="232">
        <f t="shared" si="7"/>
        <v>18000</v>
      </c>
      <c r="N36" s="232">
        <f t="shared" si="7"/>
        <v>0.75</v>
      </c>
      <c r="O36" s="232">
        <f t="shared" si="7"/>
        <v>18000</v>
      </c>
      <c r="P36" s="232">
        <f t="shared" si="7"/>
        <v>3</v>
      </c>
      <c r="Q36" s="232">
        <f t="shared" si="7"/>
        <v>37400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F12" sqref="F12"/>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1651</v>
      </c>
      <c r="C1" s="514" t="s">
        <v>1652</v>
      </c>
      <c r="D1" s="514" t="s">
        <v>1653</v>
      </c>
      <c r="E1" s="514" t="s">
        <v>1654</v>
      </c>
      <c r="F1" s="668" t="s">
        <v>1355</v>
      </c>
      <c r="G1" s="668"/>
      <c r="H1" s="668"/>
      <c r="I1" s="668"/>
      <c r="J1" s="668"/>
      <c r="K1" s="668"/>
      <c r="L1" s="668"/>
      <c r="M1" s="668"/>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57" t="s">
        <v>1429</v>
      </c>
      <c r="B5" s="669"/>
      <c r="C5" s="669"/>
      <c r="D5" s="669"/>
      <c r="E5" s="669"/>
      <c r="F5" s="669"/>
      <c r="G5" s="669"/>
      <c r="H5" s="669"/>
      <c r="I5" s="669"/>
      <c r="J5" s="669"/>
      <c r="K5" s="669"/>
      <c r="L5" s="669"/>
      <c r="M5" s="669"/>
      <c r="N5" s="669"/>
      <c r="O5" s="669"/>
      <c r="P5" s="669"/>
      <c r="Q5" s="669"/>
      <c r="R5" s="669"/>
      <c r="S5" s="669"/>
      <c r="T5" s="669"/>
      <c r="U5" s="669"/>
      <c r="V5" s="669"/>
    </row>
    <row r="6" spans="1:28" ht="15" customHeight="1" x14ac:dyDescent="0.25">
      <c r="A6" s="613" t="s">
        <v>96</v>
      </c>
      <c r="B6" s="612" t="s">
        <v>110</v>
      </c>
      <c r="C6" s="615" t="s">
        <v>1536</v>
      </c>
      <c r="D6" s="615" t="s">
        <v>1537</v>
      </c>
      <c r="E6" s="615" t="s">
        <v>86</v>
      </c>
      <c r="F6" s="615" t="s">
        <v>391</v>
      </c>
      <c r="G6" s="615" t="s">
        <v>87</v>
      </c>
      <c r="H6" s="618" t="s">
        <v>99</v>
      </c>
      <c r="I6" s="624"/>
      <c r="J6" s="624"/>
      <c r="K6" s="624"/>
      <c r="L6" s="624"/>
      <c r="M6" s="624"/>
      <c r="N6" s="624"/>
      <c r="O6" s="619"/>
      <c r="P6" s="620" t="s">
        <v>100</v>
      </c>
      <c r="Q6" s="621"/>
      <c r="R6" s="612" t="s">
        <v>101</v>
      </c>
      <c r="S6" s="612" t="s">
        <v>102</v>
      </c>
      <c r="T6" s="612" t="s">
        <v>109</v>
      </c>
      <c r="U6" s="612" t="s">
        <v>108</v>
      </c>
      <c r="V6" s="609" t="s">
        <v>88</v>
      </c>
    </row>
    <row r="7" spans="1:28" ht="15" customHeight="1" x14ac:dyDescent="0.25">
      <c r="A7" s="613"/>
      <c r="B7" s="613"/>
      <c r="C7" s="616"/>
      <c r="D7" s="616"/>
      <c r="E7" s="616"/>
      <c r="F7" s="616"/>
      <c r="G7" s="616"/>
      <c r="H7" s="618" t="s">
        <v>103</v>
      </c>
      <c r="I7" s="619"/>
      <c r="J7" s="618" t="s">
        <v>104</v>
      </c>
      <c r="K7" s="619"/>
      <c r="L7" s="618" t="s">
        <v>105</v>
      </c>
      <c r="M7" s="619"/>
      <c r="N7" s="618" t="s">
        <v>106</v>
      </c>
      <c r="O7" s="619"/>
      <c r="P7" s="622"/>
      <c r="Q7" s="623"/>
      <c r="R7" s="613"/>
      <c r="S7" s="613"/>
      <c r="T7" s="613"/>
      <c r="U7" s="613"/>
      <c r="V7" s="610"/>
    </row>
    <row r="8" spans="1:28" ht="25.5" x14ac:dyDescent="0.25">
      <c r="A8" s="614"/>
      <c r="B8" s="614"/>
      <c r="C8" s="617"/>
      <c r="D8" s="617"/>
      <c r="E8" s="617"/>
      <c r="F8" s="617"/>
      <c r="G8" s="617"/>
      <c r="H8" s="441" t="s">
        <v>107</v>
      </c>
      <c r="I8" s="441" t="s">
        <v>12</v>
      </c>
      <c r="J8" s="441" t="s">
        <v>107</v>
      </c>
      <c r="K8" s="441" t="s">
        <v>12</v>
      </c>
      <c r="L8" s="441" t="s">
        <v>107</v>
      </c>
      <c r="M8" s="441" t="s">
        <v>12</v>
      </c>
      <c r="N8" s="441" t="s">
        <v>107</v>
      </c>
      <c r="O8" s="441" t="s">
        <v>12</v>
      </c>
      <c r="P8" s="441" t="s">
        <v>107</v>
      </c>
      <c r="Q8" s="441" t="s">
        <v>12</v>
      </c>
      <c r="R8" s="614"/>
      <c r="S8" s="614"/>
      <c r="T8" s="614"/>
      <c r="U8" s="614"/>
      <c r="V8" s="611"/>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70" t="s">
        <v>1431</v>
      </c>
      <c r="B10" s="670"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70"/>
      <c r="B11" s="670"/>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70"/>
      <c r="B12" s="670"/>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70"/>
      <c r="B13" s="670"/>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70"/>
      <c r="B14" s="670"/>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70"/>
      <c r="B15" s="670"/>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70"/>
      <c r="B16" s="670"/>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625" t="s">
        <v>1433</v>
      </c>
      <c r="B17" s="625"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626"/>
      <c r="B18" s="626"/>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626"/>
      <c r="B19" s="626"/>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626"/>
      <c r="B20" s="626"/>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626"/>
      <c r="B21" s="626"/>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627"/>
      <c r="B22" s="627"/>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70" t="s">
        <v>1434</v>
      </c>
      <c r="B23" s="625"/>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70"/>
      <c r="B24" s="626"/>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70"/>
      <c r="B25" s="626"/>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70"/>
      <c r="B26" s="626"/>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70"/>
      <c r="B27" s="626"/>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70"/>
      <c r="B28" s="627"/>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B71" sqref="B71"/>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71" t="s">
        <v>1478</v>
      </c>
      <c r="G1" s="671"/>
      <c r="H1" s="671"/>
      <c r="I1" s="671"/>
      <c r="J1" s="671"/>
      <c r="K1" s="671"/>
      <c r="L1" s="671"/>
      <c r="M1" s="671"/>
      <c r="N1" s="411"/>
      <c r="O1" s="465" t="s">
        <v>1655</v>
      </c>
      <c r="P1" s="465" t="s">
        <v>1656</v>
      </c>
      <c r="Q1" s="465" t="s">
        <v>1657</v>
      </c>
      <c r="R1" s="465" t="s">
        <v>1658</v>
      </c>
      <c r="S1" s="465" t="s">
        <v>1659</v>
      </c>
      <c r="T1" s="465" t="s">
        <v>1660</v>
      </c>
      <c r="U1" s="465" t="s">
        <v>1661</v>
      </c>
      <c r="V1" s="465" t="s">
        <v>1662</v>
      </c>
      <c r="W1" s="465" t="s">
        <v>1663</v>
      </c>
      <c r="X1" s="465" t="s">
        <v>1664</v>
      </c>
      <c r="Y1" s="465" t="s">
        <v>1665</v>
      </c>
      <c r="Z1" s="465" t="s">
        <v>1666</v>
      </c>
      <c r="AA1" s="465" t="s">
        <v>1667</v>
      </c>
      <c r="AB1" s="465" t="s">
        <v>1668</v>
      </c>
      <c r="AC1" s="465" t="s">
        <v>1669</v>
      </c>
      <c r="AD1" s="465" t="s">
        <v>1670</v>
      </c>
      <c r="AE1" s="465" t="s">
        <v>1671</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1484</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1495</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1485</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613" t="s">
        <v>96</v>
      </c>
      <c r="B6" s="612" t="s">
        <v>110</v>
      </c>
      <c r="C6" s="615" t="s">
        <v>1536</v>
      </c>
      <c r="D6" s="615" t="s">
        <v>1537</v>
      </c>
      <c r="E6" s="615" t="s">
        <v>86</v>
      </c>
      <c r="F6" s="615" t="s">
        <v>391</v>
      </c>
      <c r="G6" s="615" t="s">
        <v>87</v>
      </c>
      <c r="H6" s="618" t="s">
        <v>99</v>
      </c>
      <c r="I6" s="624"/>
      <c r="J6" s="624"/>
      <c r="K6" s="624"/>
      <c r="L6" s="624"/>
      <c r="M6" s="624"/>
      <c r="N6" s="624"/>
      <c r="O6" s="619"/>
      <c r="P6" s="620" t="s">
        <v>100</v>
      </c>
      <c r="Q6" s="621"/>
      <c r="R6" s="612" t="s">
        <v>102</v>
      </c>
      <c r="S6" s="612" t="s">
        <v>109</v>
      </c>
      <c r="T6" s="612" t="s">
        <v>108</v>
      </c>
      <c r="U6" s="609" t="s">
        <v>88</v>
      </c>
    </row>
    <row r="7" spans="1:42" ht="15" customHeight="1" x14ac:dyDescent="0.25">
      <c r="A7" s="613"/>
      <c r="B7" s="613"/>
      <c r="C7" s="616"/>
      <c r="D7" s="616"/>
      <c r="E7" s="616"/>
      <c r="F7" s="616"/>
      <c r="G7" s="616"/>
      <c r="H7" s="618" t="s">
        <v>103</v>
      </c>
      <c r="I7" s="619"/>
      <c r="J7" s="618" t="s">
        <v>104</v>
      </c>
      <c r="K7" s="619"/>
      <c r="L7" s="618" t="s">
        <v>105</v>
      </c>
      <c r="M7" s="619"/>
      <c r="N7" s="618" t="s">
        <v>106</v>
      </c>
      <c r="O7" s="619"/>
      <c r="P7" s="622"/>
      <c r="Q7" s="623"/>
      <c r="R7" s="613"/>
      <c r="S7" s="613"/>
      <c r="T7" s="613"/>
      <c r="U7" s="610"/>
    </row>
    <row r="8" spans="1:42" ht="25.5" x14ac:dyDescent="0.25">
      <c r="A8" s="614"/>
      <c r="B8" s="614"/>
      <c r="C8" s="617"/>
      <c r="D8" s="617"/>
      <c r="E8" s="617"/>
      <c r="F8" s="617"/>
      <c r="G8" s="617"/>
      <c r="H8" s="441" t="s">
        <v>107</v>
      </c>
      <c r="I8" s="441" t="s">
        <v>12</v>
      </c>
      <c r="J8" s="441" t="s">
        <v>107</v>
      </c>
      <c r="K8" s="441" t="s">
        <v>12</v>
      </c>
      <c r="L8" s="441" t="s">
        <v>107</v>
      </c>
      <c r="M8" s="441" t="s">
        <v>12</v>
      </c>
      <c r="N8" s="441" t="s">
        <v>107</v>
      </c>
      <c r="O8" s="441" t="s">
        <v>12</v>
      </c>
      <c r="P8" s="441" t="s">
        <v>107</v>
      </c>
      <c r="Q8" s="441" t="s">
        <v>12</v>
      </c>
      <c r="R8" s="614"/>
      <c r="S8" s="614"/>
      <c r="T8" s="614"/>
      <c r="U8" s="611"/>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625" t="s">
        <v>1486</v>
      </c>
      <c r="B10" s="625" t="s">
        <v>1487</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626"/>
      <c r="B11" s="626"/>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626"/>
      <c r="B12" s="626"/>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626"/>
      <c r="B13" s="626"/>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626"/>
      <c r="B14" s="626"/>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626"/>
      <c r="B15" s="626"/>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626"/>
      <c r="B16" s="626"/>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626"/>
      <c r="B17" s="627"/>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626"/>
      <c r="B18" s="625" t="s">
        <v>1488</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626"/>
      <c r="B19" s="626"/>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626"/>
      <c r="B20" s="626"/>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626"/>
      <c r="B21" s="626"/>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626"/>
      <c r="B22" s="626"/>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626"/>
      <c r="B23" s="626"/>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626"/>
      <c r="B24" s="627"/>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626"/>
      <c r="B25" s="625" t="s">
        <v>1489</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626"/>
      <c r="B26" s="626"/>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626"/>
      <c r="B27" s="626"/>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626"/>
      <c r="B28" s="627"/>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626"/>
      <c r="B29" s="625" t="s">
        <v>1490</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626"/>
      <c r="B30" s="626"/>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626"/>
      <c r="B31" s="626"/>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626"/>
      <c r="B32" s="626"/>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626"/>
      <c r="B33" s="626"/>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626"/>
      <c r="B34" s="626"/>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626"/>
      <c r="B35" s="626"/>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626"/>
      <c r="B36" s="626"/>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626"/>
      <c r="B37" s="626"/>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626"/>
      <c r="B38" s="626"/>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626"/>
      <c r="B39" s="626"/>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627"/>
      <c r="B40" s="627"/>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625" t="s">
        <v>1491</v>
      </c>
      <c r="B41" s="625" t="s">
        <v>1492</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626"/>
      <c r="B42" s="626"/>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626"/>
      <c r="B43" s="626"/>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626"/>
      <c r="B44" s="626"/>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626"/>
      <c r="B45" s="626"/>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626"/>
      <c r="B46" s="626"/>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626"/>
      <c r="B47" s="626"/>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626"/>
      <c r="B48" s="626"/>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626"/>
      <c r="B49" s="627"/>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626"/>
      <c r="B50" s="625" t="s">
        <v>1493</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626"/>
      <c r="B51" s="626"/>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626"/>
      <c r="B52" s="626"/>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626"/>
      <c r="B53" s="626"/>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626"/>
      <c r="B54" s="626"/>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626"/>
      <c r="B55" s="626"/>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626"/>
      <c r="B56" s="626"/>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626"/>
      <c r="B57" s="626"/>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626"/>
      <c r="B58" s="626"/>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626"/>
      <c r="B59" s="626"/>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626"/>
      <c r="B60" s="626"/>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626"/>
      <c r="B61" s="626"/>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627"/>
      <c r="B62" s="627"/>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625" t="s">
        <v>1494</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626"/>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626"/>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626"/>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626"/>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626"/>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627"/>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1479</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B75" sqref="B75"/>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71" t="s">
        <v>1510</v>
      </c>
      <c r="G1" s="671"/>
      <c r="H1" s="671"/>
      <c r="I1" s="671"/>
      <c r="J1" s="671"/>
      <c r="K1" s="671"/>
      <c r="L1" s="671"/>
      <c r="M1" s="671"/>
      <c r="N1" s="411"/>
      <c r="O1" s="411"/>
      <c r="P1" s="514" t="s">
        <v>1672</v>
      </c>
      <c r="Q1" s="514" t="s">
        <v>1673</v>
      </c>
      <c r="R1" s="514" t="s">
        <v>1674</v>
      </c>
      <c r="S1" s="514" t="s">
        <v>1675</v>
      </c>
      <c r="T1" s="514" t="s">
        <v>1676</v>
      </c>
      <c r="U1" s="514" t="s">
        <v>1677</v>
      </c>
      <c r="V1" s="514" t="s">
        <v>1678</v>
      </c>
      <c r="W1" s="514" t="s">
        <v>1679</v>
      </c>
      <c r="X1" s="514" t="s">
        <v>1680</v>
      </c>
      <c r="Y1" s="514" t="s">
        <v>1681</v>
      </c>
      <c r="Z1" s="514" t="s">
        <v>1682</v>
      </c>
      <c r="AA1" s="514" t="s">
        <v>1683</v>
      </c>
      <c r="AB1" s="514" t="s">
        <v>1684</v>
      </c>
      <c r="AC1" s="514" t="s">
        <v>1685</v>
      </c>
      <c r="AD1" s="514" t="s">
        <v>1686</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1506</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1507</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1508</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1509</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613" t="s">
        <v>96</v>
      </c>
      <c r="B7" s="612" t="s">
        <v>110</v>
      </c>
      <c r="C7" s="615" t="s">
        <v>1536</v>
      </c>
      <c r="D7" s="615" t="s">
        <v>1537</v>
      </c>
      <c r="E7" s="615" t="s">
        <v>86</v>
      </c>
      <c r="F7" s="615" t="s">
        <v>391</v>
      </c>
      <c r="G7" s="615" t="s">
        <v>87</v>
      </c>
      <c r="H7" s="618" t="s">
        <v>99</v>
      </c>
      <c r="I7" s="624"/>
      <c r="J7" s="624"/>
      <c r="K7" s="624"/>
      <c r="L7" s="624"/>
      <c r="M7" s="624"/>
      <c r="N7" s="624"/>
      <c r="O7" s="619"/>
      <c r="P7" s="620" t="s">
        <v>100</v>
      </c>
      <c r="Q7" s="621"/>
      <c r="R7" s="612" t="s">
        <v>102</v>
      </c>
      <c r="S7" s="612" t="s">
        <v>109</v>
      </c>
      <c r="T7" s="612" t="s">
        <v>108</v>
      </c>
      <c r="U7" s="609" t="s">
        <v>88</v>
      </c>
    </row>
    <row r="8" spans="1:42" ht="15" customHeight="1" x14ac:dyDescent="0.25">
      <c r="A8" s="613"/>
      <c r="B8" s="613"/>
      <c r="C8" s="616"/>
      <c r="D8" s="616"/>
      <c r="E8" s="616"/>
      <c r="F8" s="616"/>
      <c r="G8" s="616"/>
      <c r="H8" s="618" t="s">
        <v>103</v>
      </c>
      <c r="I8" s="619"/>
      <c r="J8" s="618" t="s">
        <v>104</v>
      </c>
      <c r="K8" s="619"/>
      <c r="L8" s="618" t="s">
        <v>105</v>
      </c>
      <c r="M8" s="619"/>
      <c r="N8" s="618" t="s">
        <v>106</v>
      </c>
      <c r="O8" s="619"/>
      <c r="P8" s="622"/>
      <c r="Q8" s="623"/>
      <c r="R8" s="613"/>
      <c r="S8" s="613"/>
      <c r="T8" s="613"/>
      <c r="U8" s="610"/>
    </row>
    <row r="9" spans="1:42" ht="25.5" x14ac:dyDescent="0.25">
      <c r="A9" s="614"/>
      <c r="B9" s="614"/>
      <c r="C9" s="617"/>
      <c r="D9" s="617"/>
      <c r="E9" s="617"/>
      <c r="F9" s="617"/>
      <c r="G9" s="617"/>
      <c r="H9" s="441" t="s">
        <v>107</v>
      </c>
      <c r="I9" s="441" t="s">
        <v>12</v>
      </c>
      <c r="J9" s="441" t="s">
        <v>107</v>
      </c>
      <c r="K9" s="441" t="s">
        <v>12</v>
      </c>
      <c r="L9" s="441" t="s">
        <v>107</v>
      </c>
      <c r="M9" s="441" t="s">
        <v>12</v>
      </c>
      <c r="N9" s="441" t="s">
        <v>107</v>
      </c>
      <c r="O9" s="441" t="s">
        <v>12</v>
      </c>
      <c r="P9" s="441" t="s">
        <v>107</v>
      </c>
      <c r="Q9" s="441" t="s">
        <v>12</v>
      </c>
      <c r="R9" s="614"/>
      <c r="S9" s="614"/>
      <c r="T9" s="614"/>
      <c r="U9" s="611"/>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632" t="s">
        <v>1506</v>
      </c>
      <c r="B11" s="672" t="s">
        <v>1534</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632"/>
      <c r="B12" s="673"/>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632"/>
      <c r="B13" s="673"/>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632"/>
      <c r="B14" s="673"/>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632"/>
      <c r="B15" s="673"/>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632"/>
      <c r="B16" s="673"/>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632"/>
      <c r="B17" s="674"/>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632"/>
      <c r="B18" s="625" t="s">
        <v>1520</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632"/>
      <c r="B19" s="626"/>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632"/>
      <c r="B20" s="626"/>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632"/>
      <c r="B21" s="626"/>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632"/>
      <c r="B22" s="625" t="s">
        <v>1521</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632"/>
      <c r="B23" s="626"/>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632"/>
      <c r="B24" s="626"/>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632"/>
      <c r="B25" s="627"/>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632"/>
      <c r="B26" s="625" t="s">
        <v>1522</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632"/>
      <c r="B27" s="626"/>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632"/>
      <c r="B28" s="626"/>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632"/>
      <c r="B29" s="627"/>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632"/>
      <c r="B30" s="670" t="s">
        <v>1523</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632"/>
      <c r="B31" s="670"/>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632"/>
      <c r="B32" s="670"/>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632"/>
      <c r="B33" s="670"/>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632"/>
      <c r="B34" s="670" t="s">
        <v>1524</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632"/>
      <c r="B35" s="670"/>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632"/>
      <c r="B36" s="670"/>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633"/>
      <c r="B37" s="670"/>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70" t="s">
        <v>1507</v>
      </c>
      <c r="B38" s="625" t="s">
        <v>1525</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70"/>
      <c r="B39" s="626"/>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70"/>
      <c r="B40" s="626"/>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70"/>
      <c r="B41" s="627"/>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70"/>
      <c r="B42" s="625" t="s">
        <v>1526</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70"/>
      <c r="B43" s="626"/>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70"/>
      <c r="B44" s="626"/>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70"/>
      <c r="B45" s="627"/>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625" t="s">
        <v>1508</v>
      </c>
      <c r="B46" s="670" t="s">
        <v>1527</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626"/>
      <c r="B47" s="670"/>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626"/>
      <c r="B48" s="670"/>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626"/>
      <c r="B49" s="670"/>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626"/>
      <c r="B50" s="670" t="s">
        <v>1528</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626"/>
      <c r="B51" s="670"/>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626"/>
      <c r="B52" s="670"/>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626"/>
      <c r="B53" s="670"/>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626"/>
      <c r="B54" s="625" t="s">
        <v>1529</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626"/>
      <c r="B55" s="626"/>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626"/>
      <c r="B56" s="626"/>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627"/>
      <c r="B57" s="627"/>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625" t="s">
        <v>1509</v>
      </c>
      <c r="B58" s="625" t="s">
        <v>1530</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626"/>
      <c r="B59" s="626"/>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626"/>
      <c r="B60" s="626"/>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626"/>
      <c r="B61" s="627"/>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626"/>
      <c r="B62" s="625" t="s">
        <v>1531</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626"/>
      <c r="B63" s="626"/>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626"/>
      <c r="B64" s="626"/>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626"/>
      <c r="B65" s="627"/>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626"/>
      <c r="B66" s="625" t="s">
        <v>1532</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626"/>
      <c r="B67" s="626"/>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626"/>
      <c r="B68" s="626"/>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626"/>
      <c r="B69" s="627"/>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626"/>
      <c r="B70" s="625" t="s">
        <v>1533</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626"/>
      <c r="B71" s="626"/>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626"/>
      <c r="B72" s="626"/>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627"/>
      <c r="B73" s="627"/>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1511</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55" activePane="bottomLeft" state="frozen"/>
      <selection activeCell="A11" sqref="A11"/>
      <selection pane="bottomLeft" activeCell="C172" sqref="C172"/>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99" t="s">
        <v>392</v>
      </c>
      <c r="L10" s="599"/>
      <c r="M10" s="599"/>
      <c r="N10" s="599"/>
      <c r="O10" s="599"/>
      <c r="P10" s="599"/>
      <c r="Q10" s="599"/>
      <c r="R10" s="599"/>
      <c r="S10" s="599"/>
      <c r="T10" s="599"/>
      <c r="U10" s="599"/>
      <c r="V10" s="599"/>
      <c r="W10" s="599"/>
      <c r="X10" s="599"/>
      <c r="Y10" s="599"/>
      <c r="Z10" s="599"/>
      <c r="AA10" s="599"/>
    </row>
    <row r="11" spans="1:571" ht="79.5" thickBot="1" x14ac:dyDescent="0.3">
      <c r="A11" s="375"/>
      <c r="B11" s="323" t="s">
        <v>132</v>
      </c>
      <c r="C11" s="193" t="s">
        <v>131</v>
      </c>
      <c r="D11" s="194" t="s">
        <v>128</v>
      </c>
      <c r="E11" s="211" t="s">
        <v>1697</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1477</v>
      </c>
      <c r="AA11" s="341" t="s">
        <v>1512</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437500</v>
      </c>
      <c r="F12" s="189">
        <f t="shared" ref="F12:F106" si="0">D12+E12</f>
        <v>437500</v>
      </c>
      <c r="G12" s="189">
        <f>G13+G47+G83+G89+G96</f>
        <v>0</v>
      </c>
      <c r="H12" s="189">
        <f>F12-G12</f>
        <v>437500</v>
      </c>
      <c r="I12" s="189">
        <f>I13+I47+I83+I89+I96</f>
        <v>0</v>
      </c>
      <c r="J12" s="189">
        <f>F12-I12</f>
        <v>437500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437500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345000</v>
      </c>
      <c r="AC12" s="189">
        <f t="shared" si="1"/>
        <v>0</v>
      </c>
      <c r="AD12" s="189">
        <f t="shared" si="1"/>
        <v>90000</v>
      </c>
      <c r="AE12" s="189">
        <f>AB12+AC12+AD12</f>
        <v>435000</v>
      </c>
      <c r="AF12" s="189">
        <f>AF13+AF47+AF83+AF89+AF96</f>
        <v>0</v>
      </c>
      <c r="AG12" s="189">
        <f>AG13+AG47+AG83+AG89+AG96</f>
        <v>0</v>
      </c>
      <c r="AH12" s="189">
        <f>AH13+AH47+AH83+AH89+AH96</f>
        <v>0</v>
      </c>
      <c r="AI12" s="189">
        <f>AF12+AG12+AH12</f>
        <v>0</v>
      </c>
      <c r="AJ12" s="189">
        <f>AJ13+AJ47+AJ83+AJ89+AJ96</f>
        <v>2500</v>
      </c>
      <c r="AK12" s="189">
        <f>AK13+AK47+AK83+AK89+AK96</f>
        <v>0</v>
      </c>
      <c r="AL12" s="189">
        <f>AL13+AL47+AL83+AL89+AL96</f>
        <v>0</v>
      </c>
      <c r="AM12" s="189">
        <f>AJ12+AK12+AL12</f>
        <v>2500</v>
      </c>
      <c r="AN12" s="189">
        <f>AN13+AN47+AN83+AN89+AN96</f>
        <v>0</v>
      </c>
      <c r="AO12" s="189">
        <f>AO13+AO47+AO83+AO89+AO96</f>
        <v>0</v>
      </c>
      <c r="AP12" s="189">
        <f>AP13+AP47+AP83+AP89+AP96</f>
        <v>0</v>
      </c>
      <c r="AQ12" s="189">
        <f>AN12+AO12+AP12</f>
        <v>0</v>
      </c>
      <c r="AR12" s="189">
        <f>AE12+AI12+AM12+AQ12</f>
        <v>437500</v>
      </c>
    </row>
    <row r="13" spans="1:571" x14ac:dyDescent="0.25">
      <c r="B13" s="190" t="s">
        <v>251</v>
      </c>
      <c r="C13" s="191" t="s">
        <v>134</v>
      </c>
      <c r="D13" s="192">
        <f>SUM(D14:D46)</f>
        <v>0</v>
      </c>
      <c r="E13" s="192">
        <f>SUM(E14:E46)</f>
        <v>337500</v>
      </c>
      <c r="F13" s="192">
        <f t="shared" si="0"/>
        <v>337500</v>
      </c>
      <c r="G13" s="192">
        <f>SUM(G14:G46)</f>
        <v>0</v>
      </c>
      <c r="H13" s="192">
        <f t="shared" ref="H13:H220" si="4">F13-G13</f>
        <v>337500</v>
      </c>
      <c r="I13" s="192">
        <f>SUM(I14:I46)</f>
        <v>0</v>
      </c>
      <c r="J13" s="192">
        <f t="shared" ref="J13:J220" si="5">F13-I13</f>
        <v>337500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337500</v>
      </c>
      <c r="U13" s="192">
        <f t="shared" si="6"/>
        <v>0</v>
      </c>
      <c r="V13" s="192">
        <f t="shared" si="6"/>
        <v>0</v>
      </c>
      <c r="W13" s="192">
        <f t="shared" si="6"/>
        <v>0</v>
      </c>
      <c r="X13" s="192">
        <f t="shared" si="6"/>
        <v>0</v>
      </c>
      <c r="Y13" s="192">
        <f t="shared" ref="Y13:Z13" si="8">SUM(Y14:Y46)</f>
        <v>0</v>
      </c>
      <c r="Z13" s="192">
        <f t="shared" si="8"/>
        <v>0</v>
      </c>
      <c r="AA13" s="192">
        <f t="shared" si="6"/>
        <v>0</v>
      </c>
      <c r="AB13" s="192">
        <f t="shared" si="6"/>
        <v>337500</v>
      </c>
      <c r="AC13" s="192">
        <f t="shared" si="6"/>
        <v>0</v>
      </c>
      <c r="AD13" s="192">
        <f t="shared" si="6"/>
        <v>0</v>
      </c>
      <c r="AE13" s="192">
        <f t="shared" ref="AE13:AE220" si="9">AB13+AC13+AD13</f>
        <v>337500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337500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5" s="183">
        <f t="shared" si="0"/>
        <v>300000</v>
      </c>
      <c r="G15" s="183"/>
      <c r="H15" s="183">
        <f t="shared" si="4"/>
        <v>300000</v>
      </c>
      <c r="I15" s="183"/>
      <c r="J15" s="183">
        <f t="shared" si="5"/>
        <v>300000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300000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300000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28" s="183">
        <f t="shared" si="14"/>
        <v>25000</v>
      </c>
      <c r="G28" s="183"/>
      <c r="H28" s="183">
        <f t="shared" si="15"/>
        <v>25000</v>
      </c>
      <c r="I28" s="183"/>
      <c r="J28" s="183">
        <f t="shared" si="16"/>
        <v>25000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25000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25000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F29" s="183">
        <f t="shared" ref="F29:F30" si="38">D29+E29</f>
        <v>12500</v>
      </c>
      <c r="G29" s="183"/>
      <c r="H29" s="183">
        <f t="shared" ref="H29:H30" si="39">F29-G29</f>
        <v>12500</v>
      </c>
      <c r="I29" s="183"/>
      <c r="J29" s="183">
        <f t="shared" ref="J29:J30" si="40">F29-I29</f>
        <v>12500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12500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12500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100000</v>
      </c>
      <c r="F47" s="192">
        <f t="shared" si="0"/>
        <v>100000</v>
      </c>
      <c r="G47" s="192">
        <f>SUM(G48:G82)</f>
        <v>0</v>
      </c>
      <c r="H47" s="192">
        <f t="shared" si="4"/>
        <v>100000</v>
      </c>
      <c r="I47" s="192">
        <f t="shared" ref="I47:AD47" si="102">SUM(I48:I82)</f>
        <v>0</v>
      </c>
      <c r="J47" s="192">
        <f t="shared" si="102"/>
        <v>100000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100000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7500</v>
      </c>
      <c r="AC47" s="192">
        <f t="shared" si="102"/>
        <v>0</v>
      </c>
      <c r="AD47" s="192">
        <f t="shared" si="102"/>
        <v>90000</v>
      </c>
      <c r="AE47" s="192">
        <f t="shared" si="17"/>
        <v>97500</v>
      </c>
      <c r="AF47" s="192">
        <f>SUM(AF48:AF82)</f>
        <v>0</v>
      </c>
      <c r="AG47" s="192">
        <f>SUM(AG48:AG82)</f>
        <v>0</v>
      </c>
      <c r="AH47" s="192">
        <f>SUM(AH48:AH82)</f>
        <v>0</v>
      </c>
      <c r="AI47" s="192">
        <f t="shared" si="10"/>
        <v>0</v>
      </c>
      <c r="AJ47" s="192">
        <f>SUM(AJ48:AJ82)</f>
        <v>2500</v>
      </c>
      <c r="AK47" s="192">
        <f>SUM(AK48:AK82)</f>
        <v>0</v>
      </c>
      <c r="AL47" s="192">
        <f>SUM(AL48:AL82)</f>
        <v>0</v>
      </c>
      <c r="AM47" s="192">
        <f t="shared" si="11"/>
        <v>2500</v>
      </c>
      <c r="AN47" s="192">
        <f>SUM(AN48:AN82)</f>
        <v>0</v>
      </c>
      <c r="AO47" s="192">
        <f>SUM(AO48:AO82)</f>
        <v>0</v>
      </c>
      <c r="AP47" s="192">
        <f>SUM(AP48:AP82)</f>
        <v>0</v>
      </c>
      <c r="AQ47" s="192">
        <f t="shared" si="12"/>
        <v>0</v>
      </c>
      <c r="AR47" s="192">
        <f t="shared" si="13"/>
        <v>100000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64" s="183">
        <f t="shared" ref="F64" si="161">D64+E64</f>
        <v>100000</v>
      </c>
      <c r="G64" s="183"/>
      <c r="H64" s="183">
        <f t="shared" ref="H64" si="162">F64-G64</f>
        <v>100000</v>
      </c>
      <c r="I64" s="183"/>
      <c r="J64" s="183">
        <f t="shared" ref="J64" si="163">F64-I64</f>
        <v>100000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E64" s="183">
        <f t="shared" ref="AE64" si="164">AB64+AC64+AD64</f>
        <v>97500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2500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100000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28550</v>
      </c>
      <c r="E106" s="180">
        <f>E107+E118+E133+E149+E164+E190+E207+E214</f>
        <v>410170</v>
      </c>
      <c r="F106" s="180">
        <f t="shared" si="0"/>
        <v>438720</v>
      </c>
      <c r="G106" s="180">
        <f>G107+G118+G133+G149+G164+G190+G207+G214</f>
        <v>0</v>
      </c>
      <c r="H106" s="180">
        <f t="shared" si="4"/>
        <v>438720</v>
      </c>
      <c r="I106" s="180">
        <f>I107+I118+I133+I149+I164+I190+I207+I214</f>
        <v>0</v>
      </c>
      <c r="J106" s="180">
        <f t="shared" si="5"/>
        <v>438720</v>
      </c>
      <c r="K106" s="180">
        <f t="shared" ref="K106:AD106" si="297">K107+K118+K133+K149+K164+K190+K207+K214</f>
        <v>10300</v>
      </c>
      <c r="L106" s="180">
        <f t="shared" si="297"/>
        <v>0</v>
      </c>
      <c r="M106" s="180">
        <f t="shared" si="297"/>
        <v>74230</v>
      </c>
      <c r="N106" s="180">
        <f t="shared" si="297"/>
        <v>0</v>
      </c>
      <c r="O106" s="180">
        <f t="shared" si="297"/>
        <v>56150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124790</v>
      </c>
      <c r="AA106" s="180">
        <f t="shared" si="297"/>
        <v>191250</v>
      </c>
      <c r="AB106" s="180">
        <f t="shared" si="297"/>
        <v>172750</v>
      </c>
      <c r="AC106" s="180">
        <f t="shared" si="297"/>
        <v>248670</v>
      </c>
      <c r="AD106" s="180">
        <f t="shared" si="297"/>
        <v>0</v>
      </c>
      <c r="AE106" s="180">
        <f t="shared" si="9"/>
        <v>421420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32000</v>
      </c>
      <c r="AK106" s="180">
        <f>AK107+AK118+AK133+AK149+AK164+AK190+AK207+AK214</f>
        <v>0</v>
      </c>
      <c r="AL106" s="180">
        <f>AL107+AL118+AL133+AL149+AL164+AL190+AL207+AL214</f>
        <v>3300</v>
      </c>
      <c r="AM106" s="180">
        <f t="shared" si="11"/>
        <v>35300</v>
      </c>
      <c r="AN106" s="180">
        <f>AN107+AN118+AN133+AN149+AN164+AN190+AN207+AN214</f>
        <v>0</v>
      </c>
      <c r="AO106" s="180">
        <f>AO107+AO118+AO133+AO149+AO164+AO190+AO207+AO214</f>
        <v>0</v>
      </c>
      <c r="AP106" s="180">
        <f>AP107+AP118+AP133+AP149+AP164+AP190+AP207+AP214</f>
        <v>0</v>
      </c>
      <c r="AQ106" s="180">
        <f t="shared" si="12"/>
        <v>0</v>
      </c>
      <c r="AR106" s="180">
        <f t="shared" si="13"/>
        <v>456720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1300</v>
      </c>
      <c r="F118" s="192">
        <f t="shared" si="300"/>
        <v>1300</v>
      </c>
      <c r="G118" s="192">
        <f t="shared" ref="G118:I118" si="337">SUM(G119:G132)</f>
        <v>0</v>
      </c>
      <c r="H118" s="192">
        <f t="shared" si="4"/>
        <v>1300</v>
      </c>
      <c r="I118" s="192">
        <f t="shared" si="337"/>
        <v>0</v>
      </c>
      <c r="J118" s="192">
        <f t="shared" si="5"/>
        <v>1300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1300</v>
      </c>
      <c r="AA118" s="192">
        <f t="shared" si="338"/>
        <v>0</v>
      </c>
      <c r="AB118" s="192">
        <f t="shared" si="338"/>
        <v>0</v>
      </c>
      <c r="AC118" s="192">
        <f t="shared" si="338"/>
        <v>1300</v>
      </c>
      <c r="AD118" s="192">
        <f t="shared" si="338"/>
        <v>0</v>
      </c>
      <c r="AE118" s="192">
        <f t="shared" si="9"/>
        <v>1300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1300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v>
      </c>
      <c r="F132" s="183">
        <f t="shared" si="300"/>
        <v>1300</v>
      </c>
      <c r="G132" s="183"/>
      <c r="H132" s="183">
        <f t="shared" si="343"/>
        <v>1300</v>
      </c>
      <c r="I132" s="183"/>
      <c r="J132" s="183">
        <f t="shared" si="344"/>
        <v>1300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1300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1300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60000</v>
      </c>
      <c r="F149" s="192">
        <f t="shared" si="300"/>
        <v>60000</v>
      </c>
      <c r="G149" s="192">
        <f>SUM(G150:G163)</f>
        <v>0</v>
      </c>
      <c r="H149" s="192">
        <f t="shared" si="4"/>
        <v>60000</v>
      </c>
      <c r="I149" s="192">
        <f>SUM(I150:I163)</f>
        <v>0</v>
      </c>
      <c r="J149" s="192">
        <f t="shared" si="5"/>
        <v>60000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60000</v>
      </c>
      <c r="AB149" s="192">
        <f t="shared" si="419"/>
        <v>60000</v>
      </c>
      <c r="AC149" s="192">
        <f t="shared" si="419"/>
        <v>0</v>
      </c>
      <c r="AD149" s="192">
        <f t="shared" si="419"/>
        <v>0</v>
      </c>
      <c r="AE149" s="192">
        <f t="shared" si="9"/>
        <v>60000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60000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58" s="183">
        <f t="shared" si="431"/>
        <v>60000</v>
      </c>
      <c r="G158" s="183"/>
      <c r="H158" s="183">
        <f t="shared" si="432"/>
        <v>60000</v>
      </c>
      <c r="I158" s="183"/>
      <c r="J158" s="183">
        <f t="shared" si="433"/>
        <v>60000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60000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60000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28550</v>
      </c>
      <c r="E164" s="192">
        <f>SUM(E165:E189)</f>
        <v>136820</v>
      </c>
      <c r="F164" s="192">
        <f t="shared" si="300"/>
        <v>165370</v>
      </c>
      <c r="G164" s="192">
        <f>SUM(G165:G189)</f>
        <v>0</v>
      </c>
      <c r="H164" s="192">
        <f t="shared" si="4"/>
        <v>165370</v>
      </c>
      <c r="I164" s="192">
        <f>SUM(I165:I189)</f>
        <v>0</v>
      </c>
      <c r="J164" s="192">
        <f t="shared" si="5"/>
        <v>165370</v>
      </c>
      <c r="K164" s="192">
        <f t="shared" ref="K164:AD164" si="447">SUM(K165:K189)</f>
        <v>10300</v>
      </c>
      <c r="L164" s="192">
        <f t="shared" si="447"/>
        <v>0</v>
      </c>
      <c r="M164" s="192">
        <f t="shared" si="447"/>
        <v>74230</v>
      </c>
      <c r="N164" s="192">
        <f t="shared" si="447"/>
        <v>0</v>
      </c>
      <c r="O164" s="192">
        <f t="shared" si="447"/>
        <v>45150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4140</v>
      </c>
      <c r="AA164" s="192">
        <f t="shared" si="447"/>
        <v>31550</v>
      </c>
      <c r="AB164" s="192">
        <f t="shared" si="447"/>
        <v>0</v>
      </c>
      <c r="AC164" s="192">
        <f t="shared" si="447"/>
        <v>147670</v>
      </c>
      <c r="AD164" s="192">
        <f t="shared" si="447"/>
        <v>0</v>
      </c>
      <c r="AE164" s="192">
        <f t="shared" si="9"/>
        <v>147670</v>
      </c>
      <c r="AF164" s="192">
        <f>SUM(AF165:AF189)</f>
        <v>0</v>
      </c>
      <c r="AG164" s="192">
        <f>SUM(AG165:AG189)</f>
        <v>0</v>
      </c>
      <c r="AH164" s="192">
        <f>SUM(AH165:AH189)</f>
        <v>0</v>
      </c>
      <c r="AI164" s="192">
        <f t="shared" si="10"/>
        <v>0</v>
      </c>
      <c r="AJ164" s="192">
        <f>SUM(AJ165:AJ189)</f>
        <v>14400</v>
      </c>
      <c r="AK164" s="192">
        <f>SUM(AK165:AK189)</f>
        <v>0</v>
      </c>
      <c r="AL164" s="192">
        <f>SUM(AL165:AL189)</f>
        <v>3300</v>
      </c>
      <c r="AM164" s="192">
        <f t="shared" si="11"/>
        <v>17700</v>
      </c>
      <c r="AN164" s="192">
        <f>SUM(AN165:AN189)</f>
        <v>0</v>
      </c>
      <c r="AO164" s="192">
        <f>SUM(AO165:AO189)</f>
        <v>0</v>
      </c>
      <c r="AP164" s="192">
        <f>SUM(AP165:AP189)</f>
        <v>0</v>
      </c>
      <c r="AQ164" s="192">
        <f t="shared" si="12"/>
        <v>0</v>
      </c>
      <c r="AR164" s="192">
        <f t="shared" si="13"/>
        <v>165370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28550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5590</v>
      </c>
      <c r="F171" s="183">
        <f t="shared" si="467"/>
        <v>34140</v>
      </c>
      <c r="G171" s="183"/>
      <c r="H171" s="183">
        <f t="shared" si="468"/>
        <v>34140</v>
      </c>
      <c r="I171" s="183"/>
      <c r="J171" s="183">
        <f t="shared" si="469"/>
        <v>34140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2950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30750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32340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32340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M171" s="183">
        <f t="shared" si="472"/>
        <v>1800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34140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F172" s="183">
        <f t="shared" si="467"/>
        <v>800</v>
      </c>
      <c r="G172" s="183"/>
      <c r="H172" s="183">
        <f t="shared" si="468"/>
        <v>800</v>
      </c>
      <c r="I172" s="183"/>
      <c r="J172" s="183">
        <f t="shared" si="469"/>
        <v>800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800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800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71280</v>
      </c>
      <c r="F179" s="183">
        <f t="shared" si="475"/>
        <v>71280</v>
      </c>
      <c r="G179" s="183"/>
      <c r="H179" s="183">
        <f t="shared" si="476"/>
        <v>71280</v>
      </c>
      <c r="I179" s="183"/>
      <c r="J179" s="183">
        <f t="shared" si="477"/>
        <v>71280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71280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71280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71280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71280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9750</v>
      </c>
      <c r="F186" s="183">
        <f t="shared" ref="F186:F189" si="483">D186+E186</f>
        <v>9750</v>
      </c>
      <c r="G186" s="183"/>
      <c r="H186" s="183">
        <f t="shared" ref="H186:H189" si="484">F186-G186</f>
        <v>9750</v>
      </c>
      <c r="I186" s="183"/>
      <c r="J186" s="183">
        <f t="shared" ref="J186:J189" si="485">F186-I186</f>
        <v>9750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8750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M186" s="183">
        <f t="shared" ref="AM186:AM189" si="488">AJ186+AK186+AL186</f>
        <v>1000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9750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49400</v>
      </c>
      <c r="F187" s="183">
        <f t="shared" si="483"/>
        <v>49400</v>
      </c>
      <c r="G187" s="183"/>
      <c r="H187" s="183">
        <f t="shared" si="484"/>
        <v>49400</v>
      </c>
      <c r="I187" s="183"/>
      <c r="J187" s="183">
        <f t="shared" si="485"/>
        <v>49400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10100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35400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34500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34500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M187" s="183">
        <f t="shared" si="488"/>
        <v>14900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49400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0</v>
      </c>
      <c r="E190" s="192">
        <f>E191+E199</f>
        <v>212050</v>
      </c>
      <c r="F190" s="192">
        <f t="shared" si="300"/>
        <v>212050</v>
      </c>
      <c r="G190" s="192">
        <f>G191+G199</f>
        <v>0</v>
      </c>
      <c r="H190" s="192">
        <f t="shared" si="4"/>
        <v>212050</v>
      </c>
      <c r="I190" s="192">
        <f>I191+I199</f>
        <v>0</v>
      </c>
      <c r="J190" s="192">
        <f t="shared" si="5"/>
        <v>212050</v>
      </c>
      <c r="K190" s="192">
        <f>K191+K199</f>
        <v>0</v>
      </c>
      <c r="L190" s="192">
        <f t="shared" ref="L190:AA190" si="491">L191+L199</f>
        <v>0</v>
      </c>
      <c r="M190" s="192">
        <f t="shared" si="491"/>
        <v>0</v>
      </c>
      <c r="N190" s="192">
        <f t="shared" si="491"/>
        <v>0</v>
      </c>
      <c r="O190" s="192">
        <f t="shared" si="491"/>
        <v>11000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119350</v>
      </c>
      <c r="AA190" s="192">
        <f t="shared" si="491"/>
        <v>99700</v>
      </c>
      <c r="AB190" s="192">
        <f t="shared" ref="AB190" si="493">AB191+AB199</f>
        <v>112750</v>
      </c>
      <c r="AC190" s="192">
        <f t="shared" ref="AC190" si="494">AC191+AC199</f>
        <v>99700</v>
      </c>
      <c r="AD190" s="192">
        <f t="shared" ref="AD190" si="495">AD191+AD199</f>
        <v>0</v>
      </c>
      <c r="AE190" s="192">
        <f t="shared" si="9"/>
        <v>212450</v>
      </c>
      <c r="AF190" s="192">
        <f t="shared" ref="AF190" si="496">AF191+AF199</f>
        <v>0</v>
      </c>
      <c r="AG190" s="192">
        <f t="shared" ref="AG190" si="497">AG191+AG199</f>
        <v>0</v>
      </c>
      <c r="AH190" s="192">
        <f t="shared" ref="AH190" si="498">AH191+AH199</f>
        <v>0</v>
      </c>
      <c r="AI190" s="192">
        <f t="shared" si="10"/>
        <v>0</v>
      </c>
      <c r="AJ190" s="192">
        <f t="shared" ref="AJ190" si="499">AJ191+AJ199</f>
        <v>17600</v>
      </c>
      <c r="AK190" s="192">
        <f t="shared" ref="AK190" si="500">AK191+AK199</f>
        <v>0</v>
      </c>
      <c r="AL190" s="192">
        <f t="shared" ref="AL190" si="501">AL191+AL199</f>
        <v>0</v>
      </c>
      <c r="AM190" s="192">
        <f t="shared" si="11"/>
        <v>17600</v>
      </c>
      <c r="AN190" s="192">
        <f t="shared" ref="AN190" si="502">AN191+AN199</f>
        <v>0</v>
      </c>
      <c r="AO190" s="192">
        <f t="shared" ref="AO190" si="503">AO191+AO199</f>
        <v>0</v>
      </c>
      <c r="AP190" s="192">
        <f t="shared" ref="AP190" si="504">AP191+AP199</f>
        <v>0</v>
      </c>
      <c r="AQ190" s="192">
        <f t="shared" si="12"/>
        <v>0</v>
      </c>
      <c r="AR190" s="192">
        <f t="shared" si="13"/>
        <v>230050</v>
      </c>
    </row>
    <row r="191" spans="2:44" x14ac:dyDescent="0.25">
      <c r="B191" s="190" t="s">
        <v>299</v>
      </c>
      <c r="C191" s="191" t="s">
        <v>179</v>
      </c>
      <c r="D191" s="192">
        <f>SUM(D192:D198)</f>
        <v>0</v>
      </c>
      <c r="E191" s="192">
        <f>SUM(E192:E198)</f>
        <v>6700</v>
      </c>
      <c r="F191" s="192">
        <f>D191+E191</f>
        <v>6700</v>
      </c>
      <c r="G191" s="192">
        <f>SUM(G192:G198)</f>
        <v>0</v>
      </c>
      <c r="H191" s="192">
        <f>F191-G191</f>
        <v>6700</v>
      </c>
      <c r="I191" s="192">
        <f>SUM(I192:I198)</f>
        <v>0</v>
      </c>
      <c r="J191" s="192">
        <f>F191-I191</f>
        <v>6700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6700</v>
      </c>
      <c r="AB191" s="192">
        <f t="shared" si="505"/>
        <v>0</v>
      </c>
      <c r="AC191" s="192">
        <f t="shared" si="505"/>
        <v>6700</v>
      </c>
      <c r="AD191" s="192">
        <f t="shared" si="505"/>
        <v>0</v>
      </c>
      <c r="AE191" s="192">
        <f>AB191+AC191+AD191</f>
        <v>6700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6700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6700</v>
      </c>
      <c r="F193" s="183">
        <f t="shared" ref="F193" si="511">D193+E193</f>
        <v>6700</v>
      </c>
      <c r="G193" s="183"/>
      <c r="H193" s="183">
        <f t="shared" ref="H193" si="512">F193-G193</f>
        <v>6700</v>
      </c>
      <c r="I193" s="183"/>
      <c r="J193" s="183">
        <f t="shared" ref="J193" si="513">F193-I193</f>
        <v>6700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6700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6700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6700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0</v>
      </c>
      <c r="E199" s="192">
        <f>SUM(E200:E206)</f>
        <v>205350</v>
      </c>
      <c r="F199" s="192">
        <f>D199+E199</f>
        <v>205350</v>
      </c>
      <c r="G199" s="192">
        <f t="shared" ref="G199:I199" si="535">SUM(G200:G206)</f>
        <v>0</v>
      </c>
      <c r="H199" s="192">
        <f>F199-G199</f>
        <v>205350</v>
      </c>
      <c r="I199" s="192">
        <f t="shared" si="535"/>
        <v>0</v>
      </c>
      <c r="J199" s="192">
        <f>F199-I199</f>
        <v>205350</v>
      </c>
      <c r="K199" s="192">
        <f t="shared" ref="K199:AP199" si="536">SUM(K200:K206)</f>
        <v>0</v>
      </c>
      <c r="L199" s="192">
        <f t="shared" si="536"/>
        <v>0</v>
      </c>
      <c r="M199" s="192">
        <f t="shared" si="536"/>
        <v>0</v>
      </c>
      <c r="N199" s="192">
        <f t="shared" si="536"/>
        <v>0</v>
      </c>
      <c r="O199" s="192">
        <f t="shared" si="536"/>
        <v>11000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119350</v>
      </c>
      <c r="AA199" s="192">
        <f t="shared" si="536"/>
        <v>93000</v>
      </c>
      <c r="AB199" s="192">
        <f t="shared" si="536"/>
        <v>112750</v>
      </c>
      <c r="AC199" s="192">
        <f t="shared" si="536"/>
        <v>93000</v>
      </c>
      <c r="AD199" s="192">
        <f t="shared" si="536"/>
        <v>0</v>
      </c>
      <c r="AE199" s="192">
        <f>AB199+AC199+AD199</f>
        <v>205750</v>
      </c>
      <c r="AF199" s="192">
        <f t="shared" si="536"/>
        <v>0</v>
      </c>
      <c r="AG199" s="192">
        <f t="shared" si="536"/>
        <v>0</v>
      </c>
      <c r="AH199" s="192">
        <f t="shared" si="536"/>
        <v>0</v>
      </c>
      <c r="AI199" s="192">
        <f>AF199+AG199+AH199</f>
        <v>0</v>
      </c>
      <c r="AJ199" s="192">
        <f t="shared" si="536"/>
        <v>17600</v>
      </c>
      <c r="AK199" s="192">
        <f t="shared" si="536"/>
        <v>0</v>
      </c>
      <c r="AL199" s="192">
        <f t="shared" si="536"/>
        <v>0</v>
      </c>
      <c r="AM199" s="192">
        <f>AJ199+AK199+AL199</f>
        <v>17600</v>
      </c>
      <c r="AN199" s="192">
        <f t="shared" si="536"/>
        <v>0</v>
      </c>
      <c r="AO199" s="192">
        <f t="shared" si="536"/>
        <v>0</v>
      </c>
      <c r="AP199" s="192">
        <f t="shared" si="536"/>
        <v>0</v>
      </c>
      <c r="AQ199" s="192">
        <f>AN199+AO199+AP199</f>
        <v>0</v>
      </c>
      <c r="AR199" s="192">
        <f>AE199+AI199+AM199+AQ199</f>
        <v>223350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F200" s="183">
        <f>D200+E200</f>
        <v>11000</v>
      </c>
      <c r="G200" s="183"/>
      <c r="H200" s="183">
        <f t="shared" ref="H200:H206" si="541">F200-G200</f>
        <v>11000</v>
      </c>
      <c r="I200" s="183"/>
      <c r="J200" s="183">
        <f t="shared" ref="J200:J206" si="542">F200-I200</f>
        <v>11000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11000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11000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194350</v>
      </c>
      <c r="F201" s="183">
        <f>D201+E201</f>
        <v>194350</v>
      </c>
      <c r="G201" s="183"/>
      <c r="H201" s="183">
        <f t="shared" si="541"/>
        <v>194350</v>
      </c>
      <c r="I201" s="183"/>
      <c r="J201" s="183">
        <f t="shared" si="542"/>
        <v>194350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119350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93000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112750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93000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205750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6600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212350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36745</v>
      </c>
      <c r="E222" s="180">
        <f>E223+E235+E243+E260+E267+E312</f>
        <v>539125</v>
      </c>
      <c r="F222" s="180">
        <f t="shared" ref="F222:F382" si="622">D222+E222</f>
        <v>575870</v>
      </c>
      <c r="G222" s="180">
        <f>G223+G235+G243+G260+G267+G312</f>
        <v>0</v>
      </c>
      <c r="H222" s="180">
        <f t="shared" ref="H222:H498" si="623">F222-G222</f>
        <v>575870</v>
      </c>
      <c r="I222" s="180">
        <f>I223+I235+I243+I260+I267+I312</f>
        <v>0</v>
      </c>
      <c r="J222" s="180">
        <f t="shared" ref="J222:J498" si="624">F222-I222</f>
        <v>575870</v>
      </c>
      <c r="K222" s="180">
        <f t="shared" ref="K222:AD222" si="625">K223+K235+K243+K260+K267+K312</f>
        <v>1000</v>
      </c>
      <c r="L222" s="180">
        <f t="shared" si="625"/>
        <v>0</v>
      </c>
      <c r="M222" s="180">
        <f t="shared" si="625"/>
        <v>33680</v>
      </c>
      <c r="N222" s="180">
        <f t="shared" si="625"/>
        <v>0</v>
      </c>
      <c r="O222" s="180">
        <f t="shared" si="625"/>
        <v>51100</v>
      </c>
      <c r="P222" s="180">
        <f t="shared" si="625"/>
        <v>0</v>
      </c>
      <c r="Q222" s="180">
        <f t="shared" si="625"/>
        <v>0</v>
      </c>
      <c r="R222" s="180">
        <f t="shared" si="625"/>
        <v>0</v>
      </c>
      <c r="S222" s="180">
        <f t="shared" si="625"/>
        <v>0</v>
      </c>
      <c r="T222" s="180">
        <f t="shared" ref="T222" si="626">T223+T235+T243+T260+T267+T312</f>
        <v>28200</v>
      </c>
      <c r="U222" s="180">
        <f t="shared" si="625"/>
        <v>0</v>
      </c>
      <c r="V222" s="180">
        <f t="shared" si="625"/>
        <v>0</v>
      </c>
      <c r="W222" s="180">
        <f t="shared" si="625"/>
        <v>0</v>
      </c>
      <c r="X222" s="180">
        <f t="shared" si="625"/>
        <v>0</v>
      </c>
      <c r="Y222" s="180">
        <f t="shared" ref="Y222:Z222" si="627">Y223+Y235+Y243+Y260+Y267+Y312</f>
        <v>0</v>
      </c>
      <c r="Z222" s="180">
        <f t="shared" si="627"/>
        <v>119340</v>
      </c>
      <c r="AA222" s="180">
        <f t="shared" si="625"/>
        <v>343460</v>
      </c>
      <c r="AB222" s="180">
        <f t="shared" si="625"/>
        <v>3500</v>
      </c>
      <c r="AC222" s="180">
        <f t="shared" si="625"/>
        <v>371475</v>
      </c>
      <c r="AD222" s="180">
        <f t="shared" si="625"/>
        <v>42700</v>
      </c>
      <c r="AE222" s="180">
        <f t="shared" ref="AE222:AE498" si="628">AB222+AC222+AD222</f>
        <v>417675</v>
      </c>
      <c r="AF222" s="180">
        <f>AF223+AF235+AF243+AF260+AF267+AF312</f>
        <v>155205</v>
      </c>
      <c r="AG222" s="180">
        <f>AG223+AG235+AG243+AG260+AG267+AG312</f>
        <v>0</v>
      </c>
      <c r="AH222" s="180">
        <f>AH223+AH235+AH243+AH260+AH267+AH312</f>
        <v>0</v>
      </c>
      <c r="AI222" s="180">
        <f t="shared" ref="AI222:AI498" si="629">AF222+AG222+AH222</f>
        <v>155205</v>
      </c>
      <c r="AJ222" s="180">
        <f>AJ223+AJ235+AJ243+AJ260+AJ267+AJ312</f>
        <v>2500</v>
      </c>
      <c r="AK222" s="180">
        <f>AK223+AK235+AK243+AK260+AK267+AK312</f>
        <v>0</v>
      </c>
      <c r="AL222" s="180">
        <f>AL223+AL235+AL243+AL260+AL267+AL312</f>
        <v>1400</v>
      </c>
      <c r="AM222" s="180">
        <f t="shared" ref="AM222:AM498" si="630">AJ222+AK222+AL222</f>
        <v>3900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576780</v>
      </c>
    </row>
    <row r="223" spans="2:44" x14ac:dyDescent="0.25">
      <c r="B223" s="190" t="s">
        <v>309</v>
      </c>
      <c r="C223" s="191" t="s">
        <v>188</v>
      </c>
      <c r="D223" s="192">
        <f>SUM(D224:D234)</f>
        <v>2400</v>
      </c>
      <c r="E223" s="192">
        <f>SUM(E224:E234)</f>
        <v>246725</v>
      </c>
      <c r="F223" s="192">
        <f t="shared" si="622"/>
        <v>249125</v>
      </c>
      <c r="G223" s="192">
        <f>SUM(G224:G234)</f>
        <v>0</v>
      </c>
      <c r="H223" s="192">
        <f t="shared" si="623"/>
        <v>249125</v>
      </c>
      <c r="I223" s="192">
        <f>SUM(I224:I234)</f>
        <v>0</v>
      </c>
      <c r="J223" s="192">
        <f t="shared" si="624"/>
        <v>249125</v>
      </c>
      <c r="K223" s="192">
        <f t="shared" ref="K223:AD223" si="633">SUM(K224:K234)</f>
        <v>0</v>
      </c>
      <c r="L223" s="192">
        <f t="shared" si="633"/>
        <v>0</v>
      </c>
      <c r="M223" s="192">
        <f t="shared" si="633"/>
        <v>17280</v>
      </c>
      <c r="N223" s="192">
        <f t="shared" si="633"/>
        <v>0</v>
      </c>
      <c r="O223" s="192">
        <f t="shared" si="633"/>
        <v>10500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66140</v>
      </c>
      <c r="AA223" s="192">
        <f t="shared" si="633"/>
        <v>155205</v>
      </c>
      <c r="AB223" s="192">
        <f t="shared" si="633"/>
        <v>0</v>
      </c>
      <c r="AC223" s="192">
        <f t="shared" si="633"/>
        <v>92520</v>
      </c>
      <c r="AD223" s="192">
        <f t="shared" si="633"/>
        <v>0</v>
      </c>
      <c r="AE223" s="192">
        <f t="shared" si="628"/>
        <v>92520</v>
      </c>
      <c r="AF223" s="192">
        <f>SUM(AF224:AF234)</f>
        <v>155205</v>
      </c>
      <c r="AG223" s="192">
        <f>SUM(AG224:AG234)</f>
        <v>0</v>
      </c>
      <c r="AH223" s="192">
        <f>SUM(AH224:AH234)</f>
        <v>0</v>
      </c>
      <c r="AI223" s="192">
        <f t="shared" si="629"/>
        <v>155205</v>
      </c>
      <c r="AJ223" s="192">
        <f>SUM(AJ224:AJ234)</f>
        <v>0</v>
      </c>
      <c r="AK223" s="192">
        <f>SUM(AK224:AK234)</f>
        <v>0</v>
      </c>
      <c r="AL223" s="192">
        <f>SUM(AL224:AL234)</f>
        <v>1400</v>
      </c>
      <c r="AM223" s="192">
        <f t="shared" si="630"/>
        <v>1400</v>
      </c>
      <c r="AN223" s="192">
        <f>SUM(AN224:AN234)</f>
        <v>0</v>
      </c>
      <c r="AO223" s="192">
        <f>SUM(AO224:AO234)</f>
        <v>0</v>
      </c>
      <c r="AP223" s="192">
        <f>SUM(AP224:AP234)</f>
        <v>0</v>
      </c>
      <c r="AQ223" s="192">
        <f t="shared" si="631"/>
        <v>0</v>
      </c>
      <c r="AR223" s="192">
        <f t="shared" si="632"/>
        <v>249125</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246725</v>
      </c>
      <c r="F225" s="183">
        <f t="shared" si="622"/>
        <v>249125</v>
      </c>
      <c r="G225" s="183"/>
      <c r="H225" s="183">
        <f t="shared" si="623"/>
        <v>249125</v>
      </c>
      <c r="I225" s="183"/>
      <c r="J225" s="183">
        <f t="shared" si="624"/>
        <v>249125</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17280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66140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155205</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92520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92520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155205</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155205</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v>
      </c>
      <c r="AM225" s="183">
        <f t="shared" si="630"/>
        <v>1400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249125</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51000</v>
      </c>
      <c r="F235" s="192">
        <f t="shared" si="622"/>
        <v>51000</v>
      </c>
      <c r="G235" s="192">
        <f>SUM(G236:G242)</f>
        <v>0</v>
      </c>
      <c r="H235" s="192">
        <f t="shared" si="623"/>
        <v>51000</v>
      </c>
      <c r="I235" s="192">
        <f>SUM(I236:I242)</f>
        <v>0</v>
      </c>
      <c r="J235" s="192">
        <f t="shared" si="624"/>
        <v>51000</v>
      </c>
      <c r="K235" s="192">
        <f t="shared" ref="K235:AD235" si="660">SUM(K236:K242)</f>
        <v>0</v>
      </c>
      <c r="L235" s="192">
        <f t="shared" si="660"/>
        <v>0</v>
      </c>
      <c r="M235" s="192">
        <f t="shared" si="660"/>
        <v>0</v>
      </c>
      <c r="N235" s="192">
        <f t="shared" si="660"/>
        <v>0</v>
      </c>
      <c r="O235" s="192">
        <f t="shared" si="660"/>
        <v>27000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24000</v>
      </c>
      <c r="AB235" s="192">
        <f t="shared" si="660"/>
        <v>0</v>
      </c>
      <c r="AC235" s="192">
        <f t="shared" si="660"/>
        <v>51000</v>
      </c>
      <c r="AD235" s="192">
        <f t="shared" si="660"/>
        <v>0</v>
      </c>
      <c r="AE235" s="192">
        <f t="shared" si="628"/>
        <v>51000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51000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v>
      </c>
      <c r="F239" s="183">
        <f t="shared" si="665"/>
        <v>51000</v>
      </c>
      <c r="G239" s="183"/>
      <c r="H239" s="183">
        <f t="shared" si="666"/>
        <v>51000</v>
      </c>
      <c r="I239" s="183"/>
      <c r="J239" s="183">
        <f t="shared" si="667"/>
        <v>51000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51000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51000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9985</v>
      </c>
      <c r="E243" s="192">
        <f>SUM(E244:E259)</f>
        <v>27500</v>
      </c>
      <c r="F243" s="192">
        <f t="shared" si="622"/>
        <v>37485</v>
      </c>
      <c r="G243" s="192">
        <f>SUM(G244:G259)</f>
        <v>0</v>
      </c>
      <c r="H243" s="192">
        <f t="shared" si="623"/>
        <v>37485</v>
      </c>
      <c r="I243" s="192">
        <f>SUM(I244:I259)</f>
        <v>0</v>
      </c>
      <c r="J243" s="192">
        <f t="shared" si="624"/>
        <v>37485</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37655</v>
      </c>
      <c r="AB243" s="192">
        <f t="shared" si="689"/>
        <v>0</v>
      </c>
      <c r="AC243" s="192">
        <f t="shared" si="689"/>
        <v>37655</v>
      </c>
      <c r="AD243" s="192">
        <f t="shared" si="689"/>
        <v>0</v>
      </c>
      <c r="AE243" s="192">
        <f t="shared" si="628"/>
        <v>37655</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37655</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9985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27500</v>
      </c>
      <c r="F248" s="183">
        <f t="shared" si="694"/>
        <v>37485</v>
      </c>
      <c r="G248" s="183"/>
      <c r="H248" s="183">
        <f t="shared" si="695"/>
        <v>37485</v>
      </c>
      <c r="I248" s="183"/>
      <c r="J248" s="183">
        <f t="shared" si="696"/>
        <v>37485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37655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37655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37655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37655</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1500</v>
      </c>
      <c r="E267" s="192">
        <f>SUM(E268:E311)</f>
        <v>76700</v>
      </c>
      <c r="F267" s="192">
        <f t="shared" si="622"/>
        <v>78200</v>
      </c>
      <c r="G267" s="192">
        <f>SUM(G268:G311)</f>
        <v>0</v>
      </c>
      <c r="H267" s="192">
        <f t="shared" si="623"/>
        <v>78200</v>
      </c>
      <c r="I267" s="192">
        <f>SUM(I268:I311)</f>
        <v>0</v>
      </c>
      <c r="J267" s="192">
        <f t="shared" si="624"/>
        <v>78200</v>
      </c>
      <c r="K267" s="192">
        <f t="shared" ref="K267:AD267" si="723">SUM(K268:K311)</f>
        <v>1000</v>
      </c>
      <c r="L267" s="192">
        <f t="shared" si="723"/>
        <v>0</v>
      </c>
      <c r="M267" s="192">
        <f t="shared" si="723"/>
        <v>16400</v>
      </c>
      <c r="N267" s="192">
        <f t="shared" si="723"/>
        <v>0</v>
      </c>
      <c r="O267" s="192">
        <f t="shared" si="723"/>
        <v>7600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53200</v>
      </c>
      <c r="AA267" s="192">
        <f t="shared" si="723"/>
        <v>0</v>
      </c>
      <c r="AB267" s="192">
        <f t="shared" si="723"/>
        <v>0</v>
      </c>
      <c r="AC267" s="192">
        <f t="shared" si="723"/>
        <v>75700</v>
      </c>
      <c r="AD267" s="192">
        <f t="shared" si="723"/>
        <v>0</v>
      </c>
      <c r="AE267" s="192">
        <f t="shared" si="628"/>
        <v>75700</v>
      </c>
      <c r="AF267" s="192">
        <f>SUM(AF268:AF311)</f>
        <v>0</v>
      </c>
      <c r="AG267" s="192">
        <f>SUM(AG268:AG311)</f>
        <v>0</v>
      </c>
      <c r="AH267" s="192">
        <f>SUM(AH268:AH311)</f>
        <v>0</v>
      </c>
      <c r="AI267" s="192">
        <f t="shared" si="629"/>
        <v>0</v>
      </c>
      <c r="AJ267" s="192">
        <f>SUM(AJ268:AJ311)</f>
        <v>2500</v>
      </c>
      <c r="AK267" s="192">
        <f>SUM(AK268:AK311)</f>
        <v>0</v>
      </c>
      <c r="AL267" s="192">
        <f>SUM(AL268:AL311)</f>
        <v>0</v>
      </c>
      <c r="AM267" s="192">
        <f t="shared" si="630"/>
        <v>2500</v>
      </c>
      <c r="AN267" s="192">
        <f>SUM(AN268:AN311)</f>
        <v>0</v>
      </c>
      <c r="AO267" s="192">
        <f>SUM(AO268:AO311)</f>
        <v>0</v>
      </c>
      <c r="AP267" s="192">
        <f>SUM(AP268:AP311)</f>
        <v>0</v>
      </c>
      <c r="AQ267" s="192">
        <f t="shared" si="631"/>
        <v>0</v>
      </c>
      <c r="AR267" s="192">
        <f t="shared" si="632"/>
        <v>78200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62700</v>
      </c>
      <c r="F278" s="183">
        <f t="shared" si="728"/>
        <v>64200</v>
      </c>
      <c r="G278" s="183"/>
      <c r="H278" s="183">
        <f t="shared" si="729"/>
        <v>64200</v>
      </c>
      <c r="I278" s="183"/>
      <c r="J278" s="183">
        <f t="shared" si="730"/>
        <v>64200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16400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39200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61700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61700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2500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64200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F299" s="183">
        <f t="shared" si="728"/>
        <v>14000</v>
      </c>
      <c r="G299" s="183"/>
      <c r="H299" s="183">
        <f t="shared" si="729"/>
        <v>14000</v>
      </c>
      <c r="I299" s="183"/>
      <c r="J299" s="183">
        <f t="shared" si="730"/>
        <v>14000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14000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14000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22860</v>
      </c>
      <c r="E312" s="192">
        <f>SUM(E313:E326)</f>
        <v>137200</v>
      </c>
      <c r="F312" s="192">
        <f t="shared" si="622"/>
        <v>160060</v>
      </c>
      <c r="G312" s="192">
        <f>SUM(G313:G326)</f>
        <v>0</v>
      </c>
      <c r="H312" s="192">
        <f t="shared" si="623"/>
        <v>160060</v>
      </c>
      <c r="I312" s="192">
        <f>SUM(I313:I326)</f>
        <v>0</v>
      </c>
      <c r="J312" s="192">
        <f t="shared" si="624"/>
        <v>160060</v>
      </c>
      <c r="K312" s="192">
        <f t="shared" ref="K312:AD312" si="744">SUM(K313:K326)</f>
        <v>0</v>
      </c>
      <c r="L312" s="192">
        <f t="shared" si="744"/>
        <v>0</v>
      </c>
      <c r="M312" s="192">
        <f t="shared" si="744"/>
        <v>0</v>
      </c>
      <c r="N312" s="192">
        <f t="shared" si="744"/>
        <v>0</v>
      </c>
      <c r="O312" s="192">
        <f t="shared" si="744"/>
        <v>6000</v>
      </c>
      <c r="P312" s="192">
        <f t="shared" ref="P312:Q312" si="745">SUM(P313:P326)</f>
        <v>0</v>
      </c>
      <c r="Q312" s="192">
        <f t="shared" si="745"/>
        <v>0</v>
      </c>
      <c r="R312" s="192">
        <f t="shared" si="744"/>
        <v>0</v>
      </c>
      <c r="S312" s="192">
        <f t="shared" si="744"/>
        <v>0</v>
      </c>
      <c r="T312" s="192">
        <f t="shared" ref="T312" si="746">SUM(T313:T326)</f>
        <v>28200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126600</v>
      </c>
      <c r="AB312" s="192">
        <f t="shared" si="744"/>
        <v>3500</v>
      </c>
      <c r="AC312" s="192">
        <f t="shared" si="744"/>
        <v>114600</v>
      </c>
      <c r="AD312" s="192">
        <f t="shared" si="744"/>
        <v>42700</v>
      </c>
      <c r="AE312" s="192">
        <f t="shared" si="628"/>
        <v>160800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160800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22860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315" s="183">
        <f t="shared" si="622"/>
        <v>107860</v>
      </c>
      <c r="G315" s="183"/>
      <c r="H315" s="183">
        <f t="shared" si="623"/>
        <v>107860</v>
      </c>
      <c r="I315" s="183"/>
      <c r="J315" s="183">
        <f t="shared" si="624"/>
        <v>107860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108600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108600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108600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108600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41400</v>
      </c>
      <c r="F317" s="183">
        <f t="shared" si="622"/>
        <v>41400</v>
      </c>
      <c r="G317" s="183"/>
      <c r="H317" s="183">
        <f t="shared" si="623"/>
        <v>41400</v>
      </c>
      <c r="I317" s="183"/>
      <c r="J317" s="183">
        <f t="shared" si="624"/>
        <v>41400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23400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41400</v>
      </c>
      <c r="AE317" s="183">
        <f t="shared" si="628"/>
        <v>41400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41400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F322" s="183">
        <f t="shared" si="757"/>
        <v>4800</v>
      </c>
      <c r="G322" s="183"/>
      <c r="H322" s="183">
        <f t="shared" si="758"/>
        <v>4800</v>
      </c>
      <c r="I322" s="183"/>
      <c r="J322" s="183">
        <f t="shared" si="759"/>
        <v>4800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v>
      </c>
      <c r="AE322" s="183">
        <f t="shared" si="760"/>
        <v>4800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4800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323" s="183">
        <f t="shared" si="757"/>
        <v>6000</v>
      </c>
      <c r="G323" s="183"/>
      <c r="H323" s="183">
        <f t="shared" si="758"/>
        <v>6000</v>
      </c>
      <c r="I323" s="183"/>
      <c r="J323" s="183">
        <f t="shared" si="759"/>
        <v>6000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6000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6000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473547</v>
      </c>
      <c r="F327" s="180">
        <f t="shared" si="622"/>
        <v>473547</v>
      </c>
      <c r="G327" s="180">
        <f>G328+G345+G383+G389</f>
        <v>0</v>
      </c>
      <c r="H327" s="180">
        <f t="shared" si="623"/>
        <v>473547</v>
      </c>
      <c r="I327" s="180">
        <f>I328+I345+I383+I389</f>
        <v>0</v>
      </c>
      <c r="J327" s="180">
        <f t="shared" si="624"/>
        <v>473547</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356953</v>
      </c>
      <c r="U327" s="180">
        <f t="shared" si="781"/>
        <v>0</v>
      </c>
      <c r="V327" s="180">
        <f t="shared" si="781"/>
        <v>0</v>
      </c>
      <c r="W327" s="180">
        <f t="shared" si="781"/>
        <v>0</v>
      </c>
      <c r="X327" s="180">
        <f t="shared" si="781"/>
        <v>0</v>
      </c>
      <c r="Y327" s="180">
        <f t="shared" ref="Y327:Z327" si="783">Y328+Y345+Y383+Y389</f>
        <v>0</v>
      </c>
      <c r="Z327" s="180">
        <f t="shared" si="783"/>
        <v>40000</v>
      </c>
      <c r="AA327" s="180">
        <f t="shared" si="781"/>
        <v>76594</v>
      </c>
      <c r="AB327" s="180">
        <f t="shared" si="781"/>
        <v>37148</v>
      </c>
      <c r="AC327" s="180">
        <f t="shared" si="781"/>
        <v>87400</v>
      </c>
      <c r="AD327" s="180">
        <f t="shared" si="781"/>
        <v>274685</v>
      </c>
      <c r="AE327" s="180">
        <f t="shared" si="628"/>
        <v>399233</v>
      </c>
      <c r="AF327" s="180">
        <f>AF328+AF345+AF383+AF389</f>
        <v>0</v>
      </c>
      <c r="AG327" s="180">
        <f>AG328+AG345+AG383+AG389</f>
        <v>0</v>
      </c>
      <c r="AH327" s="180">
        <f>AH328+AH345+AH383+AH389</f>
        <v>0</v>
      </c>
      <c r="AI327" s="180">
        <f t="shared" si="629"/>
        <v>0</v>
      </c>
      <c r="AJ327" s="180">
        <f>AJ328+AJ345+AJ383+AJ389</f>
        <v>9594</v>
      </c>
      <c r="AK327" s="180">
        <f>AK328+AK345+AK383+AK389</f>
        <v>0</v>
      </c>
      <c r="AL327" s="180">
        <f>AL328+AL345+AL383+AL389</f>
        <v>0</v>
      </c>
      <c r="AM327" s="180">
        <f t="shared" si="630"/>
        <v>9594</v>
      </c>
      <c r="AN327" s="180">
        <f>AN328+AN345+AN383+AN389</f>
        <v>0</v>
      </c>
      <c r="AO327" s="180">
        <f>AO328+AO345+AO383+AO389</f>
        <v>3120</v>
      </c>
      <c r="AP327" s="180">
        <f>AP328+AP345+AP383+AP389</f>
        <v>61600</v>
      </c>
      <c r="AQ327" s="180">
        <f t="shared" si="631"/>
        <v>64720</v>
      </c>
      <c r="AR327" s="180">
        <f t="shared" si="632"/>
        <v>473547</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468997</v>
      </c>
      <c r="F345" s="192">
        <f t="shared" si="622"/>
        <v>468997</v>
      </c>
      <c r="G345" s="192">
        <f>SUM(G346:G382)</f>
        <v>0</v>
      </c>
      <c r="H345" s="192">
        <f t="shared" si="623"/>
        <v>468997</v>
      </c>
      <c r="I345" s="192">
        <f>SUM(I346:I382)</f>
        <v>0</v>
      </c>
      <c r="J345" s="192">
        <f t="shared" si="624"/>
        <v>468997</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356653</v>
      </c>
      <c r="U345" s="192">
        <f t="shared" si="819"/>
        <v>0</v>
      </c>
      <c r="V345" s="192">
        <f t="shared" si="819"/>
        <v>0</v>
      </c>
      <c r="W345" s="192">
        <f t="shared" si="819"/>
        <v>0</v>
      </c>
      <c r="X345" s="192">
        <f t="shared" si="819"/>
        <v>0</v>
      </c>
      <c r="Y345" s="192">
        <f t="shared" ref="Y345:Z345" si="821">SUM(Y346:Y382)</f>
        <v>0</v>
      </c>
      <c r="Z345" s="192">
        <f t="shared" si="821"/>
        <v>40000</v>
      </c>
      <c r="AA345" s="192">
        <f t="shared" si="819"/>
        <v>72344</v>
      </c>
      <c r="AB345" s="192">
        <f t="shared" si="819"/>
        <v>37148</v>
      </c>
      <c r="AC345" s="192">
        <f t="shared" si="819"/>
        <v>87400</v>
      </c>
      <c r="AD345" s="192">
        <f t="shared" si="819"/>
        <v>274685</v>
      </c>
      <c r="AE345" s="192">
        <f t="shared" si="628"/>
        <v>399233</v>
      </c>
      <c r="AF345" s="192">
        <f>SUM(AF346:AF382)</f>
        <v>0</v>
      </c>
      <c r="AG345" s="192">
        <f>SUM(AG346:AG382)</f>
        <v>0</v>
      </c>
      <c r="AH345" s="192">
        <f>SUM(AH346:AH382)</f>
        <v>0</v>
      </c>
      <c r="AI345" s="192">
        <f t="shared" si="629"/>
        <v>0</v>
      </c>
      <c r="AJ345" s="192">
        <f>SUM(AJ346:AJ382)</f>
        <v>5044</v>
      </c>
      <c r="AK345" s="192">
        <f>SUM(AK346:AK382)</f>
        <v>0</v>
      </c>
      <c r="AL345" s="192">
        <f>SUM(AL346:AL382)</f>
        <v>0</v>
      </c>
      <c r="AM345" s="192">
        <f t="shared" si="630"/>
        <v>5044</v>
      </c>
      <c r="AN345" s="192">
        <f>SUM(AN346:AN382)</f>
        <v>0</v>
      </c>
      <c r="AO345" s="192">
        <f>SUM(AO346:AO382)</f>
        <v>3120</v>
      </c>
      <c r="AP345" s="192">
        <f>SUM(AP346:AP382)</f>
        <v>61600</v>
      </c>
      <c r="AQ345" s="192">
        <f t="shared" si="631"/>
        <v>64720</v>
      </c>
      <c r="AR345" s="192">
        <f t="shared" si="632"/>
        <v>468997</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347" s="183">
        <f t="shared" si="622"/>
        <v>40000</v>
      </c>
      <c r="G347" s="183"/>
      <c r="H347" s="183">
        <f t="shared" si="623"/>
        <v>40000</v>
      </c>
      <c r="I347" s="183"/>
      <c r="J347" s="183">
        <f t="shared" si="624"/>
        <v>40000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40000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40000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133231</v>
      </c>
      <c r="F348" s="183">
        <f t="shared" si="622"/>
        <v>133231</v>
      </c>
      <c r="G348" s="183"/>
      <c r="H348" s="183">
        <f t="shared" si="623"/>
        <v>133231</v>
      </c>
      <c r="I348" s="183"/>
      <c r="J348" s="183">
        <f t="shared" si="624"/>
        <v>133231</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133231</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69231</v>
      </c>
      <c r="AE348" s="183">
        <f t="shared" si="628"/>
        <v>71631</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61600</v>
      </c>
      <c r="AQ348" s="183">
        <f t="shared" si="631"/>
        <v>61600</v>
      </c>
      <c r="AR348" s="183">
        <f t="shared" si="632"/>
        <v>133231</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28869</v>
      </c>
      <c r="F349" s="183">
        <f t="shared" si="622"/>
        <v>28869</v>
      </c>
      <c r="G349" s="183"/>
      <c r="H349" s="183">
        <f t="shared" si="623"/>
        <v>28869</v>
      </c>
      <c r="I349" s="183"/>
      <c r="J349" s="183">
        <f t="shared" si="624"/>
        <v>28869</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28869</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28869</v>
      </c>
      <c r="AE349" s="183">
        <f t="shared" si="628"/>
        <v>28869</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28869</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85772</v>
      </c>
      <c r="F350" s="183">
        <f t="shared" si="622"/>
        <v>85772</v>
      </c>
      <c r="G350" s="183"/>
      <c r="H350" s="183">
        <f t="shared" si="623"/>
        <v>85772</v>
      </c>
      <c r="I350" s="183"/>
      <c r="J350" s="183">
        <f t="shared" si="624"/>
        <v>85772</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85772</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80460</v>
      </c>
      <c r="AE350" s="183">
        <f t="shared" si="628"/>
        <v>80608</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5044</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5044</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120</v>
      </c>
      <c r="AR350" s="183">
        <f t="shared" si="632"/>
        <v>85772</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47150</v>
      </c>
      <c r="F357" s="183">
        <f t="shared" si="622"/>
        <v>47150</v>
      </c>
      <c r="G357" s="183"/>
      <c r="H357" s="183">
        <f t="shared" si="623"/>
        <v>47150</v>
      </c>
      <c r="I357" s="183"/>
      <c r="J357" s="183">
        <f t="shared" si="624"/>
        <v>47150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47150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44150</v>
      </c>
      <c r="AE357" s="183">
        <f t="shared" si="628"/>
        <v>44150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3000</v>
      </c>
      <c r="AR357" s="183">
        <f t="shared" si="632"/>
        <v>47150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133975</v>
      </c>
      <c r="F366" s="183">
        <f t="shared" si="822"/>
        <v>133975</v>
      </c>
      <c r="G366" s="183"/>
      <c r="H366" s="183">
        <f t="shared" si="823"/>
        <v>133975</v>
      </c>
      <c r="I366" s="183"/>
      <c r="J366" s="183">
        <f t="shared" si="824"/>
        <v>133975</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90500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43475</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51975</v>
      </c>
      <c r="AE366" s="183">
        <f t="shared" si="825"/>
        <v>133975</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133975</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4550</v>
      </c>
      <c r="F383" s="192">
        <f t="shared" ref="F383:F498" si="830">D383+E383</f>
        <v>4550</v>
      </c>
      <c r="G383" s="192">
        <f>SUM(G384:G388)</f>
        <v>0</v>
      </c>
      <c r="H383" s="192">
        <f t="shared" si="623"/>
        <v>4550</v>
      </c>
      <c r="I383" s="192">
        <f>SUM(I384:I388)</f>
        <v>0</v>
      </c>
      <c r="J383" s="192">
        <f t="shared" si="624"/>
        <v>4550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300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4250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4550</v>
      </c>
      <c r="AK383" s="192">
        <f>SUM(AK384:AK388)</f>
        <v>0</v>
      </c>
      <c r="AL383" s="192">
        <f>SUM(AL384:AL388)</f>
        <v>0</v>
      </c>
      <c r="AM383" s="192">
        <f t="shared" si="630"/>
        <v>4550</v>
      </c>
      <c r="AN383" s="192">
        <f>SUM(AN384:AN388)</f>
        <v>0</v>
      </c>
      <c r="AO383" s="192">
        <f>SUM(AO384:AO388)</f>
        <v>0</v>
      </c>
      <c r="AP383" s="192">
        <f>SUM(AP384:AP388)</f>
        <v>0</v>
      </c>
      <c r="AQ383" s="192">
        <f t="shared" si="631"/>
        <v>0</v>
      </c>
      <c r="AR383" s="192">
        <f t="shared" si="632"/>
        <v>4550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4550</v>
      </c>
      <c r="F385" s="183">
        <f t="shared" si="830"/>
        <v>4550</v>
      </c>
      <c r="G385" s="183"/>
      <c r="H385" s="183">
        <f t="shared" si="623"/>
        <v>4550</v>
      </c>
      <c r="I385" s="183"/>
      <c r="J385" s="183">
        <f t="shared" si="624"/>
        <v>4550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4550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4550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4550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13000</v>
      </c>
      <c r="F526" s="180">
        <f t="shared" si="1050"/>
        <v>13000</v>
      </c>
      <c r="G526" s="180">
        <f t="shared" ref="G526:I526" si="1123">G527+G541</f>
        <v>0</v>
      </c>
      <c r="H526" s="180">
        <f t="shared" si="1052"/>
        <v>13000</v>
      </c>
      <c r="I526" s="180">
        <f t="shared" si="1123"/>
        <v>0</v>
      </c>
      <c r="J526" s="180">
        <f t="shared" si="1053"/>
        <v>13000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10000</v>
      </c>
      <c r="AA526" s="180">
        <f t="shared" si="1124"/>
        <v>3000</v>
      </c>
      <c r="AB526" s="180">
        <f t="shared" si="1124"/>
        <v>0</v>
      </c>
      <c r="AC526" s="180">
        <f t="shared" si="1124"/>
        <v>13000</v>
      </c>
      <c r="AD526" s="180">
        <f t="shared" si="1124"/>
        <v>0</v>
      </c>
      <c r="AE526" s="180">
        <f t="shared" si="1059"/>
        <v>13000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13000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13000</v>
      </c>
      <c r="F541" s="192">
        <f t="shared" si="1050"/>
        <v>13000</v>
      </c>
      <c r="G541" s="192">
        <f>SUM(G542:G559)</f>
        <v>0</v>
      </c>
      <c r="H541" s="192">
        <f>SUM(H542:H559)</f>
        <v>13000</v>
      </c>
      <c r="I541" s="192">
        <f>SUM(I542:I559)</f>
        <v>0</v>
      </c>
      <c r="J541" s="192">
        <f>SUM(J542:J559)</f>
        <v>13000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10000</v>
      </c>
      <c r="AA541" s="192">
        <f t="shared" si="1175"/>
        <v>3000</v>
      </c>
      <c r="AB541" s="192">
        <f t="shared" si="1175"/>
        <v>0</v>
      </c>
      <c r="AC541" s="192">
        <f t="shared" si="1175"/>
        <v>13000</v>
      </c>
      <c r="AD541" s="192">
        <f t="shared" si="1175"/>
        <v>0</v>
      </c>
      <c r="AE541" s="192">
        <f t="shared" si="1059"/>
        <v>13000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13000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559" s="183">
        <f t="shared" si="1188"/>
        <v>13000</v>
      </c>
      <c r="G559" s="183"/>
      <c r="H559" s="183">
        <f t="shared" si="1189"/>
        <v>13000</v>
      </c>
      <c r="I559" s="183"/>
      <c r="J559" s="183">
        <f t="shared" si="1190"/>
        <v>13000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13000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13000</v>
      </c>
    </row>
    <row r="560" spans="2:44" x14ac:dyDescent="0.25">
      <c r="B560" s="178" t="s">
        <v>1323</v>
      </c>
      <c r="C560" s="179" t="s">
        <v>1324</v>
      </c>
      <c r="D560" s="180">
        <f>SUM(D561:D565)</f>
        <v>0</v>
      </c>
      <c r="E560" s="180">
        <f>SUM(E561:E565)</f>
        <v>119260</v>
      </c>
      <c r="F560" s="180">
        <f t="shared" ref="F560:F565" si="1196">D560+E560</f>
        <v>119260</v>
      </c>
      <c r="G560" s="180">
        <f>SUM(G561:G565)</f>
        <v>0</v>
      </c>
      <c r="H560" s="180">
        <f t="shared" ref="H560:H565" si="1197">F560-G560</f>
        <v>119260</v>
      </c>
      <c r="I560" s="180">
        <f>SUM(I561:I565)</f>
        <v>0</v>
      </c>
      <c r="J560" s="180">
        <f t="shared" ref="J560:J565" si="1198">F560-I560</f>
        <v>119260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114760</v>
      </c>
      <c r="AA560" s="180">
        <f t="shared" si="1199"/>
        <v>4500</v>
      </c>
      <c r="AB560" s="180">
        <f t="shared" si="1199"/>
        <v>0</v>
      </c>
      <c r="AC560" s="180">
        <f t="shared" si="1199"/>
        <v>105500</v>
      </c>
      <c r="AD560" s="180">
        <f t="shared" si="1199"/>
        <v>0</v>
      </c>
      <c r="AE560" s="180">
        <f t="shared" ref="AE560:AE565" si="1204">AB560+AC560+AD560</f>
        <v>105500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13760</v>
      </c>
      <c r="AM560" s="180">
        <f t="shared" ref="AM560:AM565" si="1206">AJ560+AK560+AL560</f>
        <v>13760</v>
      </c>
      <c r="AN560" s="180">
        <f>SUM(AN561:AN565)</f>
        <v>0</v>
      </c>
      <c r="AO560" s="180">
        <f>SUM(AO561:AO565)</f>
        <v>0</v>
      </c>
      <c r="AP560" s="180">
        <f>SUM(AP561:AP565)</f>
        <v>0</v>
      </c>
      <c r="AQ560" s="180">
        <f t="shared" ref="AQ560:AQ565" si="1207">AN560+AO560+AP560</f>
        <v>0</v>
      </c>
      <c r="AR560" s="180">
        <f t="shared" ref="AR560:AR565" si="1208">AE560+AI560+AM560+AQ560</f>
        <v>119260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F561" s="183">
        <f t="shared" si="1196"/>
        <v>55000</v>
      </c>
      <c r="G561" s="183"/>
      <c r="H561" s="183">
        <f t="shared" si="1197"/>
        <v>55000</v>
      </c>
      <c r="I561" s="183"/>
      <c r="J561" s="183">
        <f t="shared" si="1198"/>
        <v>55000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50000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561" s="183">
        <f t="shared" si="1206"/>
        <v>5000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55000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62660</v>
      </c>
      <c r="F562" s="183">
        <f t="shared" si="1196"/>
        <v>62660</v>
      </c>
      <c r="G562" s="183"/>
      <c r="H562" s="183">
        <f t="shared" si="1197"/>
        <v>62660</v>
      </c>
      <c r="I562" s="183"/>
      <c r="J562" s="183">
        <f t="shared" si="1198"/>
        <v>62660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58160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53900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53900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8760</v>
      </c>
      <c r="AM562" s="183">
        <f t="shared" si="1206"/>
        <v>8760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62660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v>
      </c>
      <c r="F563" s="183">
        <f t="shared" si="1196"/>
        <v>1600</v>
      </c>
      <c r="G563" s="183"/>
      <c r="H563" s="183">
        <f t="shared" si="1197"/>
        <v>1600</v>
      </c>
      <c r="I563" s="183"/>
      <c r="J563" s="183">
        <f t="shared" si="1198"/>
        <v>1600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1600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1600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65295</v>
      </c>
      <c r="E566" s="186">
        <f>E12+E106+E222+E327+E397+E499+E526+E560</f>
        <v>1992602</v>
      </c>
      <c r="F566" s="186">
        <f t="shared" si="1050"/>
        <v>2057897</v>
      </c>
      <c r="G566" s="186">
        <f>G12+G106+G222+G327+G397+G499+G526+G560</f>
        <v>0</v>
      </c>
      <c r="H566" s="186">
        <f t="shared" si="1052"/>
        <v>2057897</v>
      </c>
      <c r="I566" s="186">
        <f>I12+I106+I222+I327+I397+I499+I526+I560</f>
        <v>0</v>
      </c>
      <c r="J566" s="186">
        <f t="shared" si="1053"/>
        <v>2057897</v>
      </c>
      <c r="K566" s="186">
        <f t="shared" ref="K566:AD566" si="1209">K12+K106+K222+K327+K397+K499+K526+K560</f>
        <v>11300</v>
      </c>
      <c r="L566" s="186">
        <f t="shared" si="1209"/>
        <v>0</v>
      </c>
      <c r="M566" s="186">
        <f t="shared" si="1209"/>
        <v>107910</v>
      </c>
      <c r="N566" s="186">
        <f t="shared" si="1209"/>
        <v>0</v>
      </c>
      <c r="O566" s="186">
        <f t="shared" si="1209"/>
        <v>107250</v>
      </c>
      <c r="P566" s="186">
        <f t="shared" ref="P566:Q566" si="1210">P12+P106+P222+P327+P397+P499+P526+P560</f>
        <v>0</v>
      </c>
      <c r="Q566" s="186">
        <f t="shared" si="1210"/>
        <v>0</v>
      </c>
      <c r="R566" s="186">
        <f t="shared" si="1209"/>
        <v>0</v>
      </c>
      <c r="S566" s="186">
        <f t="shared" si="1209"/>
        <v>0</v>
      </c>
      <c r="T566" s="186">
        <f t="shared" ref="T566" si="1211">T12+T106+T222+T327+T397+T499+T526+T560</f>
        <v>822653</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408890</v>
      </c>
      <c r="AA566" s="186">
        <f t="shared" si="1209"/>
        <v>618804</v>
      </c>
      <c r="AB566" s="186">
        <f t="shared" si="1209"/>
        <v>558398</v>
      </c>
      <c r="AC566" s="186">
        <f t="shared" si="1209"/>
        <v>826045</v>
      </c>
      <c r="AD566" s="186">
        <f t="shared" si="1209"/>
        <v>407385</v>
      </c>
      <c r="AE566" s="186">
        <f t="shared" si="1059"/>
        <v>1791828</v>
      </c>
      <c r="AF566" s="186">
        <f t="shared" ref="AF566:AH566" si="1214">AF12+AF106+AF222+AF327+AF397+AF499+AF526+AF560</f>
        <v>155205</v>
      </c>
      <c r="AG566" s="186">
        <f t="shared" si="1214"/>
        <v>0</v>
      </c>
      <c r="AH566" s="186">
        <f t="shared" si="1214"/>
        <v>0</v>
      </c>
      <c r="AI566" s="186">
        <f t="shared" si="1060"/>
        <v>155205</v>
      </c>
      <c r="AJ566" s="186">
        <f t="shared" ref="AJ566:AL566" si="1215">AJ12+AJ106+AJ222+AJ327+AJ397+AJ499+AJ526+AJ560</f>
        <v>46594</v>
      </c>
      <c r="AK566" s="186">
        <f t="shared" si="1215"/>
        <v>0</v>
      </c>
      <c r="AL566" s="186">
        <f t="shared" si="1215"/>
        <v>18460</v>
      </c>
      <c r="AM566" s="186">
        <f t="shared" si="1061"/>
        <v>65054</v>
      </c>
      <c r="AN566" s="186">
        <f t="shared" ref="AN566:AP566" si="1216">AN12+AN106+AN222+AN327+AN397+AN499+AN526+AN560</f>
        <v>0</v>
      </c>
      <c r="AO566" s="186">
        <f t="shared" si="1216"/>
        <v>3120</v>
      </c>
      <c r="AP566" s="186">
        <f t="shared" si="1216"/>
        <v>61600</v>
      </c>
      <c r="AQ566" s="186">
        <f t="shared" si="1062"/>
        <v>64720</v>
      </c>
      <c r="AR566" s="186">
        <f t="shared" si="1063"/>
        <v>2076807</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I525"/>
  <sheetViews>
    <sheetView showGridLines="0" topLeftCell="C4" zoomScale="90" zoomScaleNormal="90" workbookViewId="0">
      <selection activeCell="I516" sqref="I516:I52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1477</v>
      </c>
      <c r="Q2" s="122" t="s">
        <v>1512</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530210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2500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07" t="s">
        <v>1702</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Realizacion de un taller de socializacion y apropiacion de las lineas de vinculacion de UNAH-TEC Aguán</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605">
        <v>50</v>
      </c>
      <c r="E17" s="328"/>
      <c r="F17" s="115">
        <v>1500</v>
      </c>
      <c r="G17" s="329">
        <f t="shared" ref="G17:G25" si="0">E17*F17</f>
        <v>0</v>
      </c>
      <c r="H17" s="330"/>
      <c r="I17" s="116" t="s">
        <v>698</v>
      </c>
      <c r="J17" s="116" t="str">
        <f>VLOOKUP(I17,Presupuesto!$B$11:$C$566,2,0)</f>
        <v>SERVICIOS DE CAPACITACION.</v>
      </c>
      <c r="K17" s="331" t="s">
        <v>1512</v>
      </c>
      <c r="L17" s="116" t="s">
        <v>393</v>
      </c>
      <c r="N17" s="153"/>
    </row>
    <row r="18" spans="2:14" x14ac:dyDescent="0.25">
      <c r="B18" s="93"/>
      <c r="C18" s="99" t="s">
        <v>48</v>
      </c>
      <c r="D18" s="606"/>
      <c r="E18" s="200">
        <v>200</v>
      </c>
      <c r="F18" s="100">
        <v>5</v>
      </c>
      <c r="G18" s="97">
        <f t="shared" si="0"/>
        <v>1000</v>
      </c>
      <c r="H18" s="161" t="s">
        <v>128</v>
      </c>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606"/>
      <c r="E19" s="200">
        <v>50</v>
      </c>
      <c r="F19" s="100">
        <v>30</v>
      </c>
      <c r="G19" s="97">
        <f t="shared" si="0"/>
        <v>1500</v>
      </c>
      <c r="H19" s="161" t="s">
        <v>128</v>
      </c>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606"/>
      <c r="E20" s="151"/>
      <c r="F20" s="118"/>
      <c r="G20" s="97">
        <f t="shared" si="0"/>
        <v>0</v>
      </c>
      <c r="H20" s="161"/>
      <c r="I20" s="322"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606"/>
      <c r="E21" s="151"/>
      <c r="F21" s="118"/>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606"/>
      <c r="E22" s="200"/>
      <c r="F22" s="100"/>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606"/>
      <c r="E23" s="200"/>
      <c r="F23" s="100"/>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606"/>
      <c r="E24" s="200"/>
      <c r="F24" s="100"/>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606"/>
      <c r="E25" s="212"/>
      <c r="F25" s="119"/>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32"/>
      <c r="F26" s="104"/>
      <c r="G26" s="105">
        <f>D26*E26*F26</f>
        <v>0</v>
      </c>
      <c r="H26" s="333"/>
      <c r="I26" s="334" t="s">
        <v>300</v>
      </c>
      <c r="J26" s="106" t="str">
        <f>VLOOKUP(I26,Presupuesto!$B$11:$C$566,2,0)</f>
        <v>VIATICOS (26200-00)</v>
      </c>
      <c r="K26" s="335" t="str">
        <f t="shared" si="1"/>
        <v>Gestión Tecnologías de Información y Comunicación</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17310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31.5" x14ac:dyDescent="0.25">
      <c r="C32" s="202" t="s">
        <v>391</v>
      </c>
      <c r="D32" s="71" t="s">
        <v>1721</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Realizacion de levantamiento de informacion de los diagnosticos para la apertura de las nuevas carreras del centro.</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605">
        <v>25</v>
      </c>
      <c r="E36" s="328"/>
      <c r="F36" s="115">
        <v>30000</v>
      </c>
      <c r="G36" s="329">
        <f t="shared" ref="G36:G44" si="2">E36*F36</f>
        <v>0</v>
      </c>
      <c r="H36" s="330"/>
      <c r="I36" s="116" t="s">
        <v>698</v>
      </c>
      <c r="J36" s="116" t="str">
        <f>VLOOKUP(I36,Presupuesto!$B$11:$C$566,2,0)</f>
        <v>SERVICIOS DE CAPACITACION.</v>
      </c>
      <c r="K36" s="331" t="s">
        <v>1512</v>
      </c>
      <c r="L36" s="116" t="s">
        <v>393</v>
      </c>
    </row>
    <row r="37" spans="3:12" x14ac:dyDescent="0.25">
      <c r="C37" s="99" t="s">
        <v>48</v>
      </c>
      <c r="D37" s="606"/>
      <c r="E37" s="200">
        <v>200</v>
      </c>
      <c r="F37" s="100">
        <v>2</v>
      </c>
      <c r="G37" s="97">
        <f t="shared" si="2"/>
        <v>400</v>
      </c>
      <c r="H37" s="161" t="s">
        <v>128</v>
      </c>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606"/>
      <c r="E38" s="200">
        <v>50</v>
      </c>
      <c r="F38" s="100">
        <v>120</v>
      </c>
      <c r="G38" s="97">
        <f t="shared" si="2"/>
        <v>6000</v>
      </c>
      <c r="H38" s="161" t="s">
        <v>1697</v>
      </c>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1722</v>
      </c>
      <c r="D39" s="606"/>
      <c r="E39" s="151">
        <v>10</v>
      </c>
      <c r="F39" s="118">
        <v>1000</v>
      </c>
      <c r="G39" s="97">
        <f t="shared" si="2"/>
        <v>10000</v>
      </c>
      <c r="H39" s="161" t="s">
        <v>128</v>
      </c>
      <c r="I39" s="675" t="s">
        <v>299</v>
      </c>
      <c r="J39" s="98" t="str">
        <f>VLOOKUP(I39,Presupuesto!$B$11:$C$566,2,0)</f>
        <v>PASAJES (26100-00)</v>
      </c>
      <c r="K39" s="98" t="str">
        <f t="shared" si="3"/>
        <v>Gestión Tecnologías de Información y Comunicación</v>
      </c>
      <c r="L39" s="98" t="s">
        <v>411</v>
      </c>
    </row>
    <row r="40" spans="3:12" x14ac:dyDescent="0.25">
      <c r="C40" s="99" t="s">
        <v>416</v>
      </c>
      <c r="D40" s="606"/>
      <c r="E40" s="151"/>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606"/>
      <c r="E41" s="200">
        <v>2</v>
      </c>
      <c r="F41" s="100">
        <v>85</v>
      </c>
      <c r="G41" s="97">
        <f t="shared" si="2"/>
        <v>170</v>
      </c>
      <c r="H41" s="677"/>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606"/>
      <c r="E42" s="200"/>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606"/>
      <c r="E43" s="200">
        <v>3</v>
      </c>
      <c r="F43" s="100">
        <v>80</v>
      </c>
      <c r="G43" s="97">
        <f t="shared" si="2"/>
        <v>240</v>
      </c>
      <c r="H43" s="677"/>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606"/>
      <c r="E44" s="212">
        <v>20</v>
      </c>
      <c r="F44" s="119">
        <v>25</v>
      </c>
      <c r="G44" s="97">
        <f t="shared" si="2"/>
        <v>500</v>
      </c>
      <c r="H44" s="677"/>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9840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07" t="s">
        <v>1744</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 xml:space="preserve">Elaboracion y ejecucion de un proyecto de fortalecimiento de capacidades y competencias y  en las areas de matematicas y español con estudiantes de educacion media que se someteran a la PAA </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605"/>
      <c r="E55" s="328"/>
      <c r="F55" s="115"/>
      <c r="G55" s="329">
        <f t="shared" ref="G55:G63" si="4">E55*F55</f>
        <v>0</v>
      </c>
      <c r="H55" s="330"/>
      <c r="I55" s="116" t="s">
        <v>698</v>
      </c>
      <c r="J55" s="116" t="str">
        <f>VLOOKUP(I55,Presupuesto!$B$11:$C$566,2,0)</f>
        <v>SERVICIOS DE CAPACITACION.</v>
      </c>
      <c r="K55" s="331" t="s">
        <v>1512</v>
      </c>
      <c r="L55" s="116" t="s">
        <v>393</v>
      </c>
    </row>
    <row r="56" spans="3:12" x14ac:dyDescent="0.25">
      <c r="C56" s="99" t="s">
        <v>48</v>
      </c>
      <c r="D56" s="606"/>
      <c r="E56" s="200">
        <v>2000</v>
      </c>
      <c r="F56" s="100">
        <v>3</v>
      </c>
      <c r="G56" s="97">
        <f t="shared" si="4"/>
        <v>6000</v>
      </c>
      <c r="H56" s="161" t="s">
        <v>128</v>
      </c>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606"/>
      <c r="E57" s="200">
        <f>D55</f>
        <v>0</v>
      </c>
      <c r="F57" s="100"/>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1722</v>
      </c>
      <c r="D58" s="606"/>
      <c r="E58" s="151">
        <v>36</v>
      </c>
      <c r="F58" s="118">
        <v>100</v>
      </c>
      <c r="G58" s="97">
        <f t="shared" si="4"/>
        <v>3600</v>
      </c>
      <c r="H58" s="161" t="s">
        <v>128</v>
      </c>
      <c r="I58" s="675" t="s">
        <v>299</v>
      </c>
      <c r="J58" s="98" t="str">
        <f>VLOOKUP(I58,Presupuesto!$B$11:$C$566,2,0)</f>
        <v>PASAJES (26100-00)</v>
      </c>
      <c r="K58" s="98" t="str">
        <f>$K$55</f>
        <v>Gestión Tecnologías de Información y Comunicación</v>
      </c>
      <c r="L58" s="98" t="s">
        <v>411</v>
      </c>
    </row>
    <row r="59" spans="3:12" x14ac:dyDescent="0.25">
      <c r="C59" s="99" t="s">
        <v>416</v>
      </c>
      <c r="D59" s="606"/>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606"/>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606"/>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606"/>
      <c r="E62" s="200">
        <v>3</v>
      </c>
      <c r="F62" s="100">
        <v>80</v>
      </c>
      <c r="G62" s="97">
        <f t="shared" si="4"/>
        <v>240</v>
      </c>
      <c r="H62" s="161" t="s">
        <v>128</v>
      </c>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606"/>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24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605"/>
      <c r="E74" s="328"/>
      <c r="F74" s="115"/>
      <c r="G74" s="329">
        <f t="shared" ref="G74:G76" si="7">E74*F74</f>
        <v>0</v>
      </c>
      <c r="H74" s="330"/>
      <c r="I74" s="116" t="s">
        <v>698</v>
      </c>
      <c r="J74" s="116" t="str">
        <f>VLOOKUP(I74,Presupuesto!$B$11:$C$566,2,0)</f>
        <v>SERVICIOS DE CAPACITACION.</v>
      </c>
      <c r="K74" s="331" t="s">
        <v>1512</v>
      </c>
      <c r="L74" s="116" t="s">
        <v>393</v>
      </c>
    </row>
    <row r="75" spans="3:12" x14ac:dyDescent="0.25">
      <c r="C75" s="99" t="s">
        <v>48</v>
      </c>
      <c r="D75" s="606"/>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606"/>
      <c r="E76" s="200">
        <v>500</v>
      </c>
      <c r="F76" s="100"/>
      <c r="G76" s="97">
        <f t="shared" si="7"/>
        <v>0</v>
      </c>
      <c r="H76" s="161"/>
      <c r="I76" s="98" t="s">
        <v>791</v>
      </c>
      <c r="J76" s="98" t="str">
        <f>VLOOKUP(I76,Presupuesto!$B$11:$C$566,2,0)</f>
        <v>ALIMENTOS B EBIDAS PARA PERSONAS</v>
      </c>
      <c r="K76" s="98" t="str">
        <f t="shared" ref="K76:K84" si="8">$K$74</f>
        <v>Gestión Tecnologías de Información y Comunicación</v>
      </c>
      <c r="L76" s="98" t="s">
        <v>395</v>
      </c>
    </row>
    <row r="77" spans="3:12" x14ac:dyDescent="0.25">
      <c r="C77" s="99" t="s">
        <v>1722</v>
      </c>
      <c r="D77" s="606"/>
      <c r="E77" s="151"/>
      <c r="F77" s="118"/>
      <c r="G77" s="97"/>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606"/>
      <c r="E78" s="151"/>
      <c r="F78" s="118"/>
      <c r="G78" s="97"/>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606"/>
      <c r="E79" s="200"/>
      <c r="F79" s="100"/>
      <c r="G79" s="97"/>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606"/>
      <c r="E80" s="200"/>
      <c r="F80" s="100"/>
      <c r="G80" s="97"/>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606"/>
      <c r="E81" s="200"/>
      <c r="F81" s="100"/>
      <c r="G81" s="97"/>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1750</v>
      </c>
      <c r="D82" s="606"/>
      <c r="E82" s="212"/>
      <c r="F82" s="119"/>
      <c r="G82" s="97"/>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427</v>
      </c>
      <c r="D83" s="217">
        <v>0</v>
      </c>
      <c r="E83" s="332"/>
      <c r="F83" s="104"/>
      <c r="G83" s="105"/>
      <c r="H83" s="333"/>
      <c r="I83" s="334" t="s">
        <v>300</v>
      </c>
      <c r="J83" s="106" t="str">
        <f>VLOOKUP(I83,Presupuesto!$B$11:$C$566,2,0)</f>
        <v>VIATICOS (26200-00)</v>
      </c>
      <c r="K83" s="335" t="str">
        <f t="shared" si="8"/>
        <v>Gestión Tecnologías de Información y Comunicación</v>
      </c>
      <c r="L83" s="335" t="s">
        <v>411</v>
      </c>
    </row>
    <row r="84" spans="3:12" ht="15.75" thickBot="1" x14ac:dyDescent="0.3">
      <c r="C84" s="216" t="s">
        <v>429</v>
      </c>
      <c r="D84" s="217">
        <v>0</v>
      </c>
      <c r="E84" s="332"/>
      <c r="F84" s="104"/>
      <c r="G84" s="105"/>
      <c r="H84" s="333"/>
      <c r="I84" s="334" t="s">
        <v>300</v>
      </c>
      <c r="J84" s="106" t="str">
        <f>VLOOKUP(I84,Presupuesto!$B$11:$C$566,2,0)</f>
        <v>VIATICOS (26200-00)</v>
      </c>
      <c r="K84" s="335" t="str">
        <f t="shared" si="8"/>
        <v>Gestión Tecnologías de Información y Comunicación</v>
      </c>
      <c r="L84" s="335" t="s">
        <v>411</v>
      </c>
    </row>
    <row r="85" spans="3:12" ht="15.75" thickBot="1" x14ac:dyDescent="0.3"/>
    <row r="86" spans="3:12" ht="15.75" thickBot="1" x14ac:dyDescent="0.3">
      <c r="C86" s="29" t="s">
        <v>43</v>
      </c>
      <c r="D86" s="30">
        <f>SUM(G93:G102)</f>
        <v>19500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254" t="s">
        <v>1772</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Realización de ferias vocacionales</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605"/>
      <c r="E93" s="328"/>
      <c r="F93" s="115">
        <v>30000</v>
      </c>
      <c r="G93" s="329">
        <f t="shared" ref="G93:G101" si="9">E93*F93</f>
        <v>0</v>
      </c>
      <c r="H93" s="330"/>
      <c r="I93" s="116" t="s">
        <v>698</v>
      </c>
      <c r="J93" s="116" t="str">
        <f>VLOOKUP(I93,Presupuesto!$B$11:$C$566,2,0)</f>
        <v>SERVICIOS DE CAPACITACION.</v>
      </c>
      <c r="K93" s="331" t="s">
        <v>1512</v>
      </c>
      <c r="L93" s="116" t="s">
        <v>393</v>
      </c>
    </row>
    <row r="94" spans="3:12" x14ac:dyDescent="0.25">
      <c r="C94" s="99" t="s">
        <v>48</v>
      </c>
      <c r="D94" s="606"/>
      <c r="E94" s="200">
        <v>5</v>
      </c>
      <c r="F94" s="100">
        <v>1500</v>
      </c>
      <c r="G94" s="97">
        <f t="shared" si="9"/>
        <v>7500</v>
      </c>
      <c r="H94" s="161" t="s">
        <v>128</v>
      </c>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606"/>
      <c r="E95" s="200">
        <v>500</v>
      </c>
      <c r="F95" s="100">
        <v>20</v>
      </c>
      <c r="G95" s="97">
        <f t="shared" si="9"/>
        <v>10000</v>
      </c>
      <c r="H95" s="161" t="s">
        <v>1697</v>
      </c>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1773</v>
      </c>
      <c r="D96" s="606"/>
      <c r="E96" s="151">
        <v>1000</v>
      </c>
      <c r="F96" s="118">
        <v>1</v>
      </c>
      <c r="G96" s="97">
        <f t="shared" si="9"/>
        <v>1000</v>
      </c>
      <c r="H96" s="161" t="s">
        <v>1697</v>
      </c>
      <c r="I96" s="675" t="s">
        <v>299</v>
      </c>
      <c r="J96" s="98" t="str">
        <f>VLOOKUP(I96,Presupuesto!$B$11:$C$566,2,0)</f>
        <v>PASAJES (26100-00)</v>
      </c>
      <c r="K96" s="98" t="str">
        <f t="shared" si="10"/>
        <v>Gestión Tecnologías de Información y Comunicación</v>
      </c>
      <c r="L96" s="98" t="s">
        <v>411</v>
      </c>
    </row>
    <row r="97" spans="3:12" x14ac:dyDescent="0.25">
      <c r="C97" s="99" t="s">
        <v>416</v>
      </c>
      <c r="D97" s="606"/>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1722</v>
      </c>
      <c r="D98" s="606"/>
      <c r="E98" s="200">
        <v>5</v>
      </c>
      <c r="F98" s="100">
        <v>200</v>
      </c>
      <c r="G98" s="97">
        <f t="shared" si="9"/>
        <v>1000</v>
      </c>
      <c r="H98" s="161" t="s">
        <v>128</v>
      </c>
      <c r="I98" s="675" t="s">
        <v>820</v>
      </c>
      <c r="J98" s="98" t="str">
        <f>VLOOKUP(I98,Presupuesto!$B$11:$C$566,2,0)</f>
        <v>PRODUCTOS PAPEL Y CARTON</v>
      </c>
      <c r="K98" s="98" t="str">
        <f t="shared" si="10"/>
        <v>Gestión Tecnologías de Información y Comunicación</v>
      </c>
      <c r="L98" s="98" t="s">
        <v>411</v>
      </c>
    </row>
    <row r="99" spans="3:12" x14ac:dyDescent="0.25">
      <c r="C99" s="99" t="s">
        <v>122</v>
      </c>
      <c r="D99" s="606"/>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606"/>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606"/>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6.5" thickBot="1" x14ac:dyDescent="0.3">
      <c r="C105" s="29" t="s">
        <v>43</v>
      </c>
      <c r="D105" s="254"/>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07"/>
      <c r="E108" s="93"/>
      <c r="F108" s="93"/>
      <c r="G108" s="93"/>
      <c r="H108" s="76"/>
      <c r="I108" s="76"/>
      <c r="J108" s="76"/>
      <c r="K108" s="112"/>
    </row>
    <row r="109" spans="3:12" ht="18.75" x14ac:dyDescent="0.25">
      <c r="C109" s="210"/>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605"/>
      <c r="E112" s="328"/>
      <c r="F112" s="115">
        <v>30000</v>
      </c>
      <c r="G112" s="329">
        <f t="shared" ref="G112:G120" si="11">E112*F112</f>
        <v>0</v>
      </c>
      <c r="H112" s="330"/>
      <c r="I112" s="116" t="s">
        <v>698</v>
      </c>
      <c r="J112" s="116" t="str">
        <f>VLOOKUP(I112,Presupuesto!$B$11:$C$566,2,0)</f>
        <v>SERVICIOS DE CAPACITACION.</v>
      </c>
      <c r="K112" s="331" t="s">
        <v>1512</v>
      </c>
      <c r="L112" s="116" t="s">
        <v>393</v>
      </c>
    </row>
    <row r="113" spans="3:12" x14ac:dyDescent="0.25">
      <c r="C113" s="99" t="s">
        <v>48</v>
      </c>
      <c r="D113" s="606"/>
      <c r="E113" s="200">
        <v>1000</v>
      </c>
      <c r="F113" s="100"/>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606"/>
      <c r="E114" s="200">
        <v>500</v>
      </c>
      <c r="F114" s="100"/>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1722</v>
      </c>
      <c r="D115" s="606"/>
      <c r="E115" s="151">
        <v>5</v>
      </c>
      <c r="F115" s="118"/>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606"/>
      <c r="E116" s="151">
        <v>0</v>
      </c>
      <c r="F116" s="118"/>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1774</v>
      </c>
      <c r="D117" s="606"/>
      <c r="E117" s="200">
        <v>25</v>
      </c>
      <c r="F117" s="100"/>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606"/>
      <c r="E118" s="200">
        <f>D112/12</f>
        <v>0</v>
      </c>
      <c r="F118" s="100"/>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606"/>
      <c r="E119" s="200">
        <f>D112/12</f>
        <v>0</v>
      </c>
      <c r="F119" s="100"/>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606"/>
      <c r="E120" s="212">
        <v>0</v>
      </c>
      <c r="F120" s="119"/>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427</v>
      </c>
      <c r="D121" s="217">
        <v>0</v>
      </c>
      <c r="E121" s="332">
        <v>9</v>
      </c>
      <c r="F121" s="104"/>
      <c r="G121" s="105">
        <v>18000</v>
      </c>
      <c r="H121" s="678"/>
      <c r="I121" s="676" t="s">
        <v>760</v>
      </c>
      <c r="J121" s="106" t="str">
        <f>VLOOKUP(I121,Presupuesto!$B$11:$C$566,2,0)</f>
        <v>VIATICOS NACIONALES</v>
      </c>
      <c r="K121" s="335" t="str">
        <f t="shared" si="12"/>
        <v>Gestión Tecnologías de Información y Comunicación</v>
      </c>
      <c r="L121" s="335" t="s">
        <v>411</v>
      </c>
    </row>
    <row r="123" spans="3:12" ht="15.75" thickBot="1" x14ac:dyDescent="0.3"/>
    <row r="124" spans="3:12" ht="15.75" thickBot="1" x14ac:dyDescent="0.3">
      <c r="C124" s="532" t="s">
        <v>43</v>
      </c>
      <c r="D124" s="533">
        <f>SUM(G131:G140)</f>
        <v>15000</v>
      </c>
      <c r="E124" s="534"/>
      <c r="F124" s="534"/>
      <c r="G124" s="534"/>
      <c r="H124" s="535"/>
      <c r="I124" s="535"/>
      <c r="J124" s="535"/>
      <c r="K124" s="534"/>
      <c r="L124" s="536"/>
    </row>
    <row r="125" spans="3:12" x14ac:dyDescent="0.25">
      <c r="C125" s="537"/>
      <c r="D125" s="538"/>
      <c r="E125" s="534"/>
      <c r="F125" s="534"/>
      <c r="G125" s="534"/>
      <c r="H125" s="535"/>
      <c r="I125" s="535"/>
      <c r="J125" s="535"/>
      <c r="K125" s="534"/>
      <c r="L125" s="536"/>
    </row>
    <row r="126" spans="3:12" x14ac:dyDescent="0.25">
      <c r="C126" s="537"/>
      <c r="D126" s="538"/>
      <c r="E126" s="534"/>
      <c r="F126" s="534"/>
      <c r="G126" s="534"/>
      <c r="H126" s="535"/>
      <c r="I126" s="535"/>
      <c r="J126" s="535"/>
      <c r="K126" s="534"/>
      <c r="L126" s="536"/>
    </row>
    <row r="127" spans="3:12" ht="15.75" x14ac:dyDescent="0.25">
      <c r="C127" s="539" t="s">
        <v>391</v>
      </c>
      <c r="D127" s="540"/>
      <c r="E127" s="534"/>
      <c r="F127" s="534"/>
      <c r="G127" s="534"/>
      <c r="H127" s="535"/>
      <c r="I127" s="535"/>
      <c r="J127" s="535"/>
      <c r="K127" s="534"/>
      <c r="L127" s="536"/>
    </row>
    <row r="128" spans="3:12" ht="18.75" x14ac:dyDescent="0.25">
      <c r="C128" s="541"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538"/>
      <c r="E128" s="534"/>
      <c r="F128" s="534"/>
      <c r="G128" s="534"/>
      <c r="H128" s="535"/>
      <c r="I128" s="535"/>
      <c r="J128" s="535"/>
      <c r="K128" s="534"/>
      <c r="L128" s="536"/>
    </row>
    <row r="129" spans="3:12" ht="15.75" thickBot="1" x14ac:dyDescent="0.3">
      <c r="C129" s="537"/>
      <c r="D129" s="538"/>
      <c r="E129" s="534"/>
      <c r="F129" s="534"/>
      <c r="G129" s="534"/>
      <c r="H129" s="535"/>
      <c r="I129" s="535"/>
      <c r="J129" s="535"/>
      <c r="K129" s="534"/>
      <c r="L129" s="536"/>
    </row>
    <row r="130" spans="3:12" ht="30.75" thickBot="1" x14ac:dyDescent="0.3">
      <c r="C130" s="542" t="s">
        <v>44</v>
      </c>
      <c r="D130" s="543" t="s">
        <v>45</v>
      </c>
      <c r="E130" s="544" t="s">
        <v>55</v>
      </c>
      <c r="F130" s="544" t="s">
        <v>57</v>
      </c>
      <c r="G130" s="545" t="s">
        <v>27</v>
      </c>
      <c r="H130" s="546" t="s">
        <v>130</v>
      </c>
      <c r="I130" s="544" t="s">
        <v>46</v>
      </c>
      <c r="J130" s="544" t="s">
        <v>131</v>
      </c>
      <c r="K130" s="544" t="s">
        <v>409</v>
      </c>
      <c r="L130" s="544" t="s">
        <v>410</v>
      </c>
    </row>
    <row r="131" spans="3:12" x14ac:dyDescent="0.25">
      <c r="C131" s="547" t="s">
        <v>47</v>
      </c>
      <c r="D131" s="607"/>
      <c r="E131" s="548"/>
      <c r="F131" s="549">
        <v>30000</v>
      </c>
      <c r="G131" s="550">
        <f t="shared" ref="G131:G139" si="13">E131*F131</f>
        <v>0</v>
      </c>
      <c r="H131" s="551"/>
      <c r="I131" s="552" t="s">
        <v>698</v>
      </c>
      <c r="J131" s="552" t="str">
        <f>VLOOKUP(I131,Presupuesto!$B$11:$C$566,2,0)</f>
        <v>SERVICIOS DE CAPACITACION.</v>
      </c>
      <c r="K131" s="553" t="s">
        <v>1512</v>
      </c>
      <c r="L131" s="552" t="s">
        <v>393</v>
      </c>
    </row>
    <row r="132" spans="3:12" x14ac:dyDescent="0.25">
      <c r="C132" s="554" t="s">
        <v>48</v>
      </c>
      <c r="D132" s="608"/>
      <c r="E132" s="555">
        <v>1000</v>
      </c>
      <c r="F132" s="556">
        <v>1</v>
      </c>
      <c r="G132" s="557"/>
      <c r="H132" s="558"/>
      <c r="I132" s="559" t="s">
        <v>716</v>
      </c>
      <c r="J132" s="559" t="str">
        <f>VLOOKUP(I132,Presupuesto!$B$11:$C$566,2,0)</f>
        <v>SERVICIOS DE IMPRENTA PUBLIC.Y REPRODUCCION</v>
      </c>
      <c r="K132" s="559" t="str">
        <f>$K$131</f>
        <v>Gestión Tecnologías de Información y Comunicación</v>
      </c>
      <c r="L132" s="559" t="s">
        <v>411</v>
      </c>
    </row>
    <row r="133" spans="3:12" x14ac:dyDescent="0.25">
      <c r="C133" s="554" t="s">
        <v>49</v>
      </c>
      <c r="D133" s="608"/>
      <c r="E133" s="555">
        <f>D131</f>
        <v>0</v>
      </c>
      <c r="F133" s="556">
        <v>150</v>
      </c>
      <c r="G133" s="557">
        <f t="shared" si="13"/>
        <v>0</v>
      </c>
      <c r="H133" s="558"/>
      <c r="I133" s="559" t="s">
        <v>791</v>
      </c>
      <c r="J133" s="559" t="str">
        <f>VLOOKUP(I133,Presupuesto!$B$11:$C$566,2,0)</f>
        <v>ALIMENTOS B EBIDAS PARA PERSONAS</v>
      </c>
      <c r="K133" s="559" t="str">
        <f t="shared" ref="K133:K140" si="14">$K$131</f>
        <v>Gestión Tecnologías de Información y Comunicación</v>
      </c>
      <c r="L133" s="559" t="s">
        <v>395</v>
      </c>
    </row>
    <row r="134" spans="3:12" x14ac:dyDescent="0.25">
      <c r="C134" s="554" t="s">
        <v>50</v>
      </c>
      <c r="D134" s="608"/>
      <c r="E134" s="555">
        <v>0</v>
      </c>
      <c r="F134" s="556">
        <v>10000</v>
      </c>
      <c r="G134" s="557">
        <f t="shared" si="13"/>
        <v>0</v>
      </c>
      <c r="H134" s="558"/>
      <c r="I134" s="559" t="s">
        <v>299</v>
      </c>
      <c r="J134" s="559" t="str">
        <f>VLOOKUP(I134,Presupuesto!$B$11:$C$566,2,0)</f>
        <v>PASAJES (26100-00)</v>
      </c>
      <c r="K134" s="559" t="str">
        <f t="shared" si="14"/>
        <v>Gestión Tecnologías de Información y Comunicación</v>
      </c>
      <c r="L134" s="559" t="s">
        <v>411</v>
      </c>
    </row>
    <row r="135" spans="3:12" x14ac:dyDescent="0.25">
      <c r="C135" s="554" t="s">
        <v>416</v>
      </c>
      <c r="D135" s="608"/>
      <c r="E135" s="555">
        <v>2</v>
      </c>
      <c r="F135" s="556">
        <v>250</v>
      </c>
      <c r="G135" s="557"/>
      <c r="H135" s="558"/>
      <c r="I135" s="559" t="s">
        <v>820</v>
      </c>
      <c r="J135" s="559" t="str">
        <f>VLOOKUP(I135,Presupuesto!$B$11:$C$566,2,0)</f>
        <v>PRODUCTOS PAPEL Y CARTON</v>
      </c>
      <c r="K135" s="559" t="str">
        <f t="shared" si="14"/>
        <v>Gestión Tecnologías de Información y Comunicación</v>
      </c>
      <c r="L135" s="559" t="s">
        <v>411</v>
      </c>
    </row>
    <row r="136" spans="3:12" x14ac:dyDescent="0.25">
      <c r="C136" s="554" t="s">
        <v>49</v>
      </c>
      <c r="D136" s="608"/>
      <c r="E136" s="555">
        <v>500</v>
      </c>
      <c r="F136" s="556">
        <v>20</v>
      </c>
      <c r="G136" s="557">
        <f t="shared" si="13"/>
        <v>10000</v>
      </c>
      <c r="H136" s="558" t="s">
        <v>1697</v>
      </c>
      <c r="I136" s="675" t="s">
        <v>820</v>
      </c>
      <c r="J136" s="559" t="str">
        <f>VLOOKUP(I136,Presupuesto!$B$11:$C$566,2,0)</f>
        <v>PRODUCTOS PAPEL Y CARTON</v>
      </c>
      <c r="K136" s="559" t="str">
        <f t="shared" si="14"/>
        <v>Gestión Tecnologías de Información y Comunicación</v>
      </c>
      <c r="L136" s="559" t="s">
        <v>411</v>
      </c>
    </row>
    <row r="137" spans="3:12" x14ac:dyDescent="0.25">
      <c r="C137" s="554" t="s">
        <v>1775</v>
      </c>
      <c r="D137" s="608"/>
      <c r="E137" s="555">
        <v>1000</v>
      </c>
      <c r="F137" s="556">
        <v>1</v>
      </c>
      <c r="G137" s="557">
        <f t="shared" si="13"/>
        <v>1000</v>
      </c>
      <c r="H137" s="558" t="s">
        <v>128</v>
      </c>
      <c r="I137" s="675" t="s">
        <v>941</v>
      </c>
      <c r="J137" s="559" t="str">
        <f>VLOOKUP(I137,Presupuesto!$B$11:$C$566,2,0)</f>
        <v>UTILES DE ESCRITORIO, OFICINA Y ENSE¥ANZA</v>
      </c>
      <c r="K137" s="559" t="str">
        <f t="shared" si="14"/>
        <v>Gestión Tecnologías de Información y Comunicación</v>
      </c>
      <c r="L137" s="559" t="s">
        <v>411</v>
      </c>
    </row>
    <row r="138" spans="3:12" x14ac:dyDescent="0.25">
      <c r="C138" s="554" t="s">
        <v>49</v>
      </c>
      <c r="D138" s="608"/>
      <c r="E138" s="555">
        <v>25</v>
      </c>
      <c r="F138" s="556">
        <v>120</v>
      </c>
      <c r="G138" s="557">
        <f t="shared" si="13"/>
        <v>3000</v>
      </c>
      <c r="H138" s="558" t="s">
        <v>1697</v>
      </c>
      <c r="I138" s="675" t="s">
        <v>941</v>
      </c>
      <c r="J138" s="559" t="str">
        <f>VLOOKUP(I138,Presupuesto!$B$11:$C$566,2,0)</f>
        <v>UTILES DE ESCRITORIO, OFICINA Y ENSE¥ANZA</v>
      </c>
      <c r="K138" s="559" t="str">
        <f t="shared" si="14"/>
        <v>Gestión Tecnologías de Información y Comunicación</v>
      </c>
      <c r="L138" s="559" t="s">
        <v>411</v>
      </c>
    </row>
    <row r="139" spans="3:12" x14ac:dyDescent="0.25">
      <c r="C139" s="560" t="s">
        <v>1722</v>
      </c>
      <c r="D139" s="608"/>
      <c r="E139" s="561">
        <v>1</v>
      </c>
      <c r="F139" s="562">
        <v>1000</v>
      </c>
      <c r="G139" s="557">
        <f t="shared" si="13"/>
        <v>1000</v>
      </c>
      <c r="H139" s="558" t="s">
        <v>128</v>
      </c>
      <c r="I139" s="675" t="s">
        <v>941</v>
      </c>
      <c r="J139" s="559" t="str">
        <f>VLOOKUP(I139,Presupuesto!$B$11:$C$566,2,0)</f>
        <v>UTILES DE ESCRITORIO, OFICINA Y ENSE¥ANZA</v>
      </c>
      <c r="K139" s="559" t="str">
        <f t="shared" si="14"/>
        <v>Gestión Tecnologías de Información y Comunicación</v>
      </c>
      <c r="L139" s="559" t="s">
        <v>411</v>
      </c>
    </row>
    <row r="140" spans="3:12" ht="15.75" thickBot="1" x14ac:dyDescent="0.3">
      <c r="C140" s="563" t="s">
        <v>429</v>
      </c>
      <c r="D140" s="564">
        <v>0</v>
      </c>
      <c r="E140" s="565">
        <v>0</v>
      </c>
      <c r="F140" s="566">
        <f>HLOOKUP(C140,$AH$2:$BU$3,2,0)</f>
        <v>1150</v>
      </c>
      <c r="G140" s="567">
        <f>D140*E140*F140</f>
        <v>0</v>
      </c>
      <c r="H140" s="568"/>
      <c r="I140" s="569" t="s">
        <v>300</v>
      </c>
      <c r="J140" s="570" t="str">
        <f>VLOOKUP(I140,Presupuesto!$B$11:$C$566,2,0)</f>
        <v>VIATICOS (26200-00)</v>
      </c>
      <c r="K140" s="569" t="str">
        <f t="shared" si="14"/>
        <v>Gestión Tecnologías de Información y Comunicación</v>
      </c>
      <c r="L140" s="569"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6000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249" t="s">
        <v>1810</v>
      </c>
      <c r="E146" s="93"/>
      <c r="F146" s="93"/>
      <c r="G146" s="93"/>
      <c r="H146" s="76"/>
      <c r="I146" s="76"/>
      <c r="J146" s="76"/>
      <c r="K146" s="112"/>
    </row>
    <row r="147" spans="3:12"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Crear espacios de dialogo permanente que permitan  la participacion estudiantil a lo interno y externo del centro</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605"/>
      <c r="E150" s="328"/>
      <c r="F150" s="115">
        <v>30000</v>
      </c>
      <c r="G150" s="329">
        <f t="shared" ref="G150:G158" si="15">E150*F150</f>
        <v>0</v>
      </c>
      <c r="H150" s="330"/>
      <c r="I150" s="116" t="s">
        <v>698</v>
      </c>
      <c r="J150" s="116" t="str">
        <f>VLOOKUP(I150,Presupuesto!$B$11:$C$566,2,0)</f>
        <v>SERVICIOS DE CAPACITACION.</v>
      </c>
      <c r="K150" s="331" t="s">
        <v>1512</v>
      </c>
      <c r="L150" s="116" t="s">
        <v>393</v>
      </c>
    </row>
    <row r="151" spans="3:12" x14ac:dyDescent="0.25">
      <c r="C151" s="99" t="s">
        <v>48</v>
      </c>
      <c r="D151" s="606"/>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606"/>
      <c r="E152" s="200">
        <v>200</v>
      </c>
      <c r="F152" s="100">
        <v>30</v>
      </c>
      <c r="G152" s="97">
        <f t="shared" si="15"/>
        <v>6000</v>
      </c>
      <c r="H152" s="161" t="s">
        <v>1697</v>
      </c>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606"/>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606"/>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606"/>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606"/>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606"/>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606"/>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7500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26" t="s">
        <v>1838</v>
      </c>
      <c r="E165" s="326"/>
      <c r="F165" s="93"/>
      <c r="G165" s="93"/>
      <c r="H165" s="76"/>
      <c r="I165" s="76"/>
      <c r="J165" s="76"/>
      <c r="K165" s="112"/>
    </row>
    <row r="166" spans="3:12"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Definicion y socializacion de las lineas de trabajo de lo esencial</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605"/>
      <c r="E169" s="328"/>
      <c r="F169" s="115">
        <v>30000</v>
      </c>
      <c r="G169" s="329">
        <f t="shared" ref="G169:G177" si="17">E169*F169</f>
        <v>0</v>
      </c>
      <c r="H169" s="330"/>
      <c r="I169" s="116" t="s">
        <v>698</v>
      </c>
      <c r="J169" s="116" t="str">
        <f>VLOOKUP(I169,Presupuesto!$B$11:$C$566,2,0)</f>
        <v>SERVICIOS DE CAPACITACION.</v>
      </c>
      <c r="K169" s="331" t="s">
        <v>1512</v>
      </c>
      <c r="L169" s="116" t="s">
        <v>393</v>
      </c>
    </row>
    <row r="170" spans="3:12" x14ac:dyDescent="0.25">
      <c r="C170" s="99" t="s">
        <v>48</v>
      </c>
      <c r="D170" s="606"/>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606"/>
      <c r="E171" s="200">
        <v>150</v>
      </c>
      <c r="F171" s="100">
        <v>50</v>
      </c>
      <c r="G171" s="97">
        <f t="shared" si="17"/>
        <v>7500</v>
      </c>
      <c r="H171" s="161" t="s">
        <v>1697</v>
      </c>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606"/>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606"/>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606"/>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606"/>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606"/>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606"/>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11150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26" t="s">
        <v>1852</v>
      </c>
      <c r="E184" s="93"/>
      <c r="F184" s="93"/>
      <c r="G184" s="93"/>
      <c r="H184" s="76"/>
      <c r="I184" s="76"/>
      <c r="J184" s="76"/>
      <c r="K184" s="112"/>
    </row>
    <row r="185" spans="3:12" ht="18.75" x14ac:dyDescent="0.2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 xml:space="preserve">Capacitacion de gestores culturales para el desarrollo de inventarios regionales y programacion cultural </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605"/>
      <c r="E188" s="328"/>
      <c r="F188" s="115">
        <v>30000</v>
      </c>
      <c r="G188" s="329">
        <f t="shared" ref="G188:G196" si="19">E188*F188</f>
        <v>0</v>
      </c>
      <c r="H188" s="330"/>
      <c r="I188" s="116" t="s">
        <v>698</v>
      </c>
      <c r="J188" s="116" t="str">
        <f>VLOOKUP(I188,Presupuesto!$B$11:$C$566,2,0)</f>
        <v>SERVICIOS DE CAPACITACION.</v>
      </c>
      <c r="K188" s="331" t="s">
        <v>1512</v>
      </c>
      <c r="L188" s="116" t="s">
        <v>393</v>
      </c>
    </row>
    <row r="189" spans="3:12" x14ac:dyDescent="0.25">
      <c r="C189" s="99" t="s">
        <v>48</v>
      </c>
      <c r="D189" s="606"/>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606"/>
      <c r="E190" s="200">
        <v>15</v>
      </c>
      <c r="F190" s="100">
        <v>150</v>
      </c>
      <c r="G190" s="97">
        <f t="shared" si="19"/>
        <v>2250</v>
      </c>
      <c r="H190" s="161" t="s">
        <v>1697</v>
      </c>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1858</v>
      </c>
      <c r="D191" s="606"/>
      <c r="E191" s="151">
        <v>4</v>
      </c>
      <c r="F191" s="118">
        <v>600</v>
      </c>
      <c r="G191" s="97">
        <f t="shared" si="19"/>
        <v>2400</v>
      </c>
      <c r="H191" s="161" t="s">
        <v>1697</v>
      </c>
      <c r="I191" s="675" t="s">
        <v>299</v>
      </c>
      <c r="J191" s="98" t="str">
        <f>VLOOKUP(I191,Presupuesto!$B$11:$C$566,2,0)</f>
        <v>PASAJES (26100-00)</v>
      </c>
      <c r="K191" s="98" t="str">
        <f t="shared" si="20"/>
        <v>Gestión Tecnologías de Información y Comunicación</v>
      </c>
      <c r="L191" s="98" t="s">
        <v>411</v>
      </c>
    </row>
    <row r="192" spans="3:12" x14ac:dyDescent="0.25">
      <c r="C192" s="99" t="s">
        <v>1857</v>
      </c>
      <c r="D192" s="606"/>
      <c r="E192" s="151">
        <v>50</v>
      </c>
      <c r="F192" s="118">
        <v>50</v>
      </c>
      <c r="G192" s="97">
        <f t="shared" si="19"/>
        <v>2500</v>
      </c>
      <c r="H192" s="161" t="s">
        <v>128</v>
      </c>
      <c r="I192" s="675" t="s">
        <v>820</v>
      </c>
      <c r="J192" s="98" t="str">
        <f>VLOOKUP(I192,Presupuesto!$B$11:$C$566,2,0)</f>
        <v>PRODUCTOS PAPEL Y CARTON</v>
      </c>
      <c r="K192" s="98" t="str">
        <f t="shared" si="20"/>
        <v>Gestión Tecnologías de Información y Comunicación</v>
      </c>
      <c r="L192" s="98" t="s">
        <v>411</v>
      </c>
    </row>
    <row r="193" spans="3:12" x14ac:dyDescent="0.25">
      <c r="C193" s="99" t="s">
        <v>1722</v>
      </c>
      <c r="D193" s="606"/>
      <c r="E193" s="200">
        <v>2</v>
      </c>
      <c r="F193" s="100">
        <v>2000</v>
      </c>
      <c r="G193" s="97">
        <f t="shared" si="19"/>
        <v>4000</v>
      </c>
      <c r="H193" s="161" t="s">
        <v>128</v>
      </c>
      <c r="I193" s="675" t="s">
        <v>820</v>
      </c>
      <c r="J193" s="98" t="str">
        <f>VLOOKUP(I193,Presupuesto!$B$11:$C$566,2,0)</f>
        <v>PRODUCTOS PAPEL Y CARTON</v>
      </c>
      <c r="K193" s="98" t="str">
        <f t="shared" si="20"/>
        <v>Gestión Tecnologías de Información y Comunicación</v>
      </c>
      <c r="L193" s="98" t="s">
        <v>411</v>
      </c>
    </row>
    <row r="194" spans="3:12" x14ac:dyDescent="0.25">
      <c r="C194" s="99" t="s">
        <v>122</v>
      </c>
      <c r="D194" s="606"/>
      <c r="E194" s="200">
        <f>D188/12</f>
        <v>0</v>
      </c>
      <c r="F194" s="100">
        <v>36</v>
      </c>
      <c r="G194" s="97">
        <f>E194*F194</f>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606"/>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606"/>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18985</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07" t="s">
        <v>1904</v>
      </c>
      <c r="E203" s="93"/>
      <c r="F203" s="93"/>
      <c r="G203" s="93"/>
      <c r="H203" s="76"/>
      <c r="I203" s="76"/>
      <c r="J203" s="76"/>
      <c r="K203" s="112"/>
    </row>
    <row r="204" spans="3:12" ht="18.75" x14ac:dyDescent="0.2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gestionar capacitacion orientada al diseño de investigacion</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605">
        <v>35</v>
      </c>
      <c r="E207" s="328"/>
      <c r="F207" s="115">
        <v>30000</v>
      </c>
      <c r="G207" s="329">
        <f t="shared" ref="G207:G215" si="21">E207*F207</f>
        <v>0</v>
      </c>
      <c r="H207" s="330"/>
      <c r="I207" s="116" t="s">
        <v>698</v>
      </c>
      <c r="J207" s="116" t="str">
        <f>VLOOKUP(I207,Presupuesto!$B$11:$C$566,2,0)</f>
        <v>SERVICIOS DE CAPACITACION.</v>
      </c>
      <c r="K207" s="331" t="s">
        <v>1512</v>
      </c>
      <c r="L207" s="116" t="s">
        <v>393</v>
      </c>
    </row>
    <row r="208" spans="3:12" x14ac:dyDescent="0.25">
      <c r="C208" s="99" t="s">
        <v>48</v>
      </c>
      <c r="D208" s="606"/>
      <c r="E208" s="200"/>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606"/>
      <c r="E209" s="200">
        <v>140</v>
      </c>
      <c r="F209" s="100">
        <v>35</v>
      </c>
      <c r="G209" s="97">
        <f t="shared" si="21"/>
        <v>4900</v>
      </c>
      <c r="H209" s="161" t="s">
        <v>1697</v>
      </c>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606"/>
      <c r="E210" s="151"/>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606"/>
      <c r="E211" s="151"/>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606"/>
      <c r="E212" s="200">
        <v>1</v>
      </c>
      <c r="F212" s="100">
        <v>85</v>
      </c>
      <c r="G212" s="97">
        <f t="shared" si="21"/>
        <v>85</v>
      </c>
      <c r="H212" s="161" t="s">
        <v>128</v>
      </c>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606"/>
      <c r="E213" s="200"/>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606"/>
      <c r="E214" s="200"/>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606"/>
      <c r="E215" s="212"/>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427</v>
      </c>
      <c r="D216" s="217">
        <v>2</v>
      </c>
      <c r="E216" s="332">
        <v>3.5</v>
      </c>
      <c r="F216" s="104">
        <f>HLOOKUP(C216,$AH$2:$BU$3,2,0)</f>
        <v>2000</v>
      </c>
      <c r="G216" s="105">
        <f>D216*E216*F216</f>
        <v>14000</v>
      </c>
      <c r="H216" s="333" t="s">
        <v>1697</v>
      </c>
      <c r="I216" s="676" t="s">
        <v>760</v>
      </c>
      <c r="J216" s="106" t="str">
        <f>VLOOKUP(I216,Presupuesto!$B$11:$C$566,2,0)</f>
        <v>VIATICOS NACIONALES</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5500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07" t="s">
        <v>1931</v>
      </c>
      <c r="E222" s="93"/>
      <c r="F222" s="93"/>
      <c r="G222" s="93"/>
      <c r="H222" s="76"/>
      <c r="I222" s="76"/>
      <c r="J222" s="76"/>
      <c r="K222" s="112"/>
    </row>
    <row r="223" spans="3:12" ht="18.75" x14ac:dyDescent="0.2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Realizacion de talleres con autoridades locales y comunales para fortalecer la implementacion del plan de las carreras</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605">
        <v>2</v>
      </c>
      <c r="E226" s="328"/>
      <c r="F226" s="115">
        <v>30000</v>
      </c>
      <c r="G226" s="329">
        <f t="shared" ref="G226:G234" si="23">E226*F226</f>
        <v>0</v>
      </c>
      <c r="H226" s="330"/>
      <c r="I226" s="116" t="s">
        <v>698</v>
      </c>
      <c r="J226" s="116" t="str">
        <f>VLOOKUP(I226,Presupuesto!$B$11:$C$566,2,0)</f>
        <v>SERVICIOS DE CAPACITACION.</v>
      </c>
      <c r="K226" s="331" t="s">
        <v>1512</v>
      </c>
      <c r="L226" s="116" t="s">
        <v>393</v>
      </c>
    </row>
    <row r="227" spans="3:12" x14ac:dyDescent="0.25">
      <c r="C227" s="99" t="s">
        <v>48</v>
      </c>
      <c r="D227" s="606"/>
      <c r="E227" s="200">
        <v>100</v>
      </c>
      <c r="F227" s="100">
        <v>5</v>
      </c>
      <c r="G227" s="97">
        <f t="shared" si="23"/>
        <v>500</v>
      </c>
      <c r="H227" s="161" t="s">
        <v>128</v>
      </c>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606"/>
      <c r="E228" s="571">
        <v>100</v>
      </c>
      <c r="F228" s="100">
        <v>50</v>
      </c>
      <c r="G228" s="97">
        <f t="shared" si="23"/>
        <v>5000</v>
      </c>
      <c r="H228" s="161" t="s">
        <v>1697</v>
      </c>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606"/>
      <c r="E229" s="151"/>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606"/>
      <c r="E230" s="151"/>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606"/>
      <c r="E231" s="200"/>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606"/>
      <c r="E232" s="200"/>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606"/>
      <c r="E233" s="200"/>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606"/>
      <c r="E234" s="212"/>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row r="239" spans="3:12" ht="15.75" thickBot="1" x14ac:dyDescent="0.3"/>
    <row r="240" spans="3:12" ht="15.75" thickBot="1" x14ac:dyDescent="0.3">
      <c r="C240" s="29" t="s">
        <v>43</v>
      </c>
      <c r="D240" s="30">
        <f>SUM(G247:G256)</f>
        <v>8100</v>
      </c>
      <c r="E240" s="93"/>
      <c r="F240" s="93"/>
      <c r="G240" s="93"/>
      <c r="H240" s="76"/>
      <c r="I240" s="76"/>
      <c r="J240" s="76"/>
      <c r="K240" s="112"/>
      <c r="L240" s="466"/>
    </row>
    <row r="241" spans="3:12" x14ac:dyDescent="0.25">
      <c r="C241" s="70"/>
      <c r="D241" s="31"/>
      <c r="E241" s="93"/>
      <c r="F241" s="93"/>
      <c r="G241" s="93"/>
      <c r="H241" s="76"/>
      <c r="I241" s="76"/>
      <c r="J241" s="76"/>
      <c r="K241" s="112"/>
      <c r="L241" s="466"/>
    </row>
    <row r="242" spans="3:12" x14ac:dyDescent="0.25">
      <c r="C242" s="70"/>
      <c r="D242" s="31"/>
      <c r="E242" s="93"/>
      <c r="F242" s="93"/>
      <c r="G242" s="93"/>
      <c r="H242" s="76"/>
      <c r="I242" s="76"/>
      <c r="J242" s="76"/>
      <c r="K242" s="112"/>
      <c r="L242" s="466"/>
    </row>
    <row r="243" spans="3:12" ht="15.75" x14ac:dyDescent="0.25">
      <c r="C243" s="202" t="s">
        <v>391</v>
      </c>
      <c r="D243" s="307" t="s">
        <v>1984</v>
      </c>
      <c r="E243" s="93"/>
      <c r="F243" s="93"/>
      <c r="G243" s="93"/>
      <c r="H243" s="76"/>
      <c r="I243" s="76"/>
      <c r="J243" s="76"/>
      <c r="K243" s="112"/>
      <c r="L243" s="466"/>
    </row>
    <row r="244" spans="3:12" ht="18.75" x14ac:dyDescent="0.25">
      <c r="C244" s="210" t="str">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Posgrado'!$F:$G,2,FALSE),IFERROR(VLOOKUP(D243,'17. Gestión TIC'!$F:$G,2,FALSE),IFERROR(VLOOKUP(D243,'16. Desa. del Sistema Educ.Sup.'!$F:$G,2,FALSE),IFERROR(VLOOKUP(D243,'8. Cultura de Inno. Insti...'!$F:$G,2,FALSE),VLOOKUP(D243,'7. Lo Esencial de la Reforma U.'!$F:$G,2,0)))))))))))))))))</f>
        <v>Realizacion de foro sobre metodologias en la enseñanza del ingles</v>
      </c>
      <c r="D244" s="31"/>
      <c r="E244" s="93"/>
      <c r="F244" s="93"/>
      <c r="G244" s="93"/>
      <c r="H244" s="76"/>
      <c r="I244" s="76"/>
      <c r="J244" s="76"/>
      <c r="K244" s="112"/>
      <c r="L244" s="466"/>
    </row>
    <row r="245" spans="3:12" ht="15.75" thickBot="1" x14ac:dyDescent="0.3">
      <c r="C245" s="70"/>
      <c r="D245" s="31"/>
      <c r="E245" s="93"/>
      <c r="F245" s="93"/>
      <c r="G245" s="93"/>
      <c r="H245" s="76"/>
      <c r="I245" s="76"/>
      <c r="J245" s="76"/>
      <c r="K245" s="112"/>
      <c r="L245" s="466"/>
    </row>
    <row r="246" spans="3:12" ht="30.75" thickBot="1" x14ac:dyDescent="0.3">
      <c r="C246" s="126" t="s">
        <v>44</v>
      </c>
      <c r="D246" s="129" t="s">
        <v>45</v>
      </c>
      <c r="E246" s="128" t="s">
        <v>55</v>
      </c>
      <c r="F246" s="128" t="s">
        <v>57</v>
      </c>
      <c r="G246" s="127" t="s">
        <v>27</v>
      </c>
      <c r="H246" s="133" t="s">
        <v>130</v>
      </c>
      <c r="I246" s="128" t="s">
        <v>46</v>
      </c>
      <c r="J246" s="128" t="s">
        <v>131</v>
      </c>
      <c r="K246" s="128" t="s">
        <v>409</v>
      </c>
      <c r="L246" s="128" t="s">
        <v>410</v>
      </c>
    </row>
    <row r="247" spans="3:12" x14ac:dyDescent="0.25">
      <c r="C247" s="327" t="s">
        <v>47</v>
      </c>
      <c r="D247" s="605">
        <v>2</v>
      </c>
      <c r="E247" s="328"/>
      <c r="F247" s="115">
        <v>30000</v>
      </c>
      <c r="G247" s="329">
        <f t="shared" ref="G247:G255" si="25">E247*F247</f>
        <v>0</v>
      </c>
      <c r="H247" s="330"/>
      <c r="I247" s="116" t="s">
        <v>698</v>
      </c>
      <c r="J247" s="116" t="str">
        <f>VLOOKUP(I247,Presupuesto!$B$11:$C$566,2,0)</f>
        <v>SERVICIOS DE CAPACITACION.</v>
      </c>
      <c r="K247" s="331" t="s">
        <v>1512</v>
      </c>
      <c r="L247" s="116" t="s">
        <v>393</v>
      </c>
    </row>
    <row r="248" spans="3:12" x14ac:dyDescent="0.25">
      <c r="C248" s="99" t="s">
        <v>48</v>
      </c>
      <c r="D248" s="606"/>
      <c r="E248" s="200"/>
      <c r="F248" s="100">
        <v>5</v>
      </c>
      <c r="G248" s="97">
        <f t="shared" si="25"/>
        <v>0</v>
      </c>
      <c r="H248" s="161"/>
      <c r="I248" s="98" t="s">
        <v>716</v>
      </c>
      <c r="J248" s="98" t="str">
        <f>VLOOKUP(I248,Presupuesto!$B$11:$C$566,2,0)</f>
        <v>SERVICIOS DE IMPRENTA PUBLIC.Y REPRODUCCION</v>
      </c>
      <c r="K248" s="98" t="str">
        <f>$K$226</f>
        <v>Gestión Tecnologías de Información y Comunicación</v>
      </c>
      <c r="L248" s="98" t="s">
        <v>411</v>
      </c>
    </row>
    <row r="249" spans="3:12" x14ac:dyDescent="0.25">
      <c r="C249" s="99" t="s">
        <v>49</v>
      </c>
      <c r="D249" s="606"/>
      <c r="E249" s="571">
        <v>50</v>
      </c>
      <c r="F249" s="100">
        <v>50</v>
      </c>
      <c r="G249" s="97">
        <f t="shared" si="25"/>
        <v>2500</v>
      </c>
      <c r="H249" s="161" t="s">
        <v>1697</v>
      </c>
      <c r="I249" s="98" t="s">
        <v>791</v>
      </c>
      <c r="J249" s="98" t="str">
        <f>VLOOKUP(I249,Presupuesto!$B$11:$C$566,2,0)</f>
        <v>ALIMENTOS B EBIDAS PARA PERSONAS</v>
      </c>
      <c r="K249" s="98" t="str">
        <f t="shared" ref="K249:K256" si="26">$K$226</f>
        <v>Gestión Tecnologías de Información y Comunicación</v>
      </c>
      <c r="L249" s="98" t="s">
        <v>395</v>
      </c>
    </row>
    <row r="250" spans="3:12" x14ac:dyDescent="0.25">
      <c r="C250" s="99" t="s">
        <v>50</v>
      </c>
      <c r="D250" s="606"/>
      <c r="E250" s="151"/>
      <c r="F250" s="118">
        <v>10000</v>
      </c>
      <c r="G250" s="97">
        <f t="shared" si="25"/>
        <v>0</v>
      </c>
      <c r="H250" s="161"/>
      <c r="I250" s="322" t="s">
        <v>299</v>
      </c>
      <c r="J250" s="98" t="str">
        <f>VLOOKUP(I250,Presupuesto!$B$11:$C$566,2,0)</f>
        <v>PASAJES (26100-00)</v>
      </c>
      <c r="K250" s="98" t="str">
        <f t="shared" si="26"/>
        <v>Gestión Tecnologías de Información y Comunicación</v>
      </c>
      <c r="L250" s="98" t="s">
        <v>411</v>
      </c>
    </row>
    <row r="251" spans="3:12" x14ac:dyDescent="0.25">
      <c r="C251" s="99" t="s">
        <v>416</v>
      </c>
      <c r="D251" s="606"/>
      <c r="E251" s="151"/>
      <c r="F251" s="118">
        <v>250</v>
      </c>
      <c r="G251" s="97">
        <f t="shared" si="25"/>
        <v>0</v>
      </c>
      <c r="H251" s="161"/>
      <c r="I251" s="98" t="s">
        <v>820</v>
      </c>
      <c r="J251" s="98" t="str">
        <f>VLOOKUP(I251,Presupuesto!$B$11:$C$566,2,0)</f>
        <v>PRODUCTOS PAPEL Y CARTON</v>
      </c>
      <c r="K251" s="98" t="str">
        <f t="shared" si="26"/>
        <v>Gestión Tecnologías de Información y Comunicación</v>
      </c>
      <c r="L251" s="98" t="s">
        <v>411</v>
      </c>
    </row>
    <row r="252" spans="3:12" x14ac:dyDescent="0.25">
      <c r="C252" s="99" t="s">
        <v>1982</v>
      </c>
      <c r="D252" s="606"/>
      <c r="E252" s="200">
        <v>1</v>
      </c>
      <c r="F252" s="100">
        <v>600</v>
      </c>
      <c r="G252" s="97">
        <f t="shared" si="25"/>
        <v>600</v>
      </c>
      <c r="H252" s="161" t="s">
        <v>128</v>
      </c>
      <c r="I252" s="98" t="s">
        <v>820</v>
      </c>
      <c r="J252" s="98" t="str">
        <f>VLOOKUP(I252,Presupuesto!$B$11:$C$566,2,0)</f>
        <v>PRODUCTOS PAPEL Y CARTON</v>
      </c>
      <c r="K252" s="98" t="str">
        <f t="shared" si="26"/>
        <v>Gestión Tecnologías de Información y Comunicación</v>
      </c>
      <c r="L252" s="98" t="s">
        <v>411</v>
      </c>
    </row>
    <row r="253" spans="3:12" x14ac:dyDescent="0.25">
      <c r="C253" s="99" t="s">
        <v>122</v>
      </c>
      <c r="D253" s="606"/>
      <c r="E253" s="200"/>
      <c r="F253" s="100">
        <v>36</v>
      </c>
      <c r="G253" s="97">
        <f t="shared" si="25"/>
        <v>0</v>
      </c>
      <c r="H253" s="161"/>
      <c r="I253" s="98" t="s">
        <v>941</v>
      </c>
      <c r="J253" s="98" t="str">
        <f>VLOOKUP(I253,Presupuesto!$B$11:$C$566,2,0)</f>
        <v>UTILES DE ESCRITORIO, OFICINA Y ENSE¥ANZA</v>
      </c>
      <c r="K253" s="98" t="str">
        <f t="shared" si="26"/>
        <v>Gestión Tecnologías de Información y Comunicación</v>
      </c>
      <c r="L253" s="98" t="s">
        <v>411</v>
      </c>
    </row>
    <row r="254" spans="3:12" x14ac:dyDescent="0.25">
      <c r="C254" s="99" t="s">
        <v>34</v>
      </c>
      <c r="D254" s="606"/>
      <c r="E254" s="200"/>
      <c r="F254" s="100">
        <v>80</v>
      </c>
      <c r="G254" s="97">
        <f t="shared" si="25"/>
        <v>0</v>
      </c>
      <c r="H254" s="161"/>
      <c r="I254" s="98" t="s">
        <v>941</v>
      </c>
      <c r="J254" s="98" t="str">
        <f>VLOOKUP(I254,Presupuesto!$B$11:$C$566,2,0)</f>
        <v>UTILES DE ESCRITORIO, OFICINA Y ENSE¥ANZA</v>
      </c>
      <c r="K254" s="98" t="str">
        <f t="shared" si="26"/>
        <v>Gestión Tecnologías de Información y Comunicación</v>
      </c>
      <c r="L254" s="98" t="s">
        <v>411</v>
      </c>
    </row>
    <row r="255" spans="3:12" x14ac:dyDescent="0.25">
      <c r="C255" s="109" t="s">
        <v>52</v>
      </c>
      <c r="D255" s="606"/>
      <c r="E255" s="212"/>
      <c r="F255" s="119">
        <v>25</v>
      </c>
      <c r="G255" s="97">
        <f t="shared" si="25"/>
        <v>0</v>
      </c>
      <c r="H255" s="161"/>
      <c r="I255" s="98" t="s">
        <v>941</v>
      </c>
      <c r="J255" s="98" t="str">
        <f>VLOOKUP(I255,Presupuesto!$B$11:$C$566,2,0)</f>
        <v>UTILES DE ESCRITORIO, OFICINA Y ENSE¥ANZA</v>
      </c>
      <c r="K255" s="98" t="str">
        <f t="shared" si="26"/>
        <v>Gestión Tecnologías de Información y Comunicación</v>
      </c>
      <c r="L255" s="98" t="s">
        <v>411</v>
      </c>
    </row>
    <row r="256" spans="3:12" ht="15.75" thickBot="1" x14ac:dyDescent="0.3">
      <c r="C256" s="216" t="s">
        <v>427</v>
      </c>
      <c r="D256" s="217">
        <v>1</v>
      </c>
      <c r="E256" s="332">
        <v>2.5</v>
      </c>
      <c r="F256" s="104">
        <f>HLOOKUP(C256,$AH$2:$BU$3,2,0)</f>
        <v>2000</v>
      </c>
      <c r="G256" s="105">
        <f>D256*E256*F256</f>
        <v>5000</v>
      </c>
      <c r="H256" s="333" t="s">
        <v>1697</v>
      </c>
      <c r="I256" s="676" t="s">
        <v>760</v>
      </c>
      <c r="J256" s="106" t="str">
        <f>VLOOKUP(I256,Presupuesto!$B$11:$C$566,2,0)</f>
        <v>VIATICOS NACIONALES</v>
      </c>
      <c r="K256" s="335" t="str">
        <f t="shared" si="26"/>
        <v>Gestión Tecnologías de Información y Comunicación</v>
      </c>
      <c r="L256" s="335" t="s">
        <v>411</v>
      </c>
    </row>
    <row r="259" spans="3:12" ht="15.75" thickBot="1" x14ac:dyDescent="0.3"/>
    <row r="260" spans="3:12" ht="15.75" thickBot="1" x14ac:dyDescent="0.3">
      <c r="C260" s="29" t="s">
        <v>43</v>
      </c>
      <c r="D260" s="30">
        <f>SUM(G267:G276)</f>
        <v>4200</v>
      </c>
      <c r="E260" s="93"/>
      <c r="F260" s="93"/>
      <c r="G260" s="93"/>
      <c r="H260" s="76"/>
      <c r="I260" s="76"/>
      <c r="J260" s="76"/>
      <c r="K260" s="112"/>
      <c r="L260" s="466"/>
    </row>
    <row r="261" spans="3:12" x14ac:dyDescent="0.25">
      <c r="C261" s="70"/>
      <c r="D261" s="31"/>
      <c r="E261" s="93"/>
      <c r="F261" s="93"/>
      <c r="G261" s="93"/>
      <c r="H261" s="76"/>
      <c r="I261" s="76"/>
      <c r="J261" s="76"/>
      <c r="K261" s="112"/>
      <c r="L261" s="466"/>
    </row>
    <row r="262" spans="3:12" x14ac:dyDescent="0.25">
      <c r="C262" s="70"/>
      <c r="D262" s="31"/>
      <c r="E262" s="93"/>
      <c r="F262" s="93"/>
      <c r="G262" s="93"/>
      <c r="H262" s="76"/>
      <c r="I262" s="76"/>
      <c r="J262" s="76"/>
      <c r="K262" s="112"/>
      <c r="L262" s="466"/>
    </row>
    <row r="263" spans="3:12" ht="15.75" x14ac:dyDescent="0.25">
      <c r="C263" s="202" t="s">
        <v>391</v>
      </c>
      <c r="D263" s="71" t="s">
        <v>2010</v>
      </c>
      <c r="E263" s="93"/>
      <c r="F263" s="93"/>
      <c r="G263" s="93"/>
      <c r="H263" s="76"/>
      <c r="I263" s="76"/>
      <c r="J263" s="76"/>
      <c r="K263" s="112"/>
      <c r="L263" s="466"/>
    </row>
    <row r="264" spans="3:12" ht="18.75" x14ac:dyDescent="0.25">
      <c r="C264" s="210" t="str">
        <f>IFERROR(VLOOKUP(D263,'1. Desarrollo e Innov. Curricu.'!$F:$G,2,FALSE),IFERROR(VLOOKUP(D263,'2. Investigación Científica'!$F:$G,2,FALSE),IFERROR(VLOOKUP(D263,'3. Vinculación Univ. Sociedad'!$F:$G,2,FALSE),IFERROR(VLOOKUP(D263,'4. Docencia y Profesorado Univ.'!$F:$G,2,FALSE),IFERROR(VLOOKUP(D263,'5. Estudiantes y Graduados'!$F:$G,2,FALSE),IFERROR(VLOOKUP(D263,'11. Gestion Administrativa'!$F:$G,2,FALSE),IFERROR(VLOOKUP(D263,'13. Gestión Académica'!$F:$G,2,FALSE),IFERROR(VLOOKUP(D263,'9. Asegura. de la Calid. y M'!$F:$G,2,FALSE),IFERROR(VLOOKUP(D263,'6. Gestión del Conocimiento'!$F:$G,2,FALSE),IFERROR(VLOOKUP(D263,'15. Gobernabilidad y Proceso...'!$F:$G,2,FALSE),IFERROR(VLOOKUP(D263,'12. Gestión del Talento Humano'!$F:$G,2,FALSE),IFERROR(VLOOKUP(D263,'14. Internacional... de la E.S.'!$F:$G,2,FALSE),IFERROR(VLOOKUP(D263,'10. Posgrado'!$F:$G,2,FALSE),IFERROR(VLOOKUP(D263,'17. Gestión TIC'!$F:$G,2,FALSE),IFERROR(VLOOKUP(D263,'16. Desa. del Sistema Educ.Sup.'!$F:$G,2,FALSE),IFERROR(VLOOKUP(D263,'8. Cultura de Inno. Insti...'!$F:$G,2,FALSE),VLOOKUP(D263,'7. Lo Esencial de la Reforma U.'!$F:$G,2,0)))))))))))))))))</f>
        <v>Realizacion de reuniones mensuales de trabajo con los docentes del area de Ciencias Sociales Humanidades y Arte</v>
      </c>
      <c r="D264" s="31"/>
      <c r="E264" s="93"/>
      <c r="F264" s="93"/>
      <c r="G264" s="93"/>
      <c r="H264" s="76"/>
      <c r="I264" s="76"/>
      <c r="J264" s="76"/>
      <c r="K264" s="112"/>
      <c r="L264" s="466"/>
    </row>
    <row r="265" spans="3:12" ht="15.75" thickBot="1" x14ac:dyDescent="0.3">
      <c r="C265" s="70"/>
      <c r="D265" s="31"/>
      <c r="E265" s="93"/>
      <c r="F265" s="93"/>
      <c r="G265" s="93"/>
      <c r="H265" s="76"/>
      <c r="I265" s="76"/>
      <c r="J265" s="76"/>
      <c r="K265" s="112"/>
      <c r="L265" s="466"/>
    </row>
    <row r="266" spans="3:12" ht="30.75" thickBot="1" x14ac:dyDescent="0.3">
      <c r="C266" s="126" t="s">
        <v>44</v>
      </c>
      <c r="D266" s="129" t="s">
        <v>45</v>
      </c>
      <c r="E266" s="128" t="s">
        <v>55</v>
      </c>
      <c r="F266" s="128" t="s">
        <v>57</v>
      </c>
      <c r="G266" s="127" t="s">
        <v>27</v>
      </c>
      <c r="H266" s="133" t="s">
        <v>130</v>
      </c>
      <c r="I266" s="128" t="s">
        <v>46</v>
      </c>
      <c r="J266" s="128" t="s">
        <v>131</v>
      </c>
      <c r="K266" s="128" t="s">
        <v>409</v>
      </c>
      <c r="L266" s="128" t="s">
        <v>410</v>
      </c>
    </row>
    <row r="267" spans="3:12" x14ac:dyDescent="0.25">
      <c r="C267" s="327" t="s">
        <v>47</v>
      </c>
      <c r="D267" s="605">
        <v>2</v>
      </c>
      <c r="E267" s="328"/>
      <c r="F267" s="115">
        <v>30000</v>
      </c>
      <c r="G267" s="329">
        <f t="shared" ref="G267:G275" si="27">E267*F267</f>
        <v>0</v>
      </c>
      <c r="H267" s="330"/>
      <c r="I267" s="116" t="s">
        <v>698</v>
      </c>
      <c r="J267" s="116" t="str">
        <f>VLOOKUP(I267,Presupuesto!$B$11:$C$566,2,0)</f>
        <v>SERVICIOS DE CAPACITACION.</v>
      </c>
      <c r="K267" s="331" t="s">
        <v>1512</v>
      </c>
      <c r="L267" s="116" t="s">
        <v>393</v>
      </c>
    </row>
    <row r="268" spans="3:12" x14ac:dyDescent="0.25">
      <c r="C268" s="99" t="s">
        <v>48</v>
      </c>
      <c r="D268" s="606"/>
      <c r="E268" s="200"/>
      <c r="F268" s="100">
        <v>5</v>
      </c>
      <c r="G268" s="97">
        <f t="shared" si="27"/>
        <v>0</v>
      </c>
      <c r="H268" s="161"/>
      <c r="I268" s="98" t="s">
        <v>716</v>
      </c>
      <c r="J268" s="98" t="str">
        <f>VLOOKUP(I268,Presupuesto!$B$11:$C$566,2,0)</f>
        <v>SERVICIOS DE IMPRENTA PUBLIC.Y REPRODUCCION</v>
      </c>
      <c r="K268" s="98" t="str">
        <f>$K$226</f>
        <v>Gestión Tecnologías de Información y Comunicación</v>
      </c>
      <c r="L268" s="98" t="s">
        <v>411</v>
      </c>
    </row>
    <row r="269" spans="3:12" x14ac:dyDescent="0.25">
      <c r="C269" s="99" t="s">
        <v>49</v>
      </c>
      <c r="D269" s="606"/>
      <c r="E269" s="571">
        <v>120</v>
      </c>
      <c r="F269" s="100">
        <v>35</v>
      </c>
      <c r="G269" s="97">
        <f t="shared" si="27"/>
        <v>4200</v>
      </c>
      <c r="H269" s="161" t="s">
        <v>1697</v>
      </c>
      <c r="I269" s="98" t="s">
        <v>791</v>
      </c>
      <c r="J269" s="98" t="str">
        <f>VLOOKUP(I269,Presupuesto!$B$11:$C$566,2,0)</f>
        <v>ALIMENTOS B EBIDAS PARA PERSONAS</v>
      </c>
      <c r="K269" s="98" t="str">
        <f t="shared" ref="K269:K276" si="28">$K$226</f>
        <v>Gestión Tecnologías de Información y Comunicación</v>
      </c>
      <c r="L269" s="98" t="s">
        <v>395</v>
      </c>
    </row>
    <row r="270" spans="3:12" x14ac:dyDescent="0.25">
      <c r="C270" s="99" t="s">
        <v>50</v>
      </c>
      <c r="D270" s="606"/>
      <c r="E270" s="151"/>
      <c r="F270" s="118">
        <v>10000</v>
      </c>
      <c r="G270" s="97">
        <f t="shared" si="27"/>
        <v>0</v>
      </c>
      <c r="H270" s="161"/>
      <c r="I270" s="322" t="s">
        <v>299</v>
      </c>
      <c r="J270" s="98" t="str">
        <f>VLOOKUP(I270,Presupuesto!$B$11:$C$566,2,0)</f>
        <v>PASAJES (26100-00)</v>
      </c>
      <c r="K270" s="98" t="str">
        <f t="shared" si="28"/>
        <v>Gestión Tecnologías de Información y Comunicación</v>
      </c>
      <c r="L270" s="98" t="s">
        <v>411</v>
      </c>
    </row>
    <row r="271" spans="3:12" x14ac:dyDescent="0.25">
      <c r="C271" s="99" t="s">
        <v>416</v>
      </c>
      <c r="D271" s="606"/>
      <c r="E271" s="151"/>
      <c r="F271" s="118">
        <v>250</v>
      </c>
      <c r="G271" s="97">
        <f t="shared" si="27"/>
        <v>0</v>
      </c>
      <c r="H271" s="161"/>
      <c r="I271" s="98" t="s">
        <v>820</v>
      </c>
      <c r="J271" s="98" t="str">
        <f>VLOOKUP(I271,Presupuesto!$B$11:$C$566,2,0)</f>
        <v>PRODUCTOS PAPEL Y CARTON</v>
      </c>
      <c r="K271" s="98" t="str">
        <f t="shared" si="28"/>
        <v>Gestión Tecnologías de Información y Comunicación</v>
      </c>
      <c r="L271" s="98" t="s">
        <v>411</v>
      </c>
    </row>
    <row r="272" spans="3:12" x14ac:dyDescent="0.25">
      <c r="C272" s="99" t="s">
        <v>1982</v>
      </c>
      <c r="D272" s="606"/>
      <c r="E272" s="200">
        <v>1</v>
      </c>
      <c r="F272" s="100"/>
      <c r="G272" s="97">
        <f t="shared" si="27"/>
        <v>0</v>
      </c>
      <c r="H272" s="161"/>
      <c r="I272" s="98" t="s">
        <v>820</v>
      </c>
      <c r="J272" s="98" t="str">
        <f>VLOOKUP(I272,Presupuesto!$B$11:$C$566,2,0)</f>
        <v>PRODUCTOS PAPEL Y CARTON</v>
      </c>
      <c r="K272" s="98" t="str">
        <f t="shared" si="28"/>
        <v>Gestión Tecnologías de Información y Comunicación</v>
      </c>
      <c r="L272" s="98" t="s">
        <v>411</v>
      </c>
    </row>
    <row r="273" spans="3:12" x14ac:dyDescent="0.25">
      <c r="C273" s="99" t="s">
        <v>122</v>
      </c>
      <c r="D273" s="606"/>
      <c r="E273" s="200"/>
      <c r="F273" s="100">
        <v>36</v>
      </c>
      <c r="G273" s="97">
        <f t="shared" si="27"/>
        <v>0</v>
      </c>
      <c r="H273" s="161"/>
      <c r="I273" s="98" t="s">
        <v>941</v>
      </c>
      <c r="J273" s="98" t="str">
        <f>VLOOKUP(I273,Presupuesto!$B$11:$C$566,2,0)</f>
        <v>UTILES DE ESCRITORIO, OFICINA Y ENSE¥ANZA</v>
      </c>
      <c r="K273" s="98" t="str">
        <f t="shared" si="28"/>
        <v>Gestión Tecnologías de Información y Comunicación</v>
      </c>
      <c r="L273" s="98" t="s">
        <v>411</v>
      </c>
    </row>
    <row r="274" spans="3:12" x14ac:dyDescent="0.25">
      <c r="C274" s="99" t="s">
        <v>34</v>
      </c>
      <c r="D274" s="606"/>
      <c r="E274" s="200"/>
      <c r="F274" s="100">
        <v>80</v>
      </c>
      <c r="G274" s="97">
        <f t="shared" si="27"/>
        <v>0</v>
      </c>
      <c r="H274" s="161"/>
      <c r="I274" s="98" t="s">
        <v>941</v>
      </c>
      <c r="J274" s="98" t="str">
        <f>VLOOKUP(I274,Presupuesto!$B$11:$C$566,2,0)</f>
        <v>UTILES DE ESCRITORIO, OFICINA Y ENSE¥ANZA</v>
      </c>
      <c r="K274" s="98" t="str">
        <f t="shared" si="28"/>
        <v>Gestión Tecnologías de Información y Comunicación</v>
      </c>
      <c r="L274" s="98" t="s">
        <v>411</v>
      </c>
    </row>
    <row r="275" spans="3:12" x14ac:dyDescent="0.25">
      <c r="C275" s="109" t="s">
        <v>52</v>
      </c>
      <c r="D275" s="606"/>
      <c r="E275" s="212"/>
      <c r="F275" s="119">
        <v>25</v>
      </c>
      <c r="G275" s="97">
        <f t="shared" si="27"/>
        <v>0</v>
      </c>
      <c r="H275" s="161"/>
      <c r="I275" s="98" t="s">
        <v>941</v>
      </c>
      <c r="J275" s="98" t="str">
        <f>VLOOKUP(I275,Presupuesto!$B$11:$C$566,2,0)</f>
        <v>UTILES DE ESCRITORIO, OFICINA Y ENSE¥ANZA</v>
      </c>
      <c r="K275" s="98" t="str">
        <f t="shared" si="28"/>
        <v>Gestión Tecnologías de Información y Comunicación</v>
      </c>
      <c r="L275" s="98" t="s">
        <v>411</v>
      </c>
    </row>
    <row r="276" spans="3:12" ht="15.75" thickBot="1" x14ac:dyDescent="0.3">
      <c r="C276" s="216" t="s">
        <v>427</v>
      </c>
      <c r="D276" s="217">
        <v>1</v>
      </c>
      <c r="E276" s="332">
        <v>2.5</v>
      </c>
      <c r="F276" s="104"/>
      <c r="G276" s="105">
        <f>D276*E276*F276</f>
        <v>0</v>
      </c>
      <c r="H276" s="333"/>
      <c r="I276" s="334" t="s">
        <v>300</v>
      </c>
      <c r="J276" s="106" t="str">
        <f>VLOOKUP(I276,Presupuesto!$B$11:$C$566,2,0)</f>
        <v>VIATICOS (26200-00)</v>
      </c>
      <c r="K276" s="335" t="str">
        <f t="shared" si="28"/>
        <v>Gestión Tecnologías de Información y Comunicación</v>
      </c>
      <c r="L276" s="335" t="s">
        <v>411</v>
      </c>
    </row>
    <row r="280" spans="3:12" ht="15.75" thickBot="1" x14ac:dyDescent="0.3"/>
    <row r="281" spans="3:12" ht="15.75" thickBot="1" x14ac:dyDescent="0.3">
      <c r="C281" s="29" t="s">
        <v>43</v>
      </c>
      <c r="D281" s="30">
        <f>SUM(G288:G297)</f>
        <v>1555</v>
      </c>
      <c r="E281" s="93"/>
      <c r="F281" s="93"/>
      <c r="G281" s="93"/>
      <c r="H281" s="76"/>
      <c r="I281" s="76"/>
      <c r="J281" s="76"/>
      <c r="K281" s="112"/>
      <c r="L281" s="466"/>
    </row>
    <row r="282" spans="3:12" x14ac:dyDescent="0.25">
      <c r="C282" s="70"/>
      <c r="D282" s="31"/>
      <c r="E282" s="93"/>
      <c r="F282" s="93"/>
      <c r="G282" s="93"/>
      <c r="H282" s="76"/>
      <c r="I282" s="76"/>
      <c r="J282" s="76"/>
      <c r="K282" s="112"/>
      <c r="L282" s="466"/>
    </row>
    <row r="283" spans="3:12" x14ac:dyDescent="0.25">
      <c r="C283" s="70"/>
      <c r="D283" s="31"/>
      <c r="E283" s="93"/>
      <c r="F283" s="93"/>
      <c r="G283" s="93"/>
      <c r="H283" s="76"/>
      <c r="I283" s="76"/>
      <c r="J283" s="76"/>
      <c r="K283" s="112"/>
      <c r="L283" s="466"/>
    </row>
    <row r="284" spans="3:12" ht="15.75" x14ac:dyDescent="0.25">
      <c r="C284" s="202" t="s">
        <v>391</v>
      </c>
      <c r="D284" s="307" t="s">
        <v>2049</v>
      </c>
      <c r="E284" s="93"/>
      <c r="F284" s="93"/>
      <c r="G284" s="93"/>
      <c r="H284" s="76"/>
      <c r="I284" s="76"/>
      <c r="J284" s="76"/>
      <c r="K284" s="112"/>
      <c r="L284" s="466"/>
    </row>
    <row r="285" spans="3:12" ht="18.75" x14ac:dyDescent="0.25">
      <c r="C285" s="210" t="str">
        <f>IFERROR(VLOOKUP(D284,'1. Desarrollo e Innov. Curricu.'!$F:$G,2,FALSE),IFERROR(VLOOKUP(D284,'2. Investigación Científica'!$F:$G,2,FALSE),IFERROR(VLOOKUP(D284,'3. Vinculación Univ. Sociedad'!$F:$G,2,FALSE),IFERROR(VLOOKUP(D284,'4. Docencia y Profesorado Univ.'!$F:$G,2,FALSE),IFERROR(VLOOKUP(D284,'5. Estudiantes y Graduados'!$F:$G,2,FALSE),IFERROR(VLOOKUP(D284,'11. Gestion Administrativa'!$F:$G,2,FALSE),IFERROR(VLOOKUP(D284,'13. Gestión Académica'!$F:$G,2,FALSE),IFERROR(VLOOKUP(D284,'9. Asegura. de la Calid. y M'!$F:$G,2,FALSE),IFERROR(VLOOKUP(D284,'6. Gestión del Conocimiento'!$F:$G,2,FALSE),IFERROR(VLOOKUP(D284,'15. Gobernabilidad y Proceso...'!$F:$G,2,FALSE),IFERROR(VLOOKUP(D284,'12. Gestión del Talento Humano'!$F:$G,2,FALSE),IFERROR(VLOOKUP(D284,'14. Internacional... de la E.S.'!$F:$G,2,FALSE),IFERROR(VLOOKUP(D284,'10. Posgrado'!$F:$G,2,FALSE),IFERROR(VLOOKUP(D284,'17. Gestión TIC'!$F:$G,2,FALSE),IFERROR(VLOOKUP(D284,'16. Desa. del Sistema Educ.Sup.'!$F:$G,2,FALSE),IFERROR(VLOOKUP(D284,'8. Cultura de Inno. Insti...'!$F:$G,2,FALSE),VLOOKUP(D284,'7. Lo Esencial de la Reforma U.'!$F:$G,2,0)))))))))))))))))</f>
        <v>Capacitar al equipo de investigacion en lo concerniente al proceso de investigacion</v>
      </c>
      <c r="D285" s="31"/>
      <c r="E285" s="93"/>
      <c r="F285" s="93"/>
      <c r="G285" s="93"/>
      <c r="H285" s="76"/>
      <c r="I285" s="76"/>
      <c r="J285" s="76"/>
      <c r="K285" s="112"/>
      <c r="L285" s="466"/>
    </row>
    <row r="286" spans="3:12" ht="15.75" thickBot="1" x14ac:dyDescent="0.3">
      <c r="C286" s="70"/>
      <c r="D286" s="31"/>
      <c r="E286" s="93"/>
      <c r="F286" s="93"/>
      <c r="G286" s="93"/>
      <c r="H286" s="76"/>
      <c r="I286" s="76"/>
      <c r="J286" s="76"/>
      <c r="K286" s="112"/>
      <c r="L286" s="466"/>
    </row>
    <row r="287" spans="3:12" ht="30.75" thickBot="1" x14ac:dyDescent="0.3">
      <c r="C287" s="126" t="s">
        <v>44</v>
      </c>
      <c r="D287" s="129" t="s">
        <v>45</v>
      </c>
      <c r="E287" s="128" t="s">
        <v>55</v>
      </c>
      <c r="F287" s="128" t="s">
        <v>57</v>
      </c>
      <c r="G287" s="127" t="s">
        <v>27</v>
      </c>
      <c r="H287" s="133" t="s">
        <v>130</v>
      </c>
      <c r="I287" s="128" t="s">
        <v>46</v>
      </c>
      <c r="J287" s="128" t="s">
        <v>131</v>
      </c>
      <c r="K287" s="128" t="s">
        <v>409</v>
      </c>
      <c r="L287" s="128" t="s">
        <v>410</v>
      </c>
    </row>
    <row r="288" spans="3:12" x14ac:dyDescent="0.25">
      <c r="C288" s="327" t="s">
        <v>47</v>
      </c>
      <c r="D288" s="605">
        <v>2</v>
      </c>
      <c r="E288" s="328"/>
      <c r="F288" s="115">
        <v>30000</v>
      </c>
      <c r="G288" s="329">
        <f t="shared" ref="G288:G296" si="29">E288*F288</f>
        <v>0</v>
      </c>
      <c r="H288" s="330"/>
      <c r="I288" s="116" t="s">
        <v>698</v>
      </c>
      <c r="J288" s="116" t="str">
        <f>VLOOKUP(I288,Presupuesto!$B$11:$C$566,2,0)</f>
        <v>SERVICIOS DE CAPACITACION.</v>
      </c>
      <c r="K288" s="331" t="s">
        <v>1512</v>
      </c>
      <c r="L288" s="116" t="s">
        <v>393</v>
      </c>
    </row>
    <row r="289" spans="3:12" x14ac:dyDescent="0.25">
      <c r="C289" s="99" t="s">
        <v>48</v>
      </c>
      <c r="D289" s="606"/>
      <c r="E289" s="200">
        <v>1</v>
      </c>
      <c r="F289" s="100">
        <v>400</v>
      </c>
      <c r="G289" s="97">
        <f t="shared" si="29"/>
        <v>400</v>
      </c>
      <c r="H289" s="161" t="s">
        <v>128</v>
      </c>
      <c r="I289" s="98" t="s">
        <v>716</v>
      </c>
      <c r="J289" s="98" t="str">
        <f>VLOOKUP(I289,Presupuesto!$B$11:$C$566,2,0)</f>
        <v>SERVICIOS DE IMPRENTA PUBLIC.Y REPRODUCCION</v>
      </c>
      <c r="K289" s="98" t="str">
        <f>$K$226</f>
        <v>Gestión Tecnologías de Información y Comunicación</v>
      </c>
      <c r="L289" s="98" t="s">
        <v>411</v>
      </c>
    </row>
    <row r="290" spans="3:12" x14ac:dyDescent="0.25">
      <c r="C290" s="99" t="s">
        <v>49</v>
      </c>
      <c r="D290" s="606"/>
      <c r="E290" s="571">
        <v>33</v>
      </c>
      <c r="F290" s="100">
        <v>35</v>
      </c>
      <c r="G290" s="97">
        <f t="shared" si="29"/>
        <v>1155</v>
      </c>
      <c r="H290" s="161" t="s">
        <v>1697</v>
      </c>
      <c r="I290" s="98" t="s">
        <v>791</v>
      </c>
      <c r="J290" s="98" t="str">
        <f>VLOOKUP(I290,Presupuesto!$B$11:$C$566,2,0)</f>
        <v>ALIMENTOS B EBIDAS PARA PERSONAS</v>
      </c>
      <c r="K290" s="98" t="str">
        <f t="shared" ref="K290:K297" si="30">$K$226</f>
        <v>Gestión Tecnologías de Información y Comunicación</v>
      </c>
      <c r="L290" s="98" t="s">
        <v>395</v>
      </c>
    </row>
    <row r="291" spans="3:12" x14ac:dyDescent="0.25">
      <c r="C291" s="99" t="s">
        <v>50</v>
      </c>
      <c r="D291" s="606"/>
      <c r="E291" s="151"/>
      <c r="F291" s="118">
        <v>10000</v>
      </c>
      <c r="G291" s="97">
        <f t="shared" si="29"/>
        <v>0</v>
      </c>
      <c r="H291" s="161"/>
      <c r="I291" s="322" t="s">
        <v>299</v>
      </c>
      <c r="J291" s="98" t="str">
        <f>VLOOKUP(I291,Presupuesto!$B$11:$C$566,2,0)</f>
        <v>PASAJES (26100-00)</v>
      </c>
      <c r="K291" s="98" t="str">
        <f t="shared" si="30"/>
        <v>Gestión Tecnologías de Información y Comunicación</v>
      </c>
      <c r="L291" s="98" t="s">
        <v>411</v>
      </c>
    </row>
    <row r="292" spans="3:12" x14ac:dyDescent="0.25">
      <c r="C292" s="99" t="s">
        <v>416</v>
      </c>
      <c r="D292" s="606"/>
      <c r="E292" s="151"/>
      <c r="F292" s="118">
        <v>250</v>
      </c>
      <c r="G292" s="97">
        <f t="shared" si="29"/>
        <v>0</v>
      </c>
      <c r="H292" s="161"/>
      <c r="I292" s="98" t="s">
        <v>820</v>
      </c>
      <c r="J292" s="98" t="str">
        <f>VLOOKUP(I292,Presupuesto!$B$11:$C$566,2,0)</f>
        <v>PRODUCTOS PAPEL Y CARTON</v>
      </c>
      <c r="K292" s="98" t="str">
        <f t="shared" si="30"/>
        <v>Gestión Tecnologías de Información y Comunicación</v>
      </c>
      <c r="L292" s="98" t="s">
        <v>411</v>
      </c>
    </row>
    <row r="293" spans="3:12" x14ac:dyDescent="0.25">
      <c r="C293" s="99" t="s">
        <v>1982</v>
      </c>
      <c r="D293" s="606"/>
      <c r="E293" s="200">
        <v>1</v>
      </c>
      <c r="F293" s="100"/>
      <c r="G293" s="97">
        <f t="shared" si="29"/>
        <v>0</v>
      </c>
      <c r="H293" s="161"/>
      <c r="I293" s="98" t="s">
        <v>820</v>
      </c>
      <c r="J293" s="98" t="str">
        <f>VLOOKUP(I293,Presupuesto!$B$11:$C$566,2,0)</f>
        <v>PRODUCTOS PAPEL Y CARTON</v>
      </c>
      <c r="K293" s="98" t="str">
        <f t="shared" si="30"/>
        <v>Gestión Tecnologías de Información y Comunicación</v>
      </c>
      <c r="L293" s="98" t="s">
        <v>411</v>
      </c>
    </row>
    <row r="294" spans="3:12" x14ac:dyDescent="0.25">
      <c r="C294" s="99" t="s">
        <v>122</v>
      </c>
      <c r="D294" s="606"/>
      <c r="E294" s="200"/>
      <c r="F294" s="100">
        <v>36</v>
      </c>
      <c r="G294" s="97">
        <f t="shared" si="29"/>
        <v>0</v>
      </c>
      <c r="H294" s="161"/>
      <c r="I294" s="98" t="s">
        <v>941</v>
      </c>
      <c r="J294" s="98" t="str">
        <f>VLOOKUP(I294,Presupuesto!$B$11:$C$566,2,0)</f>
        <v>UTILES DE ESCRITORIO, OFICINA Y ENSE¥ANZA</v>
      </c>
      <c r="K294" s="98" t="str">
        <f t="shared" si="30"/>
        <v>Gestión Tecnologías de Información y Comunicación</v>
      </c>
      <c r="L294" s="98" t="s">
        <v>411</v>
      </c>
    </row>
    <row r="295" spans="3:12" x14ac:dyDescent="0.25">
      <c r="C295" s="99" t="s">
        <v>34</v>
      </c>
      <c r="D295" s="606"/>
      <c r="E295" s="200"/>
      <c r="F295" s="100">
        <v>80</v>
      </c>
      <c r="G295" s="97">
        <f t="shared" si="29"/>
        <v>0</v>
      </c>
      <c r="H295" s="161"/>
      <c r="I295" s="98" t="s">
        <v>941</v>
      </c>
      <c r="J295" s="98" t="str">
        <f>VLOOKUP(I295,Presupuesto!$B$11:$C$566,2,0)</f>
        <v>UTILES DE ESCRITORIO, OFICINA Y ENSE¥ANZA</v>
      </c>
      <c r="K295" s="98" t="str">
        <f t="shared" si="30"/>
        <v>Gestión Tecnologías de Información y Comunicación</v>
      </c>
      <c r="L295" s="98" t="s">
        <v>411</v>
      </c>
    </row>
    <row r="296" spans="3:12" x14ac:dyDescent="0.25">
      <c r="C296" s="109" t="s">
        <v>52</v>
      </c>
      <c r="D296" s="606"/>
      <c r="E296" s="212"/>
      <c r="F296" s="119">
        <v>25</v>
      </c>
      <c r="G296" s="97">
        <f t="shared" si="29"/>
        <v>0</v>
      </c>
      <c r="H296" s="161"/>
      <c r="I296" s="98" t="s">
        <v>941</v>
      </c>
      <c r="J296" s="98" t="str">
        <f>VLOOKUP(I296,Presupuesto!$B$11:$C$566,2,0)</f>
        <v>UTILES DE ESCRITORIO, OFICINA Y ENSE¥ANZA</v>
      </c>
      <c r="K296" s="98" t="str">
        <f t="shared" si="30"/>
        <v>Gestión Tecnologías de Información y Comunicación</v>
      </c>
      <c r="L296" s="98" t="s">
        <v>411</v>
      </c>
    </row>
    <row r="297" spans="3:12" ht="15.75" thickBot="1" x14ac:dyDescent="0.3">
      <c r="C297" s="216" t="s">
        <v>427</v>
      </c>
      <c r="D297" s="217">
        <v>1</v>
      </c>
      <c r="E297" s="332">
        <v>2.5</v>
      </c>
      <c r="F297" s="104"/>
      <c r="G297" s="105">
        <f>D297*E297*F297</f>
        <v>0</v>
      </c>
      <c r="H297" s="333"/>
      <c r="I297" s="334" t="s">
        <v>300</v>
      </c>
      <c r="J297" s="106" t="str">
        <f>VLOOKUP(I297,Presupuesto!$B$11:$C$566,2,0)</f>
        <v>VIATICOS (26200-00)</v>
      </c>
      <c r="K297" s="335" t="str">
        <f t="shared" si="30"/>
        <v>Gestión Tecnologías de Información y Comunicación</v>
      </c>
      <c r="L297" s="335" t="s">
        <v>411</v>
      </c>
    </row>
    <row r="300" spans="3:12" ht="15.75" thickBot="1" x14ac:dyDescent="0.3"/>
    <row r="301" spans="3:12" ht="15.75" thickBot="1" x14ac:dyDescent="0.3">
      <c r="C301" s="29" t="s">
        <v>43</v>
      </c>
      <c r="D301" s="30">
        <f>SUM(G308:G317)</f>
        <v>900</v>
      </c>
      <c r="E301" s="93"/>
      <c r="F301" s="93"/>
      <c r="G301" s="93"/>
      <c r="H301" s="76"/>
      <c r="I301" s="76"/>
      <c r="J301" s="76"/>
      <c r="K301" s="112"/>
      <c r="L301" s="466"/>
    </row>
    <row r="302" spans="3:12" x14ac:dyDescent="0.25">
      <c r="C302" s="70"/>
      <c r="D302" s="31"/>
      <c r="E302" s="93"/>
      <c r="F302" s="93"/>
      <c r="G302" s="93"/>
      <c r="H302" s="76"/>
      <c r="I302" s="76"/>
      <c r="J302" s="76"/>
      <c r="K302" s="112"/>
      <c r="L302" s="466"/>
    </row>
    <row r="303" spans="3:12" x14ac:dyDescent="0.25">
      <c r="C303" s="70"/>
      <c r="D303" s="31"/>
      <c r="E303" s="93"/>
      <c r="F303" s="93"/>
      <c r="G303" s="93"/>
      <c r="H303" s="76"/>
      <c r="I303" s="76"/>
      <c r="J303" s="76"/>
      <c r="K303" s="112"/>
      <c r="L303" s="466"/>
    </row>
    <row r="304" spans="3:12" ht="15.75" x14ac:dyDescent="0.25">
      <c r="C304" s="202" t="s">
        <v>391</v>
      </c>
      <c r="D304" s="259" t="s">
        <v>2056</v>
      </c>
      <c r="E304" s="93"/>
      <c r="F304" s="93"/>
      <c r="G304" s="93"/>
      <c r="H304" s="76"/>
      <c r="I304" s="76"/>
      <c r="J304" s="76"/>
      <c r="K304" s="112"/>
      <c r="L304" s="466"/>
    </row>
    <row r="305" spans="3:12" ht="18.75" x14ac:dyDescent="0.25">
      <c r="C305" s="210" t="str">
        <f>IFERROR(VLOOKUP(D304,'1. Desarrollo e Innov. Curricu.'!$F:$G,2,FALSE),IFERROR(VLOOKUP(D304,'2. Investigación Científica'!$F:$G,2,FALSE),IFERROR(VLOOKUP(D304,'3. Vinculación Univ. Sociedad'!$F:$G,2,FALSE),IFERROR(VLOOKUP(D304,'4. Docencia y Profesorado Univ.'!$F:$G,2,FALSE),IFERROR(VLOOKUP(D304,'5. Estudiantes y Graduados'!$F:$G,2,FALSE),IFERROR(VLOOKUP(D304,'11. Gestion Administrativa'!$F:$G,2,FALSE),IFERROR(VLOOKUP(D304,'13. Gestión Académica'!$F:$G,2,FALSE),IFERROR(VLOOKUP(D304,'9. Asegura. de la Calid. y M'!$F:$G,2,FALSE),IFERROR(VLOOKUP(D304,'6. Gestión del Conocimiento'!$F:$G,2,FALSE),IFERROR(VLOOKUP(D304,'15. Gobernabilidad y Proceso...'!$F:$G,2,FALSE),IFERROR(VLOOKUP(D304,'12. Gestión del Talento Humano'!$F:$G,2,FALSE),IFERROR(VLOOKUP(D304,'14. Internacional... de la E.S.'!$F:$G,2,FALSE),IFERROR(VLOOKUP(D304,'10. Posgrado'!$F:$G,2,FALSE),IFERROR(VLOOKUP(D304,'17. Gestión TIC'!$F:$G,2,FALSE),IFERROR(VLOOKUP(D304,'16. Desa. del Sistema Educ.Sup.'!$F:$G,2,FALSE),IFERROR(VLOOKUP(D304,'8. Cultura de Inno. Insti...'!$F:$G,2,FALSE),VLOOKUP(D304,'7. Lo Esencial de la Reforma U.'!$F:$G,2,0)))))))))))))))))</f>
        <v>Establecer las lineas de investigacion basadas en la oferta academica</v>
      </c>
      <c r="D305" s="31"/>
      <c r="E305" s="93"/>
      <c r="F305" s="93"/>
      <c r="G305" s="93"/>
      <c r="H305" s="76"/>
      <c r="I305" s="76"/>
      <c r="J305" s="76"/>
      <c r="K305" s="112"/>
      <c r="L305" s="466"/>
    </row>
    <row r="306" spans="3:12" ht="15.75" thickBot="1" x14ac:dyDescent="0.3">
      <c r="C306" s="70"/>
      <c r="D306" s="31"/>
      <c r="E306" s="93"/>
      <c r="F306" s="93"/>
      <c r="G306" s="93"/>
      <c r="H306" s="76"/>
      <c r="I306" s="76"/>
      <c r="J306" s="76"/>
      <c r="K306" s="112"/>
      <c r="L306" s="466"/>
    </row>
    <row r="307" spans="3:12" ht="30.75" thickBot="1" x14ac:dyDescent="0.3">
      <c r="C307" s="126" t="s">
        <v>44</v>
      </c>
      <c r="D307" s="129" t="s">
        <v>45</v>
      </c>
      <c r="E307" s="128" t="s">
        <v>55</v>
      </c>
      <c r="F307" s="128" t="s">
        <v>57</v>
      </c>
      <c r="G307" s="127" t="s">
        <v>27</v>
      </c>
      <c r="H307" s="133" t="s">
        <v>130</v>
      </c>
      <c r="I307" s="128" t="s">
        <v>46</v>
      </c>
      <c r="J307" s="128" t="s">
        <v>131</v>
      </c>
      <c r="K307" s="128" t="s">
        <v>409</v>
      </c>
      <c r="L307" s="128" t="s">
        <v>410</v>
      </c>
    </row>
    <row r="308" spans="3:12" x14ac:dyDescent="0.25">
      <c r="C308" s="327" t="s">
        <v>47</v>
      </c>
      <c r="D308" s="605">
        <v>2</v>
      </c>
      <c r="E308" s="328"/>
      <c r="F308" s="115"/>
      <c r="G308" s="329">
        <f t="shared" ref="G308:G316" si="31">E308*F308</f>
        <v>0</v>
      </c>
      <c r="H308" s="330"/>
      <c r="I308" s="116" t="s">
        <v>698</v>
      </c>
      <c r="J308" s="116" t="str">
        <f>VLOOKUP(I308,Presupuesto!$B$11:$C$566,2,0)</f>
        <v>SERVICIOS DE CAPACITACION.</v>
      </c>
      <c r="K308" s="331" t="s">
        <v>1512</v>
      </c>
      <c r="L308" s="116" t="s">
        <v>393</v>
      </c>
    </row>
    <row r="309" spans="3:12" x14ac:dyDescent="0.25">
      <c r="C309" s="99" t="s">
        <v>48</v>
      </c>
      <c r="D309" s="606"/>
      <c r="E309" s="200">
        <v>1</v>
      </c>
      <c r="F309" s="100"/>
      <c r="G309" s="97">
        <f t="shared" si="31"/>
        <v>0</v>
      </c>
      <c r="H309" s="161"/>
      <c r="I309" s="98" t="s">
        <v>716</v>
      </c>
      <c r="J309" s="98" t="str">
        <f>VLOOKUP(I309,Presupuesto!$B$11:$C$566,2,0)</f>
        <v>SERVICIOS DE IMPRENTA PUBLIC.Y REPRODUCCION</v>
      </c>
      <c r="K309" s="98" t="str">
        <f>$K$226</f>
        <v>Gestión Tecnologías de Información y Comunicación</v>
      </c>
      <c r="L309" s="98" t="s">
        <v>411</v>
      </c>
    </row>
    <row r="310" spans="3:12" x14ac:dyDescent="0.25">
      <c r="C310" s="99" t="s">
        <v>49</v>
      </c>
      <c r="D310" s="606"/>
      <c r="E310" s="571">
        <v>18</v>
      </c>
      <c r="F310" s="100">
        <v>50</v>
      </c>
      <c r="G310" s="97">
        <f t="shared" si="31"/>
        <v>900</v>
      </c>
      <c r="H310" s="161" t="s">
        <v>128</v>
      </c>
      <c r="I310" s="98" t="s">
        <v>791</v>
      </c>
      <c r="J310" s="98" t="str">
        <f>VLOOKUP(I310,Presupuesto!$B$11:$C$566,2,0)</f>
        <v>ALIMENTOS B EBIDAS PARA PERSONAS</v>
      </c>
      <c r="K310" s="98" t="str">
        <f t="shared" ref="K310:K317" si="32">$K$226</f>
        <v>Gestión Tecnologías de Información y Comunicación</v>
      </c>
      <c r="L310" s="98" t="s">
        <v>395</v>
      </c>
    </row>
    <row r="311" spans="3:12" x14ac:dyDescent="0.25">
      <c r="C311" s="99" t="s">
        <v>50</v>
      </c>
      <c r="D311" s="606"/>
      <c r="E311" s="151"/>
      <c r="F311" s="118"/>
      <c r="G311" s="97">
        <f t="shared" si="31"/>
        <v>0</v>
      </c>
      <c r="H311" s="161"/>
      <c r="I311" s="322" t="s">
        <v>299</v>
      </c>
      <c r="J311" s="98" t="str">
        <f>VLOOKUP(I311,Presupuesto!$B$11:$C$566,2,0)</f>
        <v>PASAJES (26100-00)</v>
      </c>
      <c r="K311" s="98" t="str">
        <f t="shared" si="32"/>
        <v>Gestión Tecnologías de Información y Comunicación</v>
      </c>
      <c r="L311" s="98" t="s">
        <v>411</v>
      </c>
    </row>
    <row r="312" spans="3:12" x14ac:dyDescent="0.25">
      <c r="C312" s="99" t="s">
        <v>416</v>
      </c>
      <c r="D312" s="606"/>
      <c r="E312" s="151"/>
      <c r="F312" s="118"/>
      <c r="G312" s="97">
        <f t="shared" si="31"/>
        <v>0</v>
      </c>
      <c r="H312" s="161"/>
      <c r="I312" s="98" t="s">
        <v>820</v>
      </c>
      <c r="J312" s="98" t="str">
        <f>VLOOKUP(I312,Presupuesto!$B$11:$C$566,2,0)</f>
        <v>PRODUCTOS PAPEL Y CARTON</v>
      </c>
      <c r="K312" s="98" t="str">
        <f t="shared" si="32"/>
        <v>Gestión Tecnologías de Información y Comunicación</v>
      </c>
      <c r="L312" s="98" t="s">
        <v>411</v>
      </c>
    </row>
    <row r="313" spans="3:12" x14ac:dyDescent="0.25">
      <c r="C313" s="99" t="s">
        <v>1982</v>
      </c>
      <c r="D313" s="606"/>
      <c r="E313" s="200">
        <v>1</v>
      </c>
      <c r="F313" s="100"/>
      <c r="G313" s="97">
        <f t="shared" si="31"/>
        <v>0</v>
      </c>
      <c r="H313" s="161"/>
      <c r="I313" s="98" t="s">
        <v>820</v>
      </c>
      <c r="J313" s="98" t="str">
        <f>VLOOKUP(I313,Presupuesto!$B$11:$C$566,2,0)</f>
        <v>PRODUCTOS PAPEL Y CARTON</v>
      </c>
      <c r="K313" s="98" t="str">
        <f t="shared" si="32"/>
        <v>Gestión Tecnologías de Información y Comunicación</v>
      </c>
      <c r="L313" s="98" t="s">
        <v>411</v>
      </c>
    </row>
    <row r="314" spans="3:12" x14ac:dyDescent="0.25">
      <c r="C314" s="99" t="s">
        <v>122</v>
      </c>
      <c r="D314" s="606"/>
      <c r="E314" s="200"/>
      <c r="F314" s="100">
        <v>36</v>
      </c>
      <c r="G314" s="97">
        <f t="shared" si="31"/>
        <v>0</v>
      </c>
      <c r="H314" s="161"/>
      <c r="I314" s="98" t="s">
        <v>941</v>
      </c>
      <c r="J314" s="98" t="str">
        <f>VLOOKUP(I314,Presupuesto!$B$11:$C$566,2,0)</f>
        <v>UTILES DE ESCRITORIO, OFICINA Y ENSE¥ANZA</v>
      </c>
      <c r="K314" s="98" t="str">
        <f t="shared" si="32"/>
        <v>Gestión Tecnologías de Información y Comunicación</v>
      </c>
      <c r="L314" s="98" t="s">
        <v>411</v>
      </c>
    </row>
    <row r="315" spans="3:12" x14ac:dyDescent="0.25">
      <c r="C315" s="99" t="s">
        <v>34</v>
      </c>
      <c r="D315" s="606"/>
      <c r="E315" s="200"/>
      <c r="F315" s="100">
        <v>80</v>
      </c>
      <c r="G315" s="97">
        <f t="shared" si="31"/>
        <v>0</v>
      </c>
      <c r="H315" s="161"/>
      <c r="I315" s="98" t="s">
        <v>941</v>
      </c>
      <c r="J315" s="98" t="str">
        <f>VLOOKUP(I315,Presupuesto!$B$11:$C$566,2,0)</f>
        <v>UTILES DE ESCRITORIO, OFICINA Y ENSE¥ANZA</v>
      </c>
      <c r="K315" s="98" t="str">
        <f t="shared" si="32"/>
        <v>Gestión Tecnologías de Información y Comunicación</v>
      </c>
      <c r="L315" s="98" t="s">
        <v>411</v>
      </c>
    </row>
    <row r="316" spans="3:12" x14ac:dyDescent="0.25">
      <c r="C316" s="109" t="s">
        <v>52</v>
      </c>
      <c r="D316" s="606"/>
      <c r="E316" s="212"/>
      <c r="F316" s="119">
        <v>25</v>
      </c>
      <c r="G316" s="97">
        <f t="shared" si="31"/>
        <v>0</v>
      </c>
      <c r="H316" s="161"/>
      <c r="I316" s="98" t="s">
        <v>941</v>
      </c>
      <c r="J316" s="98" t="str">
        <f>VLOOKUP(I316,Presupuesto!$B$11:$C$566,2,0)</f>
        <v>UTILES DE ESCRITORIO, OFICINA Y ENSE¥ANZA</v>
      </c>
      <c r="K316" s="98" t="str">
        <f t="shared" si="32"/>
        <v>Gestión Tecnologías de Información y Comunicación</v>
      </c>
      <c r="L316" s="98" t="s">
        <v>411</v>
      </c>
    </row>
    <row r="317" spans="3:12" ht="15.75" thickBot="1" x14ac:dyDescent="0.3">
      <c r="C317" s="216" t="s">
        <v>427</v>
      </c>
      <c r="D317" s="217">
        <v>1</v>
      </c>
      <c r="E317" s="332">
        <v>2.5</v>
      </c>
      <c r="F317" s="104"/>
      <c r="G317" s="105">
        <f>D317*E317*F317</f>
        <v>0</v>
      </c>
      <c r="H317" s="333"/>
      <c r="I317" s="334" t="s">
        <v>300</v>
      </c>
      <c r="J317" s="106" t="str">
        <f>VLOOKUP(I317,Presupuesto!$B$11:$C$566,2,0)</f>
        <v>VIATICOS (26200-00)</v>
      </c>
      <c r="K317" s="335" t="str">
        <f t="shared" si="32"/>
        <v>Gestión Tecnologías de Información y Comunicación</v>
      </c>
      <c r="L317" s="335" t="s">
        <v>411</v>
      </c>
    </row>
    <row r="320" spans="3:12" ht="15.75" thickBot="1" x14ac:dyDescent="0.3"/>
    <row r="321" spans="3:12" ht="15.75" thickBot="1" x14ac:dyDescent="0.3">
      <c r="C321" s="29" t="s">
        <v>43</v>
      </c>
      <c r="D321" s="30">
        <f>SUM(G328:G337)</f>
        <v>51760</v>
      </c>
      <c r="E321" s="93"/>
      <c r="F321" s="93"/>
      <c r="G321" s="93"/>
      <c r="H321" s="76"/>
      <c r="I321" s="76"/>
      <c r="J321" s="76"/>
      <c r="K321" s="112"/>
      <c r="L321" s="466"/>
    </row>
    <row r="322" spans="3:12" x14ac:dyDescent="0.25">
      <c r="C322" s="70"/>
      <c r="D322" s="31"/>
      <c r="E322" s="93"/>
      <c r="F322" s="93"/>
      <c r="G322" s="93"/>
      <c r="H322" s="76"/>
      <c r="I322" s="76"/>
      <c r="J322" s="76"/>
      <c r="K322" s="112"/>
      <c r="L322" s="466"/>
    </row>
    <row r="323" spans="3:12" x14ac:dyDescent="0.25">
      <c r="C323" s="70"/>
      <c r="D323" s="31"/>
      <c r="E323" s="93"/>
      <c r="F323" s="93"/>
      <c r="G323" s="93"/>
      <c r="H323" s="76"/>
      <c r="I323" s="76"/>
      <c r="J323" s="76"/>
      <c r="K323" s="112"/>
      <c r="L323" s="466"/>
    </row>
    <row r="324" spans="3:12" ht="15.75" x14ac:dyDescent="0.25">
      <c r="C324" s="202" t="s">
        <v>391</v>
      </c>
      <c r="D324" s="307" t="s">
        <v>2112</v>
      </c>
      <c r="E324" s="93"/>
      <c r="F324" s="93"/>
      <c r="G324" s="93"/>
      <c r="H324" s="76"/>
      <c r="I324" s="76"/>
      <c r="J324" s="76"/>
      <c r="K324" s="112"/>
      <c r="L324" s="466"/>
    </row>
    <row r="325" spans="3:12" ht="18.75" x14ac:dyDescent="0.25">
      <c r="C325" s="210" t="str">
        <f>IFERROR(VLOOKUP(D324,'1. Desarrollo e Innov. Curricu.'!$F:$G,2,FALSE),IFERROR(VLOOKUP(D324,'2. Investigación Científica'!$F:$G,2,FALSE),IFERROR(VLOOKUP(D324,'3. Vinculación Univ. Sociedad'!$F:$G,2,FALSE),IFERROR(VLOOKUP(D324,'4. Docencia y Profesorado Univ.'!$F:$G,2,FALSE),IFERROR(VLOOKUP(D324,'5. Estudiantes y Graduados'!$F:$G,2,FALSE),IFERROR(VLOOKUP(D324,'11. Gestion Administrativa'!$F:$G,2,FALSE),IFERROR(VLOOKUP(D324,'13. Gestión Académica'!$F:$G,2,FALSE),IFERROR(VLOOKUP(D324,'9. Asegura. de la Calid. y M'!$F:$G,2,FALSE),IFERROR(VLOOKUP(D324,'6. Gestión del Conocimiento'!$F:$G,2,FALSE),IFERROR(VLOOKUP(D324,'15. Gobernabilidad y Proceso...'!$F:$G,2,FALSE),IFERROR(VLOOKUP(D324,'12. Gestión del Talento Humano'!$F:$G,2,FALSE),IFERROR(VLOOKUP(D324,'14. Internacional... de la E.S.'!$F:$G,2,FALSE),IFERROR(VLOOKUP(D324,'10. Posgrado'!$F:$G,2,FALSE),IFERROR(VLOOKUP(D324,'17. Gestión TIC'!$F:$G,2,FALSE),IFERROR(VLOOKUP(D324,'16. Desa. del Sistema Educ.Sup.'!$F:$G,2,FALSE),IFERROR(VLOOKUP(D324,'8. Cultura de Inno. Insti...'!$F:$G,2,FALSE),VLOOKUP(D324,'7. Lo Esencial de la Reforma U.'!$F:$G,2,0)))))))))))))))))</f>
        <v>Realizacion de foros academicos orientados a fortalecer la investigacion cientifica</v>
      </c>
      <c r="D325" s="31"/>
      <c r="E325" s="93"/>
      <c r="F325" s="93"/>
      <c r="G325" s="93"/>
      <c r="H325" s="76"/>
      <c r="I325" s="76"/>
      <c r="J325" s="76"/>
      <c r="K325" s="112"/>
      <c r="L325" s="466"/>
    </row>
    <row r="326" spans="3:12" ht="15.75" thickBot="1" x14ac:dyDescent="0.3">
      <c r="C326" s="70"/>
      <c r="D326" s="31"/>
      <c r="E326" s="93"/>
      <c r="F326" s="93"/>
      <c r="G326" s="93"/>
      <c r="H326" s="76"/>
      <c r="I326" s="76"/>
      <c r="J326" s="76"/>
      <c r="K326" s="112"/>
      <c r="L326" s="466"/>
    </row>
    <row r="327" spans="3:12" ht="30.75" thickBot="1" x14ac:dyDescent="0.3">
      <c r="C327" s="126" t="s">
        <v>44</v>
      </c>
      <c r="D327" s="129" t="s">
        <v>45</v>
      </c>
      <c r="E327" s="128" t="s">
        <v>55</v>
      </c>
      <c r="F327" s="128" t="s">
        <v>57</v>
      </c>
      <c r="G327" s="127" t="s">
        <v>27</v>
      </c>
      <c r="H327" s="133" t="s">
        <v>130</v>
      </c>
      <c r="I327" s="128" t="s">
        <v>46</v>
      </c>
      <c r="J327" s="128" t="s">
        <v>131</v>
      </c>
      <c r="K327" s="128" t="s">
        <v>409</v>
      </c>
      <c r="L327" s="128" t="s">
        <v>410</v>
      </c>
    </row>
    <row r="328" spans="3:12" x14ac:dyDescent="0.25">
      <c r="C328" s="327" t="s">
        <v>47</v>
      </c>
      <c r="D328" s="605">
        <v>2</v>
      </c>
      <c r="E328" s="328"/>
      <c r="F328" s="115"/>
      <c r="G328" s="329">
        <f t="shared" ref="G328:G336" si="33">E328*F328</f>
        <v>0</v>
      </c>
      <c r="H328" s="330"/>
      <c r="I328" s="116" t="s">
        <v>698</v>
      </c>
      <c r="J328" s="116" t="str">
        <f>VLOOKUP(I328,Presupuesto!$B$11:$C$566,2,0)</f>
        <v>SERVICIOS DE CAPACITACION.</v>
      </c>
      <c r="K328" s="331" t="s">
        <v>1512</v>
      </c>
      <c r="L328" s="116" t="s">
        <v>393</v>
      </c>
    </row>
    <row r="329" spans="3:12" x14ac:dyDescent="0.25">
      <c r="C329" s="99" t="s">
        <v>48</v>
      </c>
      <c r="D329" s="606"/>
      <c r="E329" s="200">
        <v>2</v>
      </c>
      <c r="F329" s="100">
        <v>1000</v>
      </c>
      <c r="G329" s="97">
        <f t="shared" si="33"/>
        <v>2000</v>
      </c>
      <c r="H329" s="161" t="s">
        <v>128</v>
      </c>
      <c r="I329" s="98" t="s">
        <v>716</v>
      </c>
      <c r="J329" s="98" t="str">
        <f>VLOOKUP(I329,Presupuesto!$B$11:$C$566,2,0)</f>
        <v>SERVICIOS DE IMPRENTA PUBLIC.Y REPRODUCCION</v>
      </c>
      <c r="K329" s="98" t="str">
        <f>$K$226</f>
        <v>Gestión Tecnologías de Información y Comunicación</v>
      </c>
      <c r="L329" s="98" t="s">
        <v>411</v>
      </c>
    </row>
    <row r="330" spans="3:12" x14ac:dyDescent="0.25">
      <c r="C330" s="99" t="s">
        <v>49</v>
      </c>
      <c r="D330" s="606"/>
      <c r="E330" s="571">
        <v>200</v>
      </c>
      <c r="F330" s="100">
        <v>120</v>
      </c>
      <c r="G330" s="97">
        <f t="shared" si="33"/>
        <v>24000</v>
      </c>
      <c r="H330" s="161" t="s">
        <v>1697</v>
      </c>
      <c r="I330" s="98" t="s">
        <v>791</v>
      </c>
      <c r="J330" s="98" t="str">
        <f>VLOOKUP(I330,Presupuesto!$B$11:$C$566,2,0)</f>
        <v>ALIMENTOS B EBIDAS PARA PERSONAS</v>
      </c>
      <c r="K330" s="98" t="str">
        <f t="shared" ref="K330:K337" si="34">$K$226</f>
        <v>Gestión Tecnologías de Información y Comunicación</v>
      </c>
      <c r="L330" s="98" t="s">
        <v>395</v>
      </c>
    </row>
    <row r="331" spans="3:12" x14ac:dyDescent="0.25">
      <c r="C331" s="99" t="s">
        <v>2117</v>
      </c>
      <c r="D331" s="606"/>
      <c r="E331" s="151">
        <v>2</v>
      </c>
      <c r="F331" s="118">
        <v>3000</v>
      </c>
      <c r="G331" s="97">
        <f t="shared" si="33"/>
        <v>6000</v>
      </c>
      <c r="H331" s="161" t="s">
        <v>1697</v>
      </c>
      <c r="I331" s="675" t="s">
        <v>748</v>
      </c>
      <c r="J331" s="98" t="str">
        <f>VLOOKUP(I331,Presupuesto!$B$11:$C$566,2,0)</f>
        <v>PASAJES NACIONALES</v>
      </c>
      <c r="K331" s="98" t="str">
        <f t="shared" si="34"/>
        <v>Gestión Tecnologías de Información y Comunicación</v>
      </c>
      <c r="L331" s="98" t="s">
        <v>411</v>
      </c>
    </row>
    <row r="332" spans="3:12" x14ac:dyDescent="0.25">
      <c r="C332" s="99" t="s">
        <v>2119</v>
      </c>
      <c r="D332" s="606"/>
      <c r="E332" s="151">
        <v>2</v>
      </c>
      <c r="F332" s="118">
        <v>500</v>
      </c>
      <c r="G332" s="97">
        <f t="shared" si="33"/>
        <v>1000</v>
      </c>
      <c r="H332" s="161" t="s">
        <v>128</v>
      </c>
      <c r="I332" s="675" t="s">
        <v>820</v>
      </c>
      <c r="J332" s="98" t="str">
        <f>VLOOKUP(I332,Presupuesto!$B$11:$C$566,2,0)</f>
        <v>PRODUCTOS PAPEL Y CARTON</v>
      </c>
      <c r="K332" s="98" t="str">
        <f t="shared" si="34"/>
        <v>Gestión Tecnologías de Información y Comunicación</v>
      </c>
      <c r="L332" s="98" t="s">
        <v>411</v>
      </c>
    </row>
    <row r="333" spans="3:12" x14ac:dyDescent="0.25">
      <c r="C333" s="99" t="s">
        <v>1982</v>
      </c>
      <c r="D333" s="606"/>
      <c r="E333" s="200">
        <v>2</v>
      </c>
      <c r="F333" s="100">
        <v>800</v>
      </c>
      <c r="G333" s="97">
        <f t="shared" si="33"/>
        <v>1600</v>
      </c>
      <c r="H333" s="161" t="s">
        <v>1697</v>
      </c>
      <c r="I333" s="675" t="s">
        <v>820</v>
      </c>
      <c r="J333" s="98" t="str">
        <f>VLOOKUP(I333,Presupuesto!$B$11:$C$566,2,0)</f>
        <v>PRODUCTOS PAPEL Y CARTON</v>
      </c>
      <c r="K333" s="98" t="str">
        <f t="shared" si="34"/>
        <v>Gestión Tecnologías de Información y Comunicación</v>
      </c>
      <c r="L333" s="98" t="s">
        <v>411</v>
      </c>
    </row>
    <row r="334" spans="3:12" x14ac:dyDescent="0.25">
      <c r="C334" s="99" t="s">
        <v>1722</v>
      </c>
      <c r="D334" s="606"/>
      <c r="E334" s="200">
        <v>2</v>
      </c>
      <c r="F334" s="100">
        <v>2500</v>
      </c>
      <c r="G334" s="97">
        <f t="shared" si="33"/>
        <v>5000</v>
      </c>
      <c r="H334" s="161" t="s">
        <v>128</v>
      </c>
      <c r="I334" s="98" t="s">
        <v>941</v>
      </c>
      <c r="J334" s="98" t="str">
        <f>VLOOKUP(I334,Presupuesto!$B$11:$C$566,2,0)</f>
        <v>UTILES DE ESCRITORIO, OFICINA Y ENSE¥ANZA</v>
      </c>
      <c r="K334" s="98" t="str">
        <f t="shared" si="34"/>
        <v>Gestión Tecnologías de Información y Comunicación</v>
      </c>
      <c r="L334" s="98" t="s">
        <v>411</v>
      </c>
    </row>
    <row r="335" spans="3:12" x14ac:dyDescent="0.25">
      <c r="C335" s="99" t="s">
        <v>2118</v>
      </c>
      <c r="D335" s="606"/>
      <c r="E335" s="200">
        <v>2</v>
      </c>
      <c r="F335" s="100">
        <v>80</v>
      </c>
      <c r="G335" s="97">
        <f t="shared" si="33"/>
        <v>160</v>
      </c>
      <c r="H335" s="161" t="s">
        <v>128</v>
      </c>
      <c r="I335" s="98" t="s">
        <v>941</v>
      </c>
      <c r="J335" s="98" t="str">
        <f>VLOOKUP(I335,Presupuesto!$B$11:$C$566,2,0)</f>
        <v>UTILES DE ESCRITORIO, OFICINA Y ENSE¥ANZA</v>
      </c>
      <c r="K335" s="98" t="str">
        <f t="shared" si="34"/>
        <v>Gestión Tecnologías de Información y Comunicación</v>
      </c>
      <c r="L335" s="98" t="s">
        <v>411</v>
      </c>
    </row>
    <row r="336" spans="3:12" x14ac:dyDescent="0.25">
      <c r="C336" s="109" t="s">
        <v>52</v>
      </c>
      <c r="D336" s="606"/>
      <c r="E336" s="212"/>
      <c r="F336" s="119">
        <v>25</v>
      </c>
      <c r="G336" s="97">
        <f t="shared" si="33"/>
        <v>0</v>
      </c>
      <c r="H336" s="161"/>
      <c r="I336" s="98" t="s">
        <v>941</v>
      </c>
      <c r="J336" s="98" t="str">
        <f>VLOOKUP(I336,Presupuesto!$B$11:$C$566,2,0)</f>
        <v>UTILES DE ESCRITORIO, OFICINA Y ENSE¥ANZA</v>
      </c>
      <c r="K336" s="98" t="str">
        <f t="shared" si="34"/>
        <v>Gestión Tecnologías de Información y Comunicación</v>
      </c>
      <c r="L336" s="98" t="s">
        <v>411</v>
      </c>
    </row>
    <row r="337" spans="3:12" ht="15.75" thickBot="1" x14ac:dyDescent="0.3">
      <c r="C337" s="216" t="s">
        <v>427</v>
      </c>
      <c r="D337" s="217">
        <v>2</v>
      </c>
      <c r="E337" s="332">
        <v>3</v>
      </c>
      <c r="F337" s="104">
        <v>2000</v>
      </c>
      <c r="G337" s="105">
        <f>D337*E337*F337</f>
        <v>12000</v>
      </c>
      <c r="H337" s="333" t="s">
        <v>1697</v>
      </c>
      <c r="I337" s="676" t="s">
        <v>760</v>
      </c>
      <c r="J337" s="106" t="str">
        <f>VLOOKUP(I337,Presupuesto!$B$11:$C$566,2,0)</f>
        <v>VIATICOS NACIONALES</v>
      </c>
      <c r="K337" s="335" t="str">
        <f t="shared" si="34"/>
        <v>Gestión Tecnologías de Información y Comunicación</v>
      </c>
      <c r="L337" s="335" t="s">
        <v>411</v>
      </c>
    </row>
    <row r="340" spans="3:12" ht="15.75" thickBot="1" x14ac:dyDescent="0.3"/>
    <row r="341" spans="3:12" ht="15.75" thickBot="1" x14ac:dyDescent="0.3">
      <c r="C341" s="29" t="s">
        <v>43</v>
      </c>
      <c r="D341" s="30">
        <f>SUM(G348:G357)</f>
        <v>1400</v>
      </c>
      <c r="E341" s="93"/>
      <c r="F341" s="93"/>
      <c r="G341" s="93"/>
      <c r="H341" s="76"/>
      <c r="I341" s="76"/>
      <c r="J341" s="76"/>
      <c r="K341" s="112"/>
      <c r="L341" s="466"/>
    </row>
    <row r="342" spans="3:12" x14ac:dyDescent="0.25">
      <c r="C342" s="70"/>
      <c r="D342" s="31"/>
      <c r="E342" s="93"/>
      <c r="F342" s="93"/>
      <c r="G342" s="93"/>
      <c r="H342" s="76"/>
      <c r="I342" s="76"/>
      <c r="J342" s="76"/>
      <c r="K342" s="112"/>
      <c r="L342" s="466"/>
    </row>
    <row r="343" spans="3:12" x14ac:dyDescent="0.25">
      <c r="C343" s="70"/>
      <c r="D343" s="31"/>
      <c r="E343" s="93"/>
      <c r="F343" s="93"/>
      <c r="G343" s="93"/>
      <c r="H343" s="76"/>
      <c r="I343" s="76"/>
      <c r="J343" s="76"/>
      <c r="K343" s="112"/>
      <c r="L343" s="466"/>
    </row>
    <row r="344" spans="3:12" ht="15.75" x14ac:dyDescent="0.25">
      <c r="C344" s="202" t="s">
        <v>391</v>
      </c>
      <c r="D344" s="309" t="s">
        <v>2215</v>
      </c>
      <c r="E344" s="93"/>
      <c r="F344" s="93"/>
      <c r="G344" s="93"/>
      <c r="H344" s="76"/>
      <c r="I344" s="76"/>
      <c r="J344" s="76"/>
      <c r="K344" s="112"/>
      <c r="L344" s="466"/>
    </row>
    <row r="345" spans="3:12" ht="18.75" x14ac:dyDescent="0.25">
      <c r="C345" s="210" t="str">
        <f>IFERROR(VLOOKUP(D344,'1. Desarrollo e Innov. Curricu.'!$F:$G,2,FALSE),IFERROR(VLOOKUP(D344,'2. Investigación Científica'!$F:$G,2,FALSE),IFERROR(VLOOKUP(D344,'3. Vinculación Univ. Sociedad'!$F:$G,2,FALSE),IFERROR(VLOOKUP(D344,'4. Docencia y Profesorado Univ.'!$F:$G,2,FALSE),IFERROR(VLOOKUP(D344,'5. Estudiantes y Graduados'!$F:$G,2,FALSE),IFERROR(VLOOKUP(D344,'11. Gestion Administrativa'!$F:$G,2,FALSE),IFERROR(VLOOKUP(D344,'13. Gestión Académica'!$F:$G,2,FALSE),IFERROR(VLOOKUP(D344,'9. Asegura. de la Calid. y M'!$F:$G,2,FALSE),IFERROR(VLOOKUP(D344,'6. Gestión del Conocimiento'!$F:$G,2,FALSE),IFERROR(VLOOKUP(D344,'15. Gobernabilidad y Proceso...'!$F:$G,2,FALSE),IFERROR(VLOOKUP(D344,'12. Gestión del Talento Humano'!$F:$G,2,FALSE),IFERROR(VLOOKUP(D344,'14. Internacional... de la E.S.'!$F:$G,2,FALSE),IFERROR(VLOOKUP(D344,'10. Posgrado'!$F:$G,2,FALSE),IFERROR(VLOOKUP(D344,'17. Gestión TIC'!$F:$G,2,FALSE),IFERROR(VLOOKUP(D344,'16. Desa. del Sistema Educ.Sup.'!$F:$G,2,FALSE),IFERROR(VLOOKUP(D344,'8. Cultura de Inno. Insti...'!$F:$G,2,FALSE),VLOOKUP(D344,'7. Lo Esencial de la Reforma U.'!$F:$G,2,0)))))))))))))))))</f>
        <v>Capacitacion docente sobre los recursos y alianzas con los que cuenta la UNAH para realizar proyectos de cooperacion</v>
      </c>
      <c r="D345" s="31"/>
      <c r="E345" s="93"/>
      <c r="F345" s="93"/>
      <c r="G345" s="93"/>
      <c r="H345" s="76"/>
      <c r="I345" s="76"/>
      <c r="J345" s="76"/>
      <c r="K345" s="112"/>
      <c r="L345" s="466"/>
    </row>
    <row r="346" spans="3:12" ht="15.75" thickBot="1" x14ac:dyDescent="0.3">
      <c r="C346" s="70"/>
      <c r="D346" s="31"/>
      <c r="E346" s="93"/>
      <c r="F346" s="93"/>
      <c r="G346" s="93"/>
      <c r="H346" s="76"/>
      <c r="I346" s="76"/>
      <c r="J346" s="76"/>
      <c r="K346" s="112"/>
      <c r="L346" s="466"/>
    </row>
    <row r="347" spans="3:12" ht="30.75" thickBot="1" x14ac:dyDescent="0.3">
      <c r="C347" s="126" t="s">
        <v>44</v>
      </c>
      <c r="D347" s="129" t="s">
        <v>45</v>
      </c>
      <c r="E347" s="128" t="s">
        <v>55</v>
      </c>
      <c r="F347" s="128" t="s">
        <v>57</v>
      </c>
      <c r="G347" s="127" t="s">
        <v>27</v>
      </c>
      <c r="H347" s="133" t="s">
        <v>130</v>
      </c>
      <c r="I347" s="128" t="s">
        <v>46</v>
      </c>
      <c r="J347" s="128" t="s">
        <v>131</v>
      </c>
      <c r="K347" s="128" t="s">
        <v>409</v>
      </c>
      <c r="L347" s="128" t="s">
        <v>410</v>
      </c>
    </row>
    <row r="348" spans="3:12" x14ac:dyDescent="0.25">
      <c r="C348" s="327" t="s">
        <v>47</v>
      </c>
      <c r="D348" s="605">
        <v>2</v>
      </c>
      <c r="E348" s="328"/>
      <c r="F348" s="115"/>
      <c r="G348" s="329">
        <f t="shared" ref="G348:G356" si="35">E348*F348</f>
        <v>0</v>
      </c>
      <c r="H348" s="330"/>
      <c r="I348" s="116" t="s">
        <v>698</v>
      </c>
      <c r="J348" s="116" t="str">
        <f>VLOOKUP(I348,Presupuesto!$B$11:$C$566,2,0)</f>
        <v>SERVICIOS DE CAPACITACION.</v>
      </c>
      <c r="K348" s="331" t="s">
        <v>1512</v>
      </c>
      <c r="L348" s="116" t="s">
        <v>393</v>
      </c>
    </row>
    <row r="349" spans="3:12" x14ac:dyDescent="0.25">
      <c r="C349" s="99" t="s">
        <v>48</v>
      </c>
      <c r="D349" s="606"/>
      <c r="E349" s="200"/>
      <c r="F349" s="100">
        <v>1000</v>
      </c>
      <c r="G349" s="97">
        <f t="shared" si="35"/>
        <v>0</v>
      </c>
      <c r="H349" s="161"/>
      <c r="I349" s="98" t="s">
        <v>716</v>
      </c>
      <c r="J349" s="98" t="str">
        <f>VLOOKUP(I349,Presupuesto!$B$11:$C$566,2,0)</f>
        <v>SERVICIOS DE IMPRENTA PUBLIC.Y REPRODUCCION</v>
      </c>
      <c r="K349" s="98" t="str">
        <f>$K$226</f>
        <v>Gestión Tecnologías de Información y Comunicación</v>
      </c>
      <c r="L349" s="98" t="s">
        <v>411</v>
      </c>
    </row>
    <row r="350" spans="3:12" x14ac:dyDescent="0.25">
      <c r="C350" s="99" t="s">
        <v>49</v>
      </c>
      <c r="D350" s="606"/>
      <c r="E350" s="571">
        <v>40</v>
      </c>
      <c r="F350" s="100">
        <v>35</v>
      </c>
      <c r="G350" s="97">
        <f t="shared" si="35"/>
        <v>1400</v>
      </c>
      <c r="H350" s="161" t="s">
        <v>1697</v>
      </c>
      <c r="I350" s="98" t="s">
        <v>791</v>
      </c>
      <c r="J350" s="98" t="str">
        <f>VLOOKUP(I350,Presupuesto!$B$11:$C$566,2,0)</f>
        <v>ALIMENTOS B EBIDAS PARA PERSONAS</v>
      </c>
      <c r="K350" s="98" t="str">
        <f t="shared" ref="K350:K357" si="36">$K$226</f>
        <v>Gestión Tecnologías de Información y Comunicación</v>
      </c>
      <c r="L350" s="98" t="s">
        <v>395</v>
      </c>
    </row>
    <row r="351" spans="3:12" x14ac:dyDescent="0.25">
      <c r="C351" s="99" t="s">
        <v>2117</v>
      </c>
      <c r="D351" s="606"/>
      <c r="E351" s="151"/>
      <c r="F351" s="118">
        <v>3000</v>
      </c>
      <c r="G351" s="97">
        <f t="shared" si="35"/>
        <v>0</v>
      </c>
      <c r="H351" s="161"/>
      <c r="I351" s="322" t="s">
        <v>299</v>
      </c>
      <c r="J351" s="98" t="str">
        <f>VLOOKUP(I351,Presupuesto!$B$11:$C$566,2,0)</f>
        <v>PASAJES (26100-00)</v>
      </c>
      <c r="K351" s="98" t="str">
        <f t="shared" si="36"/>
        <v>Gestión Tecnologías de Información y Comunicación</v>
      </c>
      <c r="L351" s="98" t="s">
        <v>411</v>
      </c>
    </row>
    <row r="352" spans="3:12" x14ac:dyDescent="0.25">
      <c r="C352" s="99" t="s">
        <v>2119</v>
      </c>
      <c r="D352" s="606"/>
      <c r="E352" s="151"/>
      <c r="F352" s="118">
        <v>500</v>
      </c>
      <c r="G352" s="97">
        <f t="shared" si="35"/>
        <v>0</v>
      </c>
      <c r="H352" s="161"/>
      <c r="I352" s="98" t="s">
        <v>820</v>
      </c>
      <c r="J352" s="98" t="str">
        <f>VLOOKUP(I352,Presupuesto!$B$11:$C$566,2,0)</f>
        <v>PRODUCTOS PAPEL Y CARTON</v>
      </c>
      <c r="K352" s="98" t="str">
        <f t="shared" si="36"/>
        <v>Gestión Tecnologías de Información y Comunicación</v>
      </c>
      <c r="L352" s="98" t="s">
        <v>411</v>
      </c>
    </row>
    <row r="353" spans="3:12" x14ac:dyDescent="0.25">
      <c r="C353" s="99" t="s">
        <v>1982</v>
      </c>
      <c r="D353" s="606"/>
      <c r="E353" s="200"/>
      <c r="F353" s="100">
        <v>800</v>
      </c>
      <c r="G353" s="97">
        <f t="shared" si="35"/>
        <v>0</v>
      </c>
      <c r="H353" s="161"/>
      <c r="I353" s="98" t="s">
        <v>820</v>
      </c>
      <c r="J353" s="98" t="str">
        <f>VLOOKUP(I353,Presupuesto!$B$11:$C$566,2,0)</f>
        <v>PRODUCTOS PAPEL Y CARTON</v>
      </c>
      <c r="K353" s="98" t="str">
        <f t="shared" si="36"/>
        <v>Gestión Tecnologías de Información y Comunicación</v>
      </c>
      <c r="L353" s="98" t="s">
        <v>411</v>
      </c>
    </row>
    <row r="354" spans="3:12" x14ac:dyDescent="0.25">
      <c r="C354" s="99" t="s">
        <v>1722</v>
      </c>
      <c r="D354" s="606"/>
      <c r="E354" s="200"/>
      <c r="F354" s="100">
        <v>2500</v>
      </c>
      <c r="G354" s="97">
        <f t="shared" si="35"/>
        <v>0</v>
      </c>
      <c r="H354" s="161"/>
      <c r="I354" s="98" t="s">
        <v>941</v>
      </c>
      <c r="J354" s="98" t="str">
        <f>VLOOKUP(I354,Presupuesto!$B$11:$C$566,2,0)</f>
        <v>UTILES DE ESCRITORIO, OFICINA Y ENSE¥ANZA</v>
      </c>
      <c r="K354" s="98" t="str">
        <f t="shared" si="36"/>
        <v>Gestión Tecnologías de Información y Comunicación</v>
      </c>
      <c r="L354" s="98" t="s">
        <v>411</v>
      </c>
    </row>
    <row r="355" spans="3:12" x14ac:dyDescent="0.25">
      <c r="C355" s="99" t="s">
        <v>2118</v>
      </c>
      <c r="D355" s="606"/>
      <c r="E355" s="200"/>
      <c r="F355" s="100">
        <v>80</v>
      </c>
      <c r="G355" s="97">
        <f t="shared" si="35"/>
        <v>0</v>
      </c>
      <c r="H355" s="161"/>
      <c r="I355" s="98" t="s">
        <v>941</v>
      </c>
      <c r="J355" s="98" t="str">
        <f>VLOOKUP(I355,Presupuesto!$B$11:$C$566,2,0)</f>
        <v>UTILES DE ESCRITORIO, OFICINA Y ENSE¥ANZA</v>
      </c>
      <c r="K355" s="98" t="str">
        <f t="shared" si="36"/>
        <v>Gestión Tecnologías de Información y Comunicación</v>
      </c>
      <c r="L355" s="98" t="s">
        <v>411</v>
      </c>
    </row>
    <row r="356" spans="3:12" x14ac:dyDescent="0.25">
      <c r="C356" s="109" t="s">
        <v>52</v>
      </c>
      <c r="D356" s="606"/>
      <c r="E356" s="212"/>
      <c r="F356" s="119">
        <v>25</v>
      </c>
      <c r="G356" s="97">
        <f t="shared" si="35"/>
        <v>0</v>
      </c>
      <c r="H356" s="161"/>
      <c r="I356" s="98" t="s">
        <v>941</v>
      </c>
      <c r="J356" s="98" t="str">
        <f>VLOOKUP(I356,Presupuesto!$B$11:$C$566,2,0)</f>
        <v>UTILES DE ESCRITORIO, OFICINA Y ENSE¥ANZA</v>
      </c>
      <c r="K356" s="98" t="str">
        <f t="shared" si="36"/>
        <v>Gestión Tecnologías de Información y Comunicación</v>
      </c>
      <c r="L356" s="98" t="s">
        <v>411</v>
      </c>
    </row>
    <row r="357" spans="3:12" ht="15.75" thickBot="1" x14ac:dyDescent="0.3">
      <c r="C357" s="216" t="s">
        <v>427</v>
      </c>
      <c r="D357" s="217">
        <v>2</v>
      </c>
      <c r="E357" s="332"/>
      <c r="F357" s="104">
        <v>2000</v>
      </c>
      <c r="G357" s="105">
        <f>D357*E357*F357</f>
        <v>0</v>
      </c>
      <c r="H357" s="333"/>
      <c r="I357" s="334" t="s">
        <v>300</v>
      </c>
      <c r="J357" s="106" t="str">
        <f>VLOOKUP(I357,Presupuesto!$B$11:$C$566,2,0)</f>
        <v>VIATICOS (26200-00)</v>
      </c>
      <c r="K357" s="335" t="str">
        <f t="shared" si="36"/>
        <v>Gestión Tecnologías de Información y Comunicación</v>
      </c>
      <c r="L357" s="335" t="s">
        <v>411</v>
      </c>
    </row>
    <row r="361" spans="3:12" ht="15.75" thickBot="1" x14ac:dyDescent="0.3"/>
    <row r="362" spans="3:12" ht="15.75" thickBot="1" x14ac:dyDescent="0.3">
      <c r="C362" s="29" t="s">
        <v>43</v>
      </c>
      <c r="D362" s="30">
        <f>SUM(G369:G378)</f>
        <v>28600</v>
      </c>
      <c r="E362" s="93"/>
      <c r="F362" s="93"/>
      <c r="G362" s="93"/>
      <c r="H362" s="76"/>
      <c r="I362" s="76"/>
      <c r="J362" s="76"/>
      <c r="K362" s="112"/>
      <c r="L362" s="466"/>
    </row>
    <row r="363" spans="3:12" x14ac:dyDescent="0.25">
      <c r="C363" s="70"/>
      <c r="D363" s="31"/>
      <c r="E363" s="93"/>
      <c r="F363" s="93"/>
      <c r="G363" s="93"/>
      <c r="H363" s="76"/>
      <c r="I363" s="76"/>
      <c r="J363" s="76"/>
      <c r="K363" s="112"/>
      <c r="L363" s="466"/>
    </row>
    <row r="364" spans="3:12" x14ac:dyDescent="0.25">
      <c r="C364" s="70"/>
      <c r="D364" s="31"/>
      <c r="E364" s="93"/>
      <c r="F364" s="93"/>
      <c r="G364" s="93"/>
      <c r="H364" s="76"/>
      <c r="I364" s="76"/>
      <c r="J364" s="76"/>
      <c r="K364" s="112"/>
      <c r="L364" s="466"/>
    </row>
    <row r="365" spans="3:12" ht="15.75" x14ac:dyDescent="0.25">
      <c r="C365" s="202" t="s">
        <v>391</v>
      </c>
      <c r="D365" s="307" t="s">
        <v>2281</v>
      </c>
      <c r="E365" s="93"/>
      <c r="F365" s="93"/>
      <c r="G365" s="93"/>
      <c r="H365" s="76"/>
      <c r="I365" s="76"/>
      <c r="J365" s="76"/>
      <c r="K365" s="112"/>
      <c r="L365" s="466"/>
    </row>
    <row r="366" spans="3:12" ht="18.75" x14ac:dyDescent="0.25">
      <c r="C366" s="210" t="str">
        <f>IFERROR(VLOOKUP(D365,'1. Desarrollo e Innov. Curricu.'!$F:$G,2,FALSE),IFERROR(VLOOKUP(D365,'2. Investigación Científica'!$F:$G,2,FALSE),IFERROR(VLOOKUP(D365,'3. Vinculación Univ. Sociedad'!$F:$G,2,FALSE),IFERROR(VLOOKUP(D365,'4. Docencia y Profesorado Univ.'!$F:$G,2,FALSE),IFERROR(VLOOKUP(D365,'5. Estudiantes y Graduados'!$F:$G,2,FALSE),IFERROR(VLOOKUP(D365,'11. Gestion Administrativa'!$F:$G,2,FALSE),IFERROR(VLOOKUP(D365,'13. Gestión Académica'!$F:$G,2,FALSE),IFERROR(VLOOKUP(D365,'9. Asegura. de la Calid. y M'!$F:$G,2,FALSE),IFERROR(VLOOKUP(D365,'6. Gestión del Conocimiento'!$F:$G,2,FALSE),IFERROR(VLOOKUP(D365,'15. Gobernabilidad y Proceso...'!$F:$G,2,FALSE),IFERROR(VLOOKUP(D365,'12. Gestión del Talento Humano'!$F:$G,2,FALSE),IFERROR(VLOOKUP(D365,'14. Internacional... de la E.S.'!$F:$G,2,FALSE),IFERROR(VLOOKUP(D365,'10. Posgrado'!$F:$G,2,FALSE),IFERROR(VLOOKUP(D365,'17. Gestión TIC'!$F:$G,2,FALSE),IFERROR(VLOOKUP(D365,'16. Desa. del Sistema Educ.Sup.'!$F:$G,2,FALSE),IFERROR(VLOOKUP(D365,'8. Cultura de Inno. Insti...'!$F:$G,2,FALSE),VLOOKUP(D365,'7. Lo Esencial de la Reforma U.'!$F:$G,2,0)))))))))))))))))</f>
        <v>Organizar a los egresados del centro</v>
      </c>
      <c r="D366" s="31"/>
      <c r="E366" s="93"/>
      <c r="F366" s="93"/>
      <c r="G366" s="93"/>
      <c r="H366" s="76"/>
      <c r="I366" s="76"/>
      <c r="J366" s="76"/>
      <c r="K366" s="112"/>
      <c r="L366" s="466"/>
    </row>
    <row r="367" spans="3:12" ht="15.75" thickBot="1" x14ac:dyDescent="0.3">
      <c r="C367" s="70"/>
      <c r="D367" s="31"/>
      <c r="E367" s="93"/>
      <c r="F367" s="93"/>
      <c r="G367" s="93"/>
      <c r="H367" s="76"/>
      <c r="I367" s="76"/>
      <c r="J367" s="76"/>
      <c r="K367" s="112"/>
      <c r="L367" s="466"/>
    </row>
    <row r="368" spans="3:12" ht="30.75" thickBot="1" x14ac:dyDescent="0.3">
      <c r="C368" s="126" t="s">
        <v>44</v>
      </c>
      <c r="D368" s="129" t="s">
        <v>45</v>
      </c>
      <c r="E368" s="128" t="s">
        <v>55</v>
      </c>
      <c r="F368" s="128" t="s">
        <v>57</v>
      </c>
      <c r="G368" s="127" t="s">
        <v>27</v>
      </c>
      <c r="H368" s="133" t="s">
        <v>130</v>
      </c>
      <c r="I368" s="128" t="s">
        <v>46</v>
      </c>
      <c r="J368" s="128" t="s">
        <v>131</v>
      </c>
      <c r="K368" s="128" t="s">
        <v>409</v>
      </c>
      <c r="L368" s="128" t="s">
        <v>410</v>
      </c>
    </row>
    <row r="369" spans="3:12" x14ac:dyDescent="0.25">
      <c r="C369" s="327" t="s">
        <v>47</v>
      </c>
      <c r="D369" s="605">
        <v>2</v>
      </c>
      <c r="E369" s="328"/>
      <c r="F369" s="115"/>
      <c r="G369" s="329">
        <f t="shared" ref="G369:G377" si="37">E369*F369</f>
        <v>0</v>
      </c>
      <c r="H369" s="330"/>
      <c r="I369" s="116" t="s">
        <v>698</v>
      </c>
      <c r="J369" s="116" t="str">
        <f>VLOOKUP(I369,Presupuesto!$B$11:$C$566,2,0)</f>
        <v>SERVICIOS DE CAPACITACION.</v>
      </c>
      <c r="K369" s="331" t="s">
        <v>1512</v>
      </c>
      <c r="L369" s="116" t="s">
        <v>393</v>
      </c>
    </row>
    <row r="370" spans="3:12" x14ac:dyDescent="0.25">
      <c r="C370" s="99" t="s">
        <v>48</v>
      </c>
      <c r="D370" s="606"/>
      <c r="E370" s="200">
        <v>220</v>
      </c>
      <c r="F370" s="100">
        <v>10</v>
      </c>
      <c r="G370" s="97">
        <f t="shared" si="37"/>
        <v>2200</v>
      </c>
      <c r="H370" s="161" t="s">
        <v>1697</v>
      </c>
      <c r="I370" s="98" t="s">
        <v>716</v>
      </c>
      <c r="J370" s="98" t="str">
        <f>VLOOKUP(I370,Presupuesto!$B$11:$C$566,2,0)</f>
        <v>SERVICIOS DE IMPRENTA PUBLIC.Y REPRODUCCION</v>
      </c>
      <c r="K370" s="98" t="str">
        <f>$K$226</f>
        <v>Gestión Tecnologías de Información y Comunicación</v>
      </c>
      <c r="L370" s="98" t="s">
        <v>411</v>
      </c>
    </row>
    <row r="371" spans="3:12" x14ac:dyDescent="0.25">
      <c r="C371" s="99" t="s">
        <v>49</v>
      </c>
      <c r="D371" s="606"/>
      <c r="E371" s="571">
        <v>220</v>
      </c>
      <c r="F371" s="100">
        <v>120</v>
      </c>
      <c r="G371" s="97">
        <f t="shared" si="37"/>
        <v>26400</v>
      </c>
      <c r="H371" s="161" t="s">
        <v>1697</v>
      </c>
      <c r="I371" s="98" t="s">
        <v>791</v>
      </c>
      <c r="J371" s="98" t="str">
        <f>VLOOKUP(I371,Presupuesto!$B$11:$C$566,2,0)</f>
        <v>ALIMENTOS B EBIDAS PARA PERSONAS</v>
      </c>
      <c r="K371" s="98" t="str">
        <f t="shared" ref="K371:K378" si="38">$K$226</f>
        <v>Gestión Tecnologías de Información y Comunicación</v>
      </c>
      <c r="L371" s="98" t="s">
        <v>395</v>
      </c>
    </row>
    <row r="372" spans="3:12" x14ac:dyDescent="0.25">
      <c r="C372" s="99" t="s">
        <v>2117</v>
      </c>
      <c r="D372" s="606"/>
      <c r="E372" s="151"/>
      <c r="F372" s="118">
        <v>3000</v>
      </c>
      <c r="G372" s="97">
        <f t="shared" si="37"/>
        <v>0</v>
      </c>
      <c r="H372" s="161"/>
      <c r="I372" s="322" t="s">
        <v>299</v>
      </c>
      <c r="J372" s="98" t="str">
        <f>VLOOKUP(I372,Presupuesto!$B$11:$C$566,2,0)</f>
        <v>PASAJES (26100-00)</v>
      </c>
      <c r="K372" s="98" t="str">
        <f t="shared" si="38"/>
        <v>Gestión Tecnologías de Información y Comunicación</v>
      </c>
      <c r="L372" s="98" t="s">
        <v>411</v>
      </c>
    </row>
    <row r="373" spans="3:12" x14ac:dyDescent="0.25">
      <c r="C373" s="99" t="s">
        <v>2119</v>
      </c>
      <c r="D373" s="606"/>
      <c r="E373" s="151"/>
      <c r="F373" s="118">
        <v>500</v>
      </c>
      <c r="G373" s="97">
        <f t="shared" si="37"/>
        <v>0</v>
      </c>
      <c r="H373" s="161"/>
      <c r="I373" s="98" t="s">
        <v>820</v>
      </c>
      <c r="J373" s="98" t="str">
        <f>VLOOKUP(I373,Presupuesto!$B$11:$C$566,2,0)</f>
        <v>PRODUCTOS PAPEL Y CARTON</v>
      </c>
      <c r="K373" s="98" t="str">
        <f t="shared" si="38"/>
        <v>Gestión Tecnologías de Información y Comunicación</v>
      </c>
      <c r="L373" s="98" t="s">
        <v>411</v>
      </c>
    </row>
    <row r="374" spans="3:12" x14ac:dyDescent="0.25">
      <c r="C374" s="99" t="s">
        <v>1982</v>
      </c>
      <c r="D374" s="606"/>
      <c r="E374" s="200"/>
      <c r="F374" s="100">
        <v>800</v>
      </c>
      <c r="G374" s="97">
        <f t="shared" si="37"/>
        <v>0</v>
      </c>
      <c r="H374" s="161"/>
      <c r="I374" s="98" t="s">
        <v>820</v>
      </c>
      <c r="J374" s="98" t="str">
        <f>VLOOKUP(I374,Presupuesto!$B$11:$C$566,2,0)</f>
        <v>PRODUCTOS PAPEL Y CARTON</v>
      </c>
      <c r="K374" s="98" t="str">
        <f t="shared" si="38"/>
        <v>Gestión Tecnologías de Información y Comunicación</v>
      </c>
      <c r="L374" s="98" t="s">
        <v>411</v>
      </c>
    </row>
    <row r="375" spans="3:12" x14ac:dyDescent="0.25">
      <c r="C375" s="99" t="s">
        <v>1722</v>
      </c>
      <c r="D375" s="606"/>
      <c r="E375" s="200"/>
      <c r="F375" s="100">
        <v>2500</v>
      </c>
      <c r="G375" s="97">
        <f t="shared" si="37"/>
        <v>0</v>
      </c>
      <c r="H375" s="161"/>
      <c r="I375" s="98" t="s">
        <v>941</v>
      </c>
      <c r="J375" s="98" t="str">
        <f>VLOOKUP(I375,Presupuesto!$B$11:$C$566,2,0)</f>
        <v>UTILES DE ESCRITORIO, OFICINA Y ENSE¥ANZA</v>
      </c>
      <c r="K375" s="98" t="str">
        <f t="shared" si="38"/>
        <v>Gestión Tecnologías de Información y Comunicación</v>
      </c>
      <c r="L375" s="98" t="s">
        <v>411</v>
      </c>
    </row>
    <row r="376" spans="3:12" x14ac:dyDescent="0.25">
      <c r="C376" s="99" t="s">
        <v>2118</v>
      </c>
      <c r="D376" s="606"/>
      <c r="E376" s="200"/>
      <c r="F376" s="100">
        <v>80</v>
      </c>
      <c r="G376" s="97">
        <f t="shared" si="37"/>
        <v>0</v>
      </c>
      <c r="H376" s="161"/>
      <c r="I376" s="98" t="s">
        <v>941</v>
      </c>
      <c r="J376" s="98" t="str">
        <f>VLOOKUP(I376,Presupuesto!$B$11:$C$566,2,0)</f>
        <v>UTILES DE ESCRITORIO, OFICINA Y ENSE¥ANZA</v>
      </c>
      <c r="K376" s="98" t="str">
        <f t="shared" si="38"/>
        <v>Gestión Tecnologías de Información y Comunicación</v>
      </c>
      <c r="L376" s="98" t="s">
        <v>411</v>
      </c>
    </row>
    <row r="377" spans="3:12" x14ac:dyDescent="0.25">
      <c r="C377" s="109" t="s">
        <v>52</v>
      </c>
      <c r="D377" s="606"/>
      <c r="E377" s="212"/>
      <c r="F377" s="119">
        <v>25</v>
      </c>
      <c r="G377" s="97">
        <f t="shared" si="37"/>
        <v>0</v>
      </c>
      <c r="H377" s="161"/>
      <c r="I377" s="98" t="s">
        <v>941</v>
      </c>
      <c r="J377" s="98" t="str">
        <f>VLOOKUP(I377,Presupuesto!$B$11:$C$566,2,0)</f>
        <v>UTILES DE ESCRITORIO, OFICINA Y ENSE¥ANZA</v>
      </c>
      <c r="K377" s="98" t="str">
        <f t="shared" si="38"/>
        <v>Gestión Tecnologías de Información y Comunicación</v>
      </c>
      <c r="L377" s="98" t="s">
        <v>411</v>
      </c>
    </row>
    <row r="378" spans="3:12" ht="15.75" thickBot="1" x14ac:dyDescent="0.3">
      <c r="C378" s="216" t="s">
        <v>427</v>
      </c>
      <c r="D378" s="217">
        <v>2</v>
      </c>
      <c r="E378" s="332"/>
      <c r="F378" s="104">
        <v>2000</v>
      </c>
      <c r="G378" s="105">
        <f>D378*E378*F378</f>
        <v>0</v>
      </c>
      <c r="H378" s="333"/>
      <c r="I378" s="334" t="s">
        <v>300</v>
      </c>
      <c r="J378" s="106" t="str">
        <f>VLOOKUP(I378,Presupuesto!$B$11:$C$566,2,0)</f>
        <v>VIATICOS (26200-00)</v>
      </c>
      <c r="K378" s="335" t="str">
        <f t="shared" si="38"/>
        <v>Gestión Tecnologías de Información y Comunicación</v>
      </c>
      <c r="L378" s="335" t="s">
        <v>411</v>
      </c>
    </row>
    <row r="383" spans="3:12" ht="15.75" thickBot="1" x14ac:dyDescent="0.3"/>
    <row r="384" spans="3:12" ht="15.75" thickBot="1" x14ac:dyDescent="0.3">
      <c r="C384" s="29" t="s">
        <v>43</v>
      </c>
      <c r="D384" s="30">
        <f>SUM(G391:G400)</f>
        <v>14800</v>
      </c>
      <c r="E384" s="93"/>
      <c r="F384" s="93"/>
      <c r="G384" s="93"/>
      <c r="H384" s="76"/>
      <c r="I384" s="76"/>
      <c r="J384" s="76"/>
      <c r="K384" s="112"/>
      <c r="L384" s="466"/>
    </row>
    <row r="385" spans="3:12" x14ac:dyDescent="0.25">
      <c r="C385" s="70"/>
      <c r="D385" s="31"/>
      <c r="E385" s="93"/>
      <c r="F385" s="93"/>
      <c r="G385" s="93"/>
      <c r="H385" s="76"/>
      <c r="I385" s="76"/>
      <c r="J385" s="76"/>
      <c r="K385" s="112"/>
      <c r="L385" s="466"/>
    </row>
    <row r="386" spans="3:12" x14ac:dyDescent="0.25">
      <c r="C386" s="70"/>
      <c r="D386" s="31"/>
      <c r="E386" s="93"/>
      <c r="F386" s="93"/>
      <c r="G386" s="93"/>
      <c r="H386" s="76"/>
      <c r="I386" s="76"/>
      <c r="J386" s="76"/>
      <c r="K386" s="112"/>
      <c r="L386" s="466"/>
    </row>
    <row r="387" spans="3:12" ht="15.75" x14ac:dyDescent="0.25">
      <c r="C387" s="202" t="s">
        <v>391</v>
      </c>
      <c r="D387" s="307" t="s">
        <v>2289</v>
      </c>
      <c r="E387" s="93"/>
      <c r="F387" s="93"/>
      <c r="G387" s="93"/>
      <c r="H387" s="76"/>
      <c r="I387" s="76"/>
      <c r="J387" s="76"/>
      <c r="K387" s="112"/>
      <c r="L387" s="466"/>
    </row>
    <row r="388" spans="3:12" ht="18.75" x14ac:dyDescent="0.25">
      <c r="C388" s="210" t="str">
        <f>IFERROR(VLOOKUP(D387,'1. Desarrollo e Innov. Curricu.'!$F:$G,2,FALSE),IFERROR(VLOOKUP(D387,'2. Investigación Científica'!$F:$G,2,FALSE),IFERROR(VLOOKUP(D387,'3. Vinculación Univ. Sociedad'!$F:$G,2,FALSE),IFERROR(VLOOKUP(D387,'4. Docencia y Profesorado Univ.'!$F:$G,2,FALSE),IFERROR(VLOOKUP(D387,'5. Estudiantes y Graduados'!$F:$G,2,FALSE),IFERROR(VLOOKUP(D387,'11. Gestion Administrativa'!$F:$G,2,FALSE),IFERROR(VLOOKUP(D387,'13. Gestión Académica'!$F:$G,2,FALSE),IFERROR(VLOOKUP(D387,'9. Asegura. de la Calid. y M'!$F:$G,2,FALSE),IFERROR(VLOOKUP(D387,'6. Gestión del Conocimiento'!$F:$G,2,FALSE),IFERROR(VLOOKUP(D387,'15. Gobernabilidad y Proceso...'!$F:$G,2,FALSE),IFERROR(VLOOKUP(D387,'12. Gestión del Talento Humano'!$F:$G,2,FALSE),IFERROR(VLOOKUP(D387,'14. Internacional... de la E.S.'!$F:$G,2,FALSE),IFERROR(VLOOKUP(D387,'10. Posgrado'!$F:$G,2,FALSE),IFERROR(VLOOKUP(D387,'17. Gestión TIC'!$F:$G,2,FALSE),IFERROR(VLOOKUP(D387,'16. Desa. del Sistema Educ.Sup.'!$F:$G,2,FALSE),IFERROR(VLOOKUP(D387,'8. Cultura de Inno. Insti...'!$F:$G,2,FALSE),VLOOKUP(D387,'7. Lo Esencial de la Reforma U.'!$F:$G,2,0)))))))))))))))))</f>
        <v>Realizacion de foro dirigido a conocer la situacion de la comunidad LGTB de la region</v>
      </c>
      <c r="D388" s="31"/>
      <c r="E388" s="93"/>
      <c r="F388" s="93"/>
      <c r="G388" s="93"/>
      <c r="H388" s="76"/>
      <c r="I388" s="76"/>
      <c r="J388" s="76"/>
      <c r="K388" s="112"/>
      <c r="L388" s="466"/>
    </row>
    <row r="389" spans="3:12" ht="15.75" thickBot="1" x14ac:dyDescent="0.3">
      <c r="C389" s="70"/>
      <c r="D389" s="31"/>
      <c r="E389" s="93"/>
      <c r="F389" s="93"/>
      <c r="G389" s="93"/>
      <c r="H389" s="76"/>
      <c r="I389" s="76"/>
      <c r="J389" s="76"/>
      <c r="K389" s="112"/>
      <c r="L389" s="466"/>
    </row>
    <row r="390" spans="3:12" ht="30.75" thickBot="1" x14ac:dyDescent="0.3">
      <c r="C390" s="126" t="s">
        <v>44</v>
      </c>
      <c r="D390" s="129" t="s">
        <v>45</v>
      </c>
      <c r="E390" s="128" t="s">
        <v>55</v>
      </c>
      <c r="F390" s="128" t="s">
        <v>57</v>
      </c>
      <c r="G390" s="127" t="s">
        <v>27</v>
      </c>
      <c r="H390" s="133" t="s">
        <v>130</v>
      </c>
      <c r="I390" s="128" t="s">
        <v>46</v>
      </c>
      <c r="J390" s="128" t="s">
        <v>131</v>
      </c>
      <c r="K390" s="128" t="s">
        <v>409</v>
      </c>
      <c r="L390" s="128" t="s">
        <v>410</v>
      </c>
    </row>
    <row r="391" spans="3:12" x14ac:dyDescent="0.25">
      <c r="C391" s="327" t="s">
        <v>47</v>
      </c>
      <c r="D391" s="605">
        <v>120</v>
      </c>
      <c r="E391" s="328"/>
      <c r="F391" s="115"/>
      <c r="G391" s="329">
        <f t="shared" ref="G391:G399" si="39">E391*F391</f>
        <v>0</v>
      </c>
      <c r="H391" s="330"/>
      <c r="I391" s="116" t="s">
        <v>698</v>
      </c>
      <c r="J391" s="116" t="str">
        <f>VLOOKUP(I391,Presupuesto!$B$11:$C$566,2,0)</f>
        <v>SERVICIOS DE CAPACITACION.</v>
      </c>
      <c r="K391" s="331" t="s">
        <v>1512</v>
      </c>
      <c r="L391" s="116" t="s">
        <v>393</v>
      </c>
    </row>
    <row r="392" spans="3:12" x14ac:dyDescent="0.25">
      <c r="C392" s="99" t="s">
        <v>48</v>
      </c>
      <c r="D392" s="606"/>
      <c r="E392" s="200">
        <v>100</v>
      </c>
      <c r="F392" s="100">
        <v>25</v>
      </c>
      <c r="G392" s="97">
        <f t="shared" si="39"/>
        <v>2500</v>
      </c>
      <c r="H392" s="161" t="s">
        <v>128</v>
      </c>
      <c r="I392" s="98" t="s">
        <v>716</v>
      </c>
      <c r="J392" s="98" t="str">
        <f>VLOOKUP(I392,Presupuesto!$B$11:$C$566,2,0)</f>
        <v>SERVICIOS DE IMPRENTA PUBLIC.Y REPRODUCCION</v>
      </c>
      <c r="K392" s="98" t="str">
        <f>$K$226</f>
        <v>Gestión Tecnologías de Información y Comunicación</v>
      </c>
      <c r="L392" s="98" t="s">
        <v>411</v>
      </c>
    </row>
    <row r="393" spans="3:12" x14ac:dyDescent="0.25">
      <c r="C393" s="99" t="s">
        <v>49</v>
      </c>
      <c r="D393" s="606"/>
      <c r="E393" s="571">
        <v>120</v>
      </c>
      <c r="F393" s="100">
        <v>50</v>
      </c>
      <c r="G393" s="97">
        <f t="shared" si="39"/>
        <v>6000</v>
      </c>
      <c r="H393" s="161" t="s">
        <v>1697</v>
      </c>
      <c r="I393" s="98" t="s">
        <v>791</v>
      </c>
      <c r="J393" s="98" t="str">
        <f>VLOOKUP(I393,Presupuesto!$B$11:$C$566,2,0)</f>
        <v>ALIMENTOS B EBIDAS PARA PERSONAS</v>
      </c>
      <c r="K393" s="98" t="str">
        <f t="shared" ref="K393:K400" si="40">$K$226</f>
        <v>Gestión Tecnologías de Información y Comunicación</v>
      </c>
      <c r="L393" s="98" t="s">
        <v>395</v>
      </c>
    </row>
    <row r="394" spans="3:12" x14ac:dyDescent="0.25">
      <c r="C394" s="99" t="s">
        <v>2117</v>
      </c>
      <c r="D394" s="606"/>
      <c r="E394" s="151"/>
      <c r="F394" s="118">
        <v>3000</v>
      </c>
      <c r="G394" s="97">
        <f t="shared" si="39"/>
        <v>0</v>
      </c>
      <c r="H394" s="161"/>
      <c r="I394" s="322" t="s">
        <v>299</v>
      </c>
      <c r="J394" s="98" t="str">
        <f>VLOOKUP(I394,Presupuesto!$B$11:$C$566,2,0)</f>
        <v>PASAJES (26100-00)</v>
      </c>
      <c r="K394" s="98" t="str">
        <f t="shared" si="40"/>
        <v>Gestión Tecnologías de Información y Comunicación</v>
      </c>
      <c r="L394" s="98" t="s">
        <v>411</v>
      </c>
    </row>
    <row r="395" spans="3:12" x14ac:dyDescent="0.25">
      <c r="C395" s="99" t="s">
        <v>2119</v>
      </c>
      <c r="D395" s="606"/>
      <c r="E395" s="151">
        <v>15</v>
      </c>
      <c r="F395" s="118">
        <v>200</v>
      </c>
      <c r="G395" s="97">
        <f t="shared" si="39"/>
        <v>3000</v>
      </c>
      <c r="H395" s="161" t="s">
        <v>1697</v>
      </c>
      <c r="I395" s="675" t="s">
        <v>820</v>
      </c>
      <c r="J395" s="98" t="str">
        <f>VLOOKUP(I395,Presupuesto!$B$11:$C$566,2,0)</f>
        <v>PRODUCTOS PAPEL Y CARTON</v>
      </c>
      <c r="K395" s="98" t="str">
        <f t="shared" si="40"/>
        <v>Gestión Tecnologías de Información y Comunicación</v>
      </c>
      <c r="L395" s="98" t="s">
        <v>411</v>
      </c>
    </row>
    <row r="396" spans="3:12" x14ac:dyDescent="0.25">
      <c r="C396" s="99" t="s">
        <v>1982</v>
      </c>
      <c r="D396" s="606"/>
      <c r="E396" s="200">
        <v>1</v>
      </c>
      <c r="F396" s="100">
        <v>800</v>
      </c>
      <c r="G396" s="97">
        <f t="shared" si="39"/>
        <v>800</v>
      </c>
      <c r="H396" s="161" t="s">
        <v>128</v>
      </c>
      <c r="I396" s="675" t="s">
        <v>820</v>
      </c>
      <c r="J396" s="98" t="str">
        <f>VLOOKUP(I396,Presupuesto!$B$11:$C$566,2,0)</f>
        <v>PRODUCTOS PAPEL Y CARTON</v>
      </c>
      <c r="K396" s="98" t="str">
        <f t="shared" si="40"/>
        <v>Gestión Tecnologías de Información y Comunicación</v>
      </c>
      <c r="L396" s="98" t="s">
        <v>411</v>
      </c>
    </row>
    <row r="397" spans="3:12" x14ac:dyDescent="0.25">
      <c r="C397" s="99" t="s">
        <v>1722</v>
      </c>
      <c r="D397" s="606"/>
      <c r="E397" s="200">
        <v>1</v>
      </c>
      <c r="F397" s="100">
        <v>2500</v>
      </c>
      <c r="G397" s="97">
        <f t="shared" si="39"/>
        <v>2500</v>
      </c>
      <c r="H397" s="161" t="s">
        <v>128</v>
      </c>
      <c r="I397" s="675" t="s">
        <v>941</v>
      </c>
      <c r="J397" s="98" t="str">
        <f>VLOOKUP(I397,Presupuesto!$B$11:$C$566,2,0)</f>
        <v>UTILES DE ESCRITORIO, OFICINA Y ENSE¥ANZA</v>
      </c>
      <c r="K397" s="98" t="str">
        <f t="shared" si="40"/>
        <v>Gestión Tecnologías de Información y Comunicación</v>
      </c>
      <c r="L397" s="98" t="s">
        <v>411</v>
      </c>
    </row>
    <row r="398" spans="3:12" x14ac:dyDescent="0.25">
      <c r="C398" s="99" t="s">
        <v>2118</v>
      </c>
      <c r="D398" s="606"/>
      <c r="E398" s="200"/>
      <c r="F398" s="100">
        <v>80</v>
      </c>
      <c r="G398" s="97">
        <f t="shared" si="39"/>
        <v>0</v>
      </c>
      <c r="H398" s="161"/>
      <c r="I398" s="98" t="s">
        <v>941</v>
      </c>
      <c r="J398" s="98" t="str">
        <f>VLOOKUP(I398,Presupuesto!$B$11:$C$566,2,0)</f>
        <v>UTILES DE ESCRITORIO, OFICINA Y ENSE¥ANZA</v>
      </c>
      <c r="K398" s="98" t="str">
        <f t="shared" si="40"/>
        <v>Gestión Tecnologías de Información y Comunicación</v>
      </c>
      <c r="L398" s="98" t="s">
        <v>411</v>
      </c>
    </row>
    <row r="399" spans="3:12" x14ac:dyDescent="0.25">
      <c r="C399" s="109" t="s">
        <v>52</v>
      </c>
      <c r="D399" s="606"/>
      <c r="E399" s="212"/>
      <c r="F399" s="119">
        <v>25</v>
      </c>
      <c r="G399" s="97">
        <f t="shared" si="39"/>
        <v>0</v>
      </c>
      <c r="H399" s="161"/>
      <c r="I399" s="98" t="s">
        <v>941</v>
      </c>
      <c r="J399" s="98" t="str">
        <f>VLOOKUP(I399,Presupuesto!$B$11:$C$566,2,0)</f>
        <v>UTILES DE ESCRITORIO, OFICINA Y ENSE¥ANZA</v>
      </c>
      <c r="K399" s="98" t="str">
        <f t="shared" si="40"/>
        <v>Gestión Tecnologías de Información y Comunicación</v>
      </c>
      <c r="L399" s="98" t="s">
        <v>411</v>
      </c>
    </row>
    <row r="400" spans="3:12" ht="15.75" thickBot="1" x14ac:dyDescent="0.3">
      <c r="C400" s="216" t="s">
        <v>427</v>
      </c>
      <c r="D400" s="217">
        <v>2</v>
      </c>
      <c r="E400" s="332"/>
      <c r="F400" s="104">
        <v>2000</v>
      </c>
      <c r="G400" s="105">
        <f>D400*E400*F400</f>
        <v>0</v>
      </c>
      <c r="H400" s="333"/>
      <c r="I400" s="334" t="s">
        <v>300</v>
      </c>
      <c r="J400" s="106" t="str">
        <f>VLOOKUP(I400,Presupuesto!$B$11:$C$566,2,0)</f>
        <v>VIATICOS (26200-00)</v>
      </c>
      <c r="K400" s="335" t="str">
        <f t="shared" si="40"/>
        <v>Gestión Tecnologías de Información y Comunicación</v>
      </c>
      <c r="L400" s="335" t="s">
        <v>411</v>
      </c>
    </row>
    <row r="404" spans="3:12" ht="15.75" thickBot="1" x14ac:dyDescent="0.3"/>
    <row r="405" spans="3:12" ht="15.75" thickBot="1" x14ac:dyDescent="0.3">
      <c r="C405" s="29" t="s">
        <v>43</v>
      </c>
      <c r="D405" s="30">
        <f>SUM(G412:G421)</f>
        <v>19650</v>
      </c>
      <c r="E405" s="93"/>
      <c r="F405" s="93"/>
      <c r="G405" s="93"/>
      <c r="H405" s="76"/>
      <c r="I405" s="76"/>
      <c r="J405" s="76"/>
      <c r="K405" s="112"/>
      <c r="L405" s="466"/>
    </row>
    <row r="406" spans="3:12" x14ac:dyDescent="0.25">
      <c r="C406" s="70"/>
      <c r="D406" s="31"/>
      <c r="E406" s="93"/>
      <c r="F406" s="93"/>
      <c r="G406" s="93"/>
      <c r="H406" s="76"/>
      <c r="I406" s="76"/>
      <c r="J406" s="76"/>
      <c r="K406" s="112"/>
      <c r="L406" s="466"/>
    </row>
    <row r="407" spans="3:12" x14ac:dyDescent="0.25">
      <c r="C407" s="70"/>
      <c r="D407" s="31"/>
      <c r="E407" s="93"/>
      <c r="F407" s="93"/>
      <c r="G407" s="93"/>
      <c r="H407" s="76"/>
      <c r="I407" s="76"/>
      <c r="J407" s="76"/>
      <c r="K407" s="112"/>
      <c r="L407" s="466"/>
    </row>
    <row r="408" spans="3:12" ht="15.75" x14ac:dyDescent="0.25">
      <c r="C408" s="202" t="s">
        <v>391</v>
      </c>
      <c r="D408" s="326" t="s">
        <v>2309</v>
      </c>
      <c r="E408" s="93"/>
      <c r="F408" s="93"/>
      <c r="G408" s="93"/>
      <c r="H408" s="76"/>
      <c r="I408" s="76"/>
      <c r="J408" s="76"/>
      <c r="K408" s="112"/>
      <c r="L408" s="466"/>
    </row>
    <row r="409" spans="3:12" ht="18.75" x14ac:dyDescent="0.25">
      <c r="C409" s="210" t="str">
        <f>IFERROR(VLOOKUP(D408,'1. Desarrollo e Innov. Curricu.'!$F:$G,2,FALSE),IFERROR(VLOOKUP(D408,'2. Investigación Científica'!$F:$G,2,FALSE),IFERROR(VLOOKUP(D408,'3. Vinculación Univ. Sociedad'!$F:$G,2,FALSE),IFERROR(VLOOKUP(D408,'4. Docencia y Profesorado Univ.'!$F:$G,2,FALSE),IFERROR(VLOOKUP(D408,'5. Estudiantes y Graduados'!$F:$G,2,FALSE),IFERROR(VLOOKUP(D408,'11. Gestion Administrativa'!$F:$G,2,FALSE),IFERROR(VLOOKUP(D408,'13. Gestión Académica'!$F:$G,2,FALSE),IFERROR(VLOOKUP(D408,'9. Asegura. de la Calid. y M'!$F:$G,2,FALSE),IFERROR(VLOOKUP(D408,'6. Gestión del Conocimiento'!$F:$G,2,FALSE),IFERROR(VLOOKUP(D408,'15. Gobernabilidad y Proceso...'!$F:$G,2,FALSE),IFERROR(VLOOKUP(D408,'12. Gestión del Talento Humano'!$F:$G,2,FALSE),IFERROR(VLOOKUP(D408,'14. Internacional... de la E.S.'!$F:$G,2,FALSE),IFERROR(VLOOKUP(D408,'10. Posgrado'!$F:$G,2,FALSE),IFERROR(VLOOKUP(D408,'17. Gestión TIC'!$F:$G,2,FALSE),IFERROR(VLOOKUP(D408,'16. Desa. del Sistema Educ.Sup.'!$F:$G,2,FALSE),IFERROR(VLOOKUP(D408,'8. Cultura de Inno. Insti...'!$F:$G,2,FALSE),VLOOKUP(D408,'7. Lo Esencial de la Reforma U.'!$F:$G,2,0)))))))))))))))))</f>
        <v>Realizacion de maraton de lectura</v>
      </c>
      <c r="D409" s="31"/>
      <c r="E409" s="93"/>
      <c r="F409" s="93"/>
      <c r="G409" s="93"/>
      <c r="H409" s="76"/>
      <c r="I409" s="76"/>
      <c r="J409" s="76"/>
      <c r="K409" s="112"/>
      <c r="L409" s="466"/>
    </row>
    <row r="410" spans="3:12" ht="15.75" thickBot="1" x14ac:dyDescent="0.3">
      <c r="C410" s="70"/>
      <c r="D410" s="31"/>
      <c r="E410" s="93"/>
      <c r="F410" s="93"/>
      <c r="G410" s="93"/>
      <c r="H410" s="76"/>
      <c r="I410" s="76"/>
      <c r="J410" s="76"/>
      <c r="K410" s="112"/>
      <c r="L410" s="466"/>
    </row>
    <row r="411" spans="3:12" ht="30.75" thickBot="1" x14ac:dyDescent="0.3">
      <c r="C411" s="126" t="s">
        <v>44</v>
      </c>
      <c r="D411" s="129" t="s">
        <v>45</v>
      </c>
      <c r="E411" s="128" t="s">
        <v>55</v>
      </c>
      <c r="F411" s="128" t="s">
        <v>57</v>
      </c>
      <c r="G411" s="127" t="s">
        <v>27</v>
      </c>
      <c r="H411" s="133" t="s">
        <v>130</v>
      </c>
      <c r="I411" s="128" t="s">
        <v>46</v>
      </c>
      <c r="J411" s="128" t="s">
        <v>131</v>
      </c>
      <c r="K411" s="128" t="s">
        <v>409</v>
      </c>
      <c r="L411" s="128" t="s">
        <v>410</v>
      </c>
    </row>
    <row r="412" spans="3:12" x14ac:dyDescent="0.25">
      <c r="C412" s="327" t="s">
        <v>47</v>
      </c>
      <c r="D412" s="605">
        <v>2</v>
      </c>
      <c r="E412" s="328"/>
      <c r="F412" s="115"/>
      <c r="G412" s="329">
        <f t="shared" ref="G412:G420" si="41">E412*F412</f>
        <v>0</v>
      </c>
      <c r="H412" s="330"/>
      <c r="I412" s="116" t="s">
        <v>698</v>
      </c>
      <c r="J412" s="116" t="str">
        <f>VLOOKUP(I412,Presupuesto!$B$11:$C$566,2,0)</f>
        <v>SERVICIOS DE CAPACITACION.</v>
      </c>
      <c r="K412" s="331" t="s">
        <v>1512</v>
      </c>
      <c r="L412" s="116" t="s">
        <v>393</v>
      </c>
    </row>
    <row r="413" spans="3:12" x14ac:dyDescent="0.25">
      <c r="C413" s="99" t="s">
        <v>48</v>
      </c>
      <c r="D413" s="606"/>
      <c r="E413" s="200">
        <v>25</v>
      </c>
      <c r="F413" s="100">
        <v>50</v>
      </c>
      <c r="G413" s="97">
        <f t="shared" si="41"/>
        <v>1250</v>
      </c>
      <c r="H413" s="161" t="s">
        <v>128</v>
      </c>
      <c r="I413" s="98" t="s">
        <v>716</v>
      </c>
      <c r="J413" s="98" t="str">
        <f>VLOOKUP(I413,Presupuesto!$B$11:$C$566,2,0)</f>
        <v>SERVICIOS DE IMPRENTA PUBLIC.Y REPRODUCCION</v>
      </c>
      <c r="K413" s="98" t="str">
        <f>$K$226</f>
        <v>Gestión Tecnologías de Información y Comunicación</v>
      </c>
      <c r="L413" s="98" t="s">
        <v>411</v>
      </c>
    </row>
    <row r="414" spans="3:12" x14ac:dyDescent="0.25">
      <c r="C414" s="99" t="s">
        <v>49</v>
      </c>
      <c r="D414" s="606"/>
      <c r="E414" s="571">
        <v>100</v>
      </c>
      <c r="F414" s="100">
        <v>35</v>
      </c>
      <c r="G414" s="97">
        <f t="shared" si="41"/>
        <v>3500</v>
      </c>
      <c r="H414" s="161" t="s">
        <v>1697</v>
      </c>
      <c r="I414" s="98" t="s">
        <v>791</v>
      </c>
      <c r="J414" s="98" t="str">
        <f>VLOOKUP(I414,Presupuesto!$B$11:$C$566,2,0)</f>
        <v>ALIMENTOS B EBIDAS PARA PERSONAS</v>
      </c>
      <c r="K414" s="98" t="str">
        <f t="shared" ref="K414:K421" si="42">$K$226</f>
        <v>Gestión Tecnologías de Información y Comunicación</v>
      </c>
      <c r="L414" s="98" t="s">
        <v>395</v>
      </c>
    </row>
    <row r="415" spans="3:12" x14ac:dyDescent="0.25">
      <c r="C415" s="99" t="s">
        <v>2314</v>
      </c>
      <c r="D415" s="606"/>
      <c r="E415" s="151">
        <v>1</v>
      </c>
      <c r="F415" s="118">
        <v>800</v>
      </c>
      <c r="G415" s="97">
        <f t="shared" si="41"/>
        <v>800</v>
      </c>
      <c r="H415" s="161" t="s">
        <v>1697</v>
      </c>
      <c r="I415" s="675" t="s">
        <v>718</v>
      </c>
      <c r="J415" s="98" t="str">
        <f>VLOOKUP(I415,Presupuesto!$B$11:$C$566,2,0)</f>
        <v>IMPRENTA Y PUBLICIDAD Y REPRODUC.</v>
      </c>
      <c r="K415" s="98" t="str">
        <f t="shared" si="42"/>
        <v>Gestión Tecnologías de Información y Comunicación</v>
      </c>
      <c r="L415" s="98" t="s">
        <v>411</v>
      </c>
    </row>
    <row r="416" spans="3:12" x14ac:dyDescent="0.25">
      <c r="C416" s="99" t="s">
        <v>2119</v>
      </c>
      <c r="D416" s="606"/>
      <c r="E416" s="151">
        <v>3</v>
      </c>
      <c r="F416" s="118">
        <v>700</v>
      </c>
      <c r="G416" s="97">
        <f t="shared" si="41"/>
        <v>2100</v>
      </c>
      <c r="H416" s="161" t="s">
        <v>1697</v>
      </c>
      <c r="I416" s="98" t="s">
        <v>820</v>
      </c>
      <c r="J416" s="98" t="str">
        <f>VLOOKUP(I416,Presupuesto!$B$11:$C$566,2,0)</f>
        <v>PRODUCTOS PAPEL Y CARTON</v>
      </c>
      <c r="K416" s="98" t="str">
        <f t="shared" si="42"/>
        <v>Gestión Tecnologías de Información y Comunicación</v>
      </c>
      <c r="L416" s="98" t="s">
        <v>411</v>
      </c>
    </row>
    <row r="417" spans="3:12" x14ac:dyDescent="0.25">
      <c r="C417" s="99" t="s">
        <v>1982</v>
      </c>
      <c r="D417" s="606"/>
      <c r="E417" s="200"/>
      <c r="F417" s="100">
        <v>800</v>
      </c>
      <c r="G417" s="97">
        <f t="shared" si="41"/>
        <v>0</v>
      </c>
      <c r="H417" s="161"/>
      <c r="I417" s="98" t="s">
        <v>820</v>
      </c>
      <c r="J417" s="98" t="str">
        <f>VLOOKUP(I417,Presupuesto!$B$11:$C$566,2,0)</f>
        <v>PRODUCTOS PAPEL Y CARTON</v>
      </c>
      <c r="K417" s="98" t="str">
        <f t="shared" si="42"/>
        <v>Gestión Tecnologías de Información y Comunicación</v>
      </c>
      <c r="L417" s="98" t="s">
        <v>411</v>
      </c>
    </row>
    <row r="418" spans="3:12" x14ac:dyDescent="0.25">
      <c r="C418" s="99" t="s">
        <v>1722</v>
      </c>
      <c r="D418" s="606"/>
      <c r="E418" s="200"/>
      <c r="F418" s="100">
        <v>2500</v>
      </c>
      <c r="G418" s="97">
        <f t="shared" si="41"/>
        <v>0</v>
      </c>
      <c r="H418" s="161"/>
      <c r="I418" s="98" t="s">
        <v>941</v>
      </c>
      <c r="J418" s="98" t="str">
        <f>VLOOKUP(I418,Presupuesto!$B$11:$C$566,2,0)</f>
        <v>UTILES DE ESCRITORIO, OFICINA Y ENSE¥ANZA</v>
      </c>
      <c r="K418" s="98" t="str">
        <f t="shared" si="42"/>
        <v>Gestión Tecnologías de Información y Comunicación</v>
      </c>
      <c r="L418" s="98" t="s">
        <v>411</v>
      </c>
    </row>
    <row r="419" spans="3:12" x14ac:dyDescent="0.25">
      <c r="C419" s="99" t="s">
        <v>2118</v>
      </c>
      <c r="D419" s="606"/>
      <c r="E419" s="200"/>
      <c r="F419" s="100">
        <v>80</v>
      </c>
      <c r="G419" s="97">
        <f t="shared" si="41"/>
        <v>0</v>
      </c>
      <c r="H419" s="161"/>
      <c r="I419" s="98" t="s">
        <v>941</v>
      </c>
      <c r="J419" s="98" t="str">
        <f>VLOOKUP(I419,Presupuesto!$B$11:$C$566,2,0)</f>
        <v>UTILES DE ESCRITORIO, OFICINA Y ENSE¥ANZA</v>
      </c>
      <c r="K419" s="98" t="str">
        <f t="shared" si="42"/>
        <v>Gestión Tecnologías de Información y Comunicación</v>
      </c>
      <c r="L419" s="98" t="s">
        <v>411</v>
      </c>
    </row>
    <row r="420" spans="3:12" x14ac:dyDescent="0.25">
      <c r="C420" s="109" t="s">
        <v>52</v>
      </c>
      <c r="D420" s="606"/>
      <c r="E420" s="212"/>
      <c r="F420" s="119">
        <v>25</v>
      </c>
      <c r="G420" s="97">
        <f t="shared" si="41"/>
        <v>0</v>
      </c>
      <c r="H420" s="161"/>
      <c r="I420" s="98" t="s">
        <v>941</v>
      </c>
      <c r="J420" s="98" t="str">
        <f>VLOOKUP(I420,Presupuesto!$B$11:$C$566,2,0)</f>
        <v>UTILES DE ESCRITORIO, OFICINA Y ENSE¥ANZA</v>
      </c>
      <c r="K420" s="98" t="str">
        <f t="shared" si="42"/>
        <v>Gestión Tecnologías de Información y Comunicación</v>
      </c>
      <c r="L420" s="98" t="s">
        <v>411</v>
      </c>
    </row>
    <row r="421" spans="3:12" ht="15.75" thickBot="1" x14ac:dyDescent="0.3">
      <c r="C421" s="216" t="s">
        <v>431</v>
      </c>
      <c r="D421" s="217">
        <v>2</v>
      </c>
      <c r="E421" s="332">
        <v>3</v>
      </c>
      <c r="F421" s="104">
        <v>2000</v>
      </c>
      <c r="G421" s="105">
        <f>D421*E421*F421</f>
        <v>12000</v>
      </c>
      <c r="H421" s="333" t="s">
        <v>1697</v>
      </c>
      <c r="I421" s="334" t="s">
        <v>760</v>
      </c>
      <c r="J421" s="106" t="str">
        <f>VLOOKUP(I421,Presupuesto!$B$11:$C$566,2,0)</f>
        <v>VIATICOS NACIONALES</v>
      </c>
      <c r="K421" s="335" t="str">
        <f t="shared" si="42"/>
        <v>Gestión Tecnologías de Información y Comunicación</v>
      </c>
      <c r="L421" s="335" t="s">
        <v>411</v>
      </c>
    </row>
    <row r="424" spans="3:12" ht="15.75" thickBot="1" x14ac:dyDescent="0.3"/>
    <row r="425" spans="3:12" ht="15.75" thickBot="1" x14ac:dyDescent="0.3">
      <c r="C425" s="29" t="s">
        <v>43</v>
      </c>
      <c r="D425" s="30">
        <f>SUM(G432:G441)</f>
        <v>80000</v>
      </c>
      <c r="E425" s="93"/>
      <c r="F425" s="93"/>
      <c r="G425" s="93"/>
      <c r="H425" s="76"/>
      <c r="I425" s="76"/>
      <c r="J425" s="76"/>
      <c r="K425" s="112"/>
      <c r="L425" s="466"/>
    </row>
    <row r="426" spans="3:12" x14ac:dyDescent="0.25">
      <c r="C426" s="70"/>
      <c r="D426" s="31"/>
      <c r="E426" s="93"/>
      <c r="F426" s="93"/>
      <c r="G426" s="93"/>
      <c r="H426" s="76"/>
      <c r="I426" s="76"/>
      <c r="J426" s="76"/>
      <c r="K426" s="112"/>
      <c r="L426" s="466"/>
    </row>
    <row r="427" spans="3:12" x14ac:dyDescent="0.25">
      <c r="C427" s="70"/>
      <c r="D427" s="31"/>
      <c r="E427" s="93"/>
      <c r="F427" s="93"/>
      <c r="G427" s="93"/>
      <c r="H427" s="76"/>
      <c r="I427" s="76"/>
      <c r="J427" s="76"/>
      <c r="K427" s="112"/>
      <c r="L427" s="466"/>
    </row>
    <row r="428" spans="3:12" ht="15.75" x14ac:dyDescent="0.25">
      <c r="C428" s="202" t="s">
        <v>391</v>
      </c>
      <c r="D428" s="277" t="s">
        <v>2321</v>
      </c>
      <c r="E428" s="93"/>
      <c r="F428" s="93"/>
      <c r="G428" s="93"/>
      <c r="H428" s="76"/>
      <c r="I428" s="76"/>
      <c r="J428" s="76"/>
      <c r="K428" s="112"/>
      <c r="L428" s="466"/>
    </row>
    <row r="429" spans="3:12" ht="18.75" x14ac:dyDescent="0.25">
      <c r="C429" s="210" t="str">
        <f>IFERROR(VLOOKUP(D428,'1. Desarrollo e Innov. Curricu.'!$F:$G,2,FALSE),IFERROR(VLOOKUP(D428,'2. Investigación Científica'!$F:$G,2,FALSE),IFERROR(VLOOKUP(D428,'3. Vinculación Univ. Sociedad'!$F:$G,2,FALSE),IFERROR(VLOOKUP(D428,'4. Docencia y Profesorado Univ.'!$F:$G,2,FALSE),IFERROR(VLOOKUP(D428,'5. Estudiantes y Graduados'!$F:$G,2,FALSE),IFERROR(VLOOKUP(D428,'11. Gestion Administrativa'!$F:$G,2,FALSE),IFERROR(VLOOKUP(D428,'13. Gestión Académica'!$F:$G,2,FALSE),IFERROR(VLOOKUP(D428,'9. Asegura. de la Calid. y M'!$F:$G,2,FALSE),IFERROR(VLOOKUP(D428,'6. Gestión del Conocimiento'!$F:$G,2,FALSE),IFERROR(VLOOKUP(D428,'15. Gobernabilidad y Proceso...'!$F:$G,2,FALSE),IFERROR(VLOOKUP(D428,'12. Gestión del Talento Humano'!$F:$G,2,FALSE),IFERROR(VLOOKUP(D428,'14. Internacional... de la E.S.'!$F:$G,2,FALSE),IFERROR(VLOOKUP(D428,'10. Posgrado'!$F:$G,2,FALSE),IFERROR(VLOOKUP(D428,'17. Gestión TIC'!$F:$G,2,FALSE),IFERROR(VLOOKUP(D428,'16. Desa. del Sistema Educ.Sup.'!$F:$G,2,FALSE),IFERROR(VLOOKUP(D428,'8. Cultura de Inno. Insti...'!$F:$G,2,FALSE),VLOOKUP(D428,'7. Lo Esencial de la Reforma U.'!$F:$G,2,0)))))))))))))))))</f>
        <v>Adquisicion de material bibliografico</v>
      </c>
      <c r="D429" s="31"/>
      <c r="E429" s="93"/>
      <c r="F429" s="93"/>
      <c r="G429" s="93"/>
      <c r="H429" s="76"/>
      <c r="I429" s="76"/>
      <c r="J429" s="76"/>
      <c r="K429" s="112"/>
      <c r="L429" s="466"/>
    </row>
    <row r="430" spans="3:12" ht="15.75" thickBot="1" x14ac:dyDescent="0.3">
      <c r="C430" s="70"/>
      <c r="D430" s="31"/>
      <c r="E430" s="93"/>
      <c r="F430" s="93"/>
      <c r="G430" s="93"/>
      <c r="H430" s="76"/>
      <c r="I430" s="76"/>
      <c r="J430" s="76"/>
      <c r="K430" s="112"/>
      <c r="L430" s="466"/>
    </row>
    <row r="431" spans="3:12" ht="30.75" thickBot="1" x14ac:dyDescent="0.3">
      <c r="C431" s="126" t="s">
        <v>44</v>
      </c>
      <c r="D431" s="129" t="s">
        <v>45</v>
      </c>
      <c r="E431" s="128" t="s">
        <v>55</v>
      </c>
      <c r="F431" s="128" t="s">
        <v>57</v>
      </c>
      <c r="G431" s="127" t="s">
        <v>27</v>
      </c>
      <c r="H431" s="133" t="s">
        <v>130</v>
      </c>
      <c r="I431" s="128" t="s">
        <v>46</v>
      </c>
      <c r="J431" s="128" t="s">
        <v>131</v>
      </c>
      <c r="K431" s="128" t="s">
        <v>409</v>
      </c>
      <c r="L431" s="128" t="s">
        <v>410</v>
      </c>
    </row>
    <row r="432" spans="3:12" x14ac:dyDescent="0.25">
      <c r="C432" s="327" t="s">
        <v>47</v>
      </c>
      <c r="D432" s="605">
        <v>2</v>
      </c>
      <c r="E432" s="328"/>
      <c r="F432" s="115"/>
      <c r="G432" s="329">
        <f t="shared" ref="G432:G440" si="43">E432*F432</f>
        <v>0</v>
      </c>
      <c r="H432" s="330"/>
      <c r="I432" s="116" t="s">
        <v>698</v>
      </c>
      <c r="J432" s="116" t="str">
        <f>VLOOKUP(I432,Presupuesto!$B$11:$C$566,2,0)</f>
        <v>SERVICIOS DE CAPACITACION.</v>
      </c>
      <c r="K432" s="331" t="s">
        <v>1512</v>
      </c>
      <c r="L432" s="116" t="s">
        <v>393</v>
      </c>
    </row>
    <row r="433" spans="3:12" x14ac:dyDescent="0.25">
      <c r="C433" s="99" t="s">
        <v>48</v>
      </c>
      <c r="D433" s="606"/>
      <c r="E433" s="200"/>
      <c r="F433" s="100">
        <v>10</v>
      </c>
      <c r="G433" s="97">
        <f t="shared" si="43"/>
        <v>0</v>
      </c>
      <c r="H433" s="161"/>
      <c r="I433" s="98" t="s">
        <v>716</v>
      </c>
      <c r="J433" s="98" t="str">
        <f>VLOOKUP(I433,Presupuesto!$B$11:$C$566,2,0)</f>
        <v>SERVICIOS DE IMPRENTA PUBLIC.Y REPRODUCCION</v>
      </c>
      <c r="K433" s="98" t="str">
        <f>$K$226</f>
        <v>Gestión Tecnologías de Información y Comunicación</v>
      </c>
      <c r="L433" s="98" t="s">
        <v>411</v>
      </c>
    </row>
    <row r="434" spans="3:12" x14ac:dyDescent="0.25">
      <c r="C434" s="99" t="s">
        <v>49</v>
      </c>
      <c r="D434" s="606"/>
      <c r="E434" s="571"/>
      <c r="F434" s="100">
        <v>120</v>
      </c>
      <c r="G434" s="97">
        <f t="shared" si="43"/>
        <v>0</v>
      </c>
      <c r="H434" s="161"/>
      <c r="I434" s="98" t="s">
        <v>791</v>
      </c>
      <c r="J434" s="98" t="str">
        <f>VLOOKUP(I434,Presupuesto!$B$11:$C$566,2,0)</f>
        <v>ALIMENTOS B EBIDAS PARA PERSONAS</v>
      </c>
      <c r="K434" s="98" t="str">
        <f t="shared" ref="K434:K441" si="44">$K$226</f>
        <v>Gestión Tecnologías de Información y Comunicación</v>
      </c>
      <c r="L434" s="98" t="s">
        <v>395</v>
      </c>
    </row>
    <row r="435" spans="3:12" x14ac:dyDescent="0.25">
      <c r="C435" s="99" t="s">
        <v>2117</v>
      </c>
      <c r="D435" s="606"/>
      <c r="E435" s="151"/>
      <c r="F435" s="118">
        <v>3000</v>
      </c>
      <c r="G435" s="97">
        <f t="shared" si="43"/>
        <v>0</v>
      </c>
      <c r="H435" s="161"/>
      <c r="I435" s="322" t="s">
        <v>299</v>
      </c>
      <c r="J435" s="98" t="str">
        <f>VLOOKUP(I435,Presupuesto!$B$11:$C$566,2,0)</f>
        <v>PASAJES (26100-00)</v>
      </c>
      <c r="K435" s="98" t="str">
        <f t="shared" si="44"/>
        <v>Gestión Tecnologías de Información y Comunicación</v>
      </c>
      <c r="L435" s="98" t="s">
        <v>411</v>
      </c>
    </row>
    <row r="436" spans="3:12" x14ac:dyDescent="0.25">
      <c r="C436" s="99" t="s">
        <v>2119</v>
      </c>
      <c r="D436" s="606"/>
      <c r="E436" s="151"/>
      <c r="F436" s="118">
        <v>500</v>
      </c>
      <c r="G436" s="97">
        <f t="shared" si="43"/>
        <v>0</v>
      </c>
      <c r="H436" s="161"/>
      <c r="I436" s="98" t="s">
        <v>820</v>
      </c>
      <c r="J436" s="98" t="str">
        <f>VLOOKUP(I436,Presupuesto!$B$11:$C$566,2,0)</f>
        <v>PRODUCTOS PAPEL Y CARTON</v>
      </c>
      <c r="K436" s="98" t="str">
        <f t="shared" si="44"/>
        <v>Gestión Tecnologías de Información y Comunicación</v>
      </c>
      <c r="L436" s="98" t="s">
        <v>411</v>
      </c>
    </row>
    <row r="437" spans="3:12" x14ac:dyDescent="0.25">
      <c r="C437" s="99" t="s">
        <v>1982</v>
      </c>
      <c r="D437" s="606"/>
      <c r="E437" s="200"/>
      <c r="F437" s="100">
        <v>800</v>
      </c>
      <c r="G437" s="97">
        <f t="shared" si="43"/>
        <v>0</v>
      </c>
      <c r="H437" s="161"/>
      <c r="I437" s="98" t="s">
        <v>820</v>
      </c>
      <c r="J437" s="98" t="str">
        <f>VLOOKUP(I437,Presupuesto!$B$11:$C$566,2,0)</f>
        <v>PRODUCTOS PAPEL Y CARTON</v>
      </c>
      <c r="K437" s="98" t="str">
        <f t="shared" si="44"/>
        <v>Gestión Tecnologías de Información y Comunicación</v>
      </c>
      <c r="L437" s="98" t="s">
        <v>411</v>
      </c>
    </row>
    <row r="438" spans="3:12" x14ac:dyDescent="0.25">
      <c r="C438" s="99" t="s">
        <v>1722</v>
      </c>
      <c r="D438" s="606"/>
      <c r="E438" s="200"/>
      <c r="F438" s="100">
        <v>2500</v>
      </c>
      <c r="G438" s="97">
        <f t="shared" si="43"/>
        <v>0</v>
      </c>
      <c r="H438" s="161"/>
      <c r="I438" s="98" t="s">
        <v>941</v>
      </c>
      <c r="J438" s="98" t="str">
        <f>VLOOKUP(I438,Presupuesto!$B$11:$C$566,2,0)</f>
        <v>UTILES DE ESCRITORIO, OFICINA Y ENSE¥ANZA</v>
      </c>
      <c r="K438" s="98" t="str">
        <f t="shared" si="44"/>
        <v>Gestión Tecnologías de Información y Comunicación</v>
      </c>
      <c r="L438" s="98" t="s">
        <v>411</v>
      </c>
    </row>
    <row r="439" spans="3:12" x14ac:dyDescent="0.25">
      <c r="C439" s="99" t="s">
        <v>2326</v>
      </c>
      <c r="D439" s="606"/>
      <c r="E439" s="200">
        <v>200</v>
      </c>
      <c r="F439" s="100">
        <v>400</v>
      </c>
      <c r="G439" s="97">
        <f t="shared" si="43"/>
        <v>80000</v>
      </c>
      <c r="H439" s="161" t="s">
        <v>1697</v>
      </c>
      <c r="I439" s="98" t="s">
        <v>941</v>
      </c>
      <c r="J439" s="98" t="str">
        <f>VLOOKUP(I439,Presupuesto!$B$11:$C$566,2,0)</f>
        <v>UTILES DE ESCRITORIO, OFICINA Y ENSE¥ANZA</v>
      </c>
      <c r="K439" s="98" t="str">
        <f t="shared" si="44"/>
        <v>Gestión Tecnologías de Información y Comunicación</v>
      </c>
      <c r="L439" s="98" t="s">
        <v>411</v>
      </c>
    </row>
    <row r="440" spans="3:12" x14ac:dyDescent="0.25">
      <c r="C440" s="109" t="s">
        <v>52</v>
      </c>
      <c r="D440" s="606"/>
      <c r="E440" s="212"/>
      <c r="F440" s="119">
        <v>25</v>
      </c>
      <c r="G440" s="97">
        <f t="shared" si="43"/>
        <v>0</v>
      </c>
      <c r="H440" s="161"/>
      <c r="I440" s="98" t="s">
        <v>941</v>
      </c>
      <c r="J440" s="98" t="str">
        <f>VLOOKUP(I440,Presupuesto!$B$11:$C$566,2,0)</f>
        <v>UTILES DE ESCRITORIO, OFICINA Y ENSE¥ANZA</v>
      </c>
      <c r="K440" s="98" t="str">
        <f t="shared" si="44"/>
        <v>Gestión Tecnologías de Información y Comunicación</v>
      </c>
      <c r="L440" s="98" t="s">
        <v>411</v>
      </c>
    </row>
    <row r="441" spans="3:12" ht="15.75" thickBot="1" x14ac:dyDescent="0.3">
      <c r="C441" s="216" t="s">
        <v>427</v>
      </c>
      <c r="D441" s="217">
        <v>2</v>
      </c>
      <c r="E441" s="332"/>
      <c r="F441" s="104">
        <v>2000</v>
      </c>
      <c r="G441" s="105">
        <f>D441*E441*F441</f>
        <v>0</v>
      </c>
      <c r="H441" s="333"/>
      <c r="I441" s="334" t="s">
        <v>300</v>
      </c>
      <c r="J441" s="106" t="str">
        <f>VLOOKUP(I441,Presupuesto!$B$11:$C$566,2,0)</f>
        <v>VIATICOS (26200-00)</v>
      </c>
      <c r="K441" s="335" t="str">
        <f t="shared" si="44"/>
        <v>Gestión Tecnologías de Información y Comunicación</v>
      </c>
      <c r="L441" s="335" t="s">
        <v>411</v>
      </c>
    </row>
    <row r="444" spans="3:12" ht="15.75" thickBot="1" x14ac:dyDescent="0.3"/>
    <row r="445" spans="3:12" ht="15.75" thickBot="1" x14ac:dyDescent="0.3">
      <c r="C445" s="29" t="s">
        <v>43</v>
      </c>
      <c r="D445" s="30">
        <f>SUM(G452:G461)</f>
        <v>33500</v>
      </c>
      <c r="E445" s="93"/>
      <c r="F445" s="93"/>
      <c r="G445" s="93"/>
      <c r="H445" s="76"/>
      <c r="I445" s="76"/>
      <c r="J445" s="76"/>
      <c r="K445" s="112"/>
      <c r="L445" s="466"/>
    </row>
    <row r="446" spans="3:12" x14ac:dyDescent="0.25">
      <c r="C446" s="70"/>
      <c r="D446" s="31"/>
      <c r="E446" s="93"/>
      <c r="F446" s="93"/>
      <c r="G446" s="93"/>
      <c r="H446" s="76"/>
      <c r="I446" s="76"/>
      <c r="J446" s="76"/>
      <c r="K446" s="112"/>
      <c r="L446" s="466"/>
    </row>
    <row r="447" spans="3:12" x14ac:dyDescent="0.25">
      <c r="C447" s="70"/>
      <c r="D447" s="31"/>
      <c r="E447" s="93"/>
      <c r="F447" s="93"/>
      <c r="G447" s="93"/>
      <c r="H447" s="76"/>
      <c r="I447" s="76"/>
      <c r="J447" s="76"/>
      <c r="K447" s="112"/>
      <c r="L447" s="466"/>
    </row>
    <row r="448" spans="3:12" ht="15.75" x14ac:dyDescent="0.25">
      <c r="C448" s="202" t="s">
        <v>391</v>
      </c>
      <c r="D448" s="277" t="s">
        <v>2316</v>
      </c>
      <c r="E448" s="93"/>
      <c r="F448" s="93"/>
      <c r="G448" s="93"/>
      <c r="H448" s="76"/>
      <c r="I448" s="76"/>
      <c r="J448" s="76"/>
      <c r="K448" s="112"/>
      <c r="L448" s="466"/>
    </row>
    <row r="449" spans="3:12" ht="18.75" x14ac:dyDescent="0.25">
      <c r="C449" s="210" t="str">
        <f>IFERROR(VLOOKUP(D448,'1. Desarrollo e Innov. Curricu.'!$F:$G,2,FALSE),IFERROR(VLOOKUP(D448,'2. Investigación Científica'!$F:$G,2,FALSE),IFERROR(VLOOKUP(D448,'3. Vinculación Univ. Sociedad'!$F:$G,2,FALSE),IFERROR(VLOOKUP(D448,'4. Docencia y Profesorado Univ.'!$F:$G,2,FALSE),IFERROR(VLOOKUP(D448,'5. Estudiantes y Graduados'!$F:$G,2,FALSE),IFERROR(VLOOKUP(D448,'11. Gestion Administrativa'!$F:$G,2,FALSE),IFERROR(VLOOKUP(D448,'13. Gestión Académica'!$F:$G,2,FALSE),IFERROR(VLOOKUP(D448,'9. Asegura. de la Calid. y M'!$F:$G,2,FALSE),IFERROR(VLOOKUP(D448,'6. Gestión del Conocimiento'!$F:$G,2,FALSE),IFERROR(VLOOKUP(D448,'15. Gobernabilidad y Proceso...'!$F:$G,2,FALSE),IFERROR(VLOOKUP(D448,'12. Gestión del Talento Humano'!$F:$G,2,FALSE),IFERROR(VLOOKUP(D448,'14. Internacional... de la E.S.'!$F:$G,2,FALSE),IFERROR(VLOOKUP(D448,'10. Posgrado'!$F:$G,2,FALSE),IFERROR(VLOOKUP(D448,'17. Gestión TIC'!$F:$G,2,FALSE),IFERROR(VLOOKUP(D448,'16. Desa. del Sistema Educ.Sup.'!$F:$G,2,FALSE),IFERROR(VLOOKUP(D448,'8. Cultura de Inno. Insti...'!$F:$G,2,FALSE),VLOOKUP(D448,'7. Lo Esencial de la Reforma U.'!$F:$G,2,0)))))))))))))))))</f>
        <v>Capacitacion del personal dirigido a fortalecer las competencias en bibliotecologia</v>
      </c>
      <c r="D449" s="31"/>
      <c r="E449" s="93"/>
      <c r="F449" s="93"/>
      <c r="G449" s="93"/>
      <c r="H449" s="76"/>
      <c r="I449" s="76"/>
      <c r="J449" s="76"/>
      <c r="K449" s="112"/>
      <c r="L449" s="466"/>
    </row>
    <row r="450" spans="3:12" ht="15.75" thickBot="1" x14ac:dyDescent="0.3">
      <c r="C450" s="70"/>
      <c r="D450" s="31"/>
      <c r="E450" s="93"/>
      <c r="F450" s="93"/>
      <c r="G450" s="93"/>
      <c r="H450" s="76"/>
      <c r="I450" s="76"/>
      <c r="J450" s="76"/>
      <c r="K450" s="112"/>
      <c r="L450" s="466"/>
    </row>
    <row r="451" spans="3:12" ht="30.75" thickBot="1" x14ac:dyDescent="0.3">
      <c r="C451" s="126" t="s">
        <v>44</v>
      </c>
      <c r="D451" s="129" t="s">
        <v>45</v>
      </c>
      <c r="E451" s="128" t="s">
        <v>55</v>
      </c>
      <c r="F451" s="128" t="s">
        <v>57</v>
      </c>
      <c r="G451" s="127" t="s">
        <v>27</v>
      </c>
      <c r="H451" s="133" t="s">
        <v>130</v>
      </c>
      <c r="I451" s="128" t="s">
        <v>46</v>
      </c>
      <c r="J451" s="128" t="s">
        <v>131</v>
      </c>
      <c r="K451" s="128" t="s">
        <v>409</v>
      </c>
      <c r="L451" s="128" t="s">
        <v>410</v>
      </c>
    </row>
    <row r="452" spans="3:12" x14ac:dyDescent="0.25">
      <c r="C452" s="327" t="s">
        <v>47</v>
      </c>
      <c r="D452" s="605">
        <v>2</v>
      </c>
      <c r="E452" s="328"/>
      <c r="F452" s="115"/>
      <c r="G452" s="329">
        <f t="shared" ref="G452:G460" si="45">E452*F452</f>
        <v>0</v>
      </c>
      <c r="H452" s="330"/>
      <c r="I452" s="116" t="s">
        <v>698</v>
      </c>
      <c r="J452" s="116" t="str">
        <f>VLOOKUP(I452,Presupuesto!$B$11:$C$566,2,0)</f>
        <v>SERVICIOS DE CAPACITACION.</v>
      </c>
      <c r="K452" s="331" t="s">
        <v>1512</v>
      </c>
      <c r="L452" s="116" t="s">
        <v>393</v>
      </c>
    </row>
    <row r="453" spans="3:12" x14ac:dyDescent="0.25">
      <c r="C453" s="99" t="s">
        <v>48</v>
      </c>
      <c r="D453" s="606"/>
      <c r="E453" s="200"/>
      <c r="F453" s="100">
        <v>10</v>
      </c>
      <c r="G453" s="97">
        <f t="shared" si="45"/>
        <v>0</v>
      </c>
      <c r="H453" s="161"/>
      <c r="I453" s="98" t="s">
        <v>716</v>
      </c>
      <c r="J453" s="98" t="str">
        <f>VLOOKUP(I453,Presupuesto!$B$11:$C$566,2,0)</f>
        <v>SERVICIOS DE IMPRENTA PUBLIC.Y REPRODUCCION</v>
      </c>
      <c r="K453" s="98" t="str">
        <f>$K$226</f>
        <v>Gestión Tecnologías de Información y Comunicación</v>
      </c>
      <c r="L453" s="98" t="s">
        <v>411</v>
      </c>
    </row>
    <row r="454" spans="3:12" x14ac:dyDescent="0.25">
      <c r="C454" s="99" t="s">
        <v>49</v>
      </c>
      <c r="D454" s="606"/>
      <c r="E454" s="571">
        <v>30</v>
      </c>
      <c r="F454" s="100">
        <v>50</v>
      </c>
      <c r="G454" s="97">
        <f t="shared" si="45"/>
        <v>1500</v>
      </c>
      <c r="H454" s="161" t="s">
        <v>1697</v>
      </c>
      <c r="I454" s="98" t="s">
        <v>791</v>
      </c>
      <c r="J454" s="98" t="str">
        <f>VLOOKUP(I454,Presupuesto!$B$11:$C$566,2,0)</f>
        <v>ALIMENTOS B EBIDAS PARA PERSONAS</v>
      </c>
      <c r="K454" s="98" t="str">
        <f t="shared" ref="K454:K461" si="46">$K$226</f>
        <v>Gestión Tecnologías de Información y Comunicación</v>
      </c>
      <c r="L454" s="98" t="s">
        <v>395</v>
      </c>
    </row>
    <row r="455" spans="3:12" x14ac:dyDescent="0.25">
      <c r="C455" s="99" t="s">
        <v>2117</v>
      </c>
      <c r="D455" s="606"/>
      <c r="E455" s="151"/>
      <c r="F455" s="118">
        <v>3000</v>
      </c>
      <c r="G455" s="97">
        <f t="shared" si="45"/>
        <v>0</v>
      </c>
      <c r="H455" s="161"/>
      <c r="I455" s="322" t="s">
        <v>299</v>
      </c>
      <c r="J455" s="98" t="str">
        <f>VLOOKUP(I455,Presupuesto!$B$11:$C$566,2,0)</f>
        <v>PASAJES (26100-00)</v>
      </c>
      <c r="K455" s="98" t="str">
        <f t="shared" si="46"/>
        <v>Gestión Tecnologías de Información y Comunicación</v>
      </c>
      <c r="L455" s="98" t="s">
        <v>411</v>
      </c>
    </row>
    <row r="456" spans="3:12" x14ac:dyDescent="0.25">
      <c r="C456" s="99" t="s">
        <v>2119</v>
      </c>
      <c r="D456" s="606"/>
      <c r="E456" s="151"/>
      <c r="F456" s="118">
        <v>500</v>
      </c>
      <c r="G456" s="97">
        <f t="shared" si="45"/>
        <v>0</v>
      </c>
      <c r="H456" s="161"/>
      <c r="I456" s="98" t="s">
        <v>820</v>
      </c>
      <c r="J456" s="98" t="str">
        <f>VLOOKUP(I456,Presupuesto!$B$11:$C$566,2,0)</f>
        <v>PRODUCTOS PAPEL Y CARTON</v>
      </c>
      <c r="K456" s="98" t="str">
        <f t="shared" si="46"/>
        <v>Gestión Tecnologías de Información y Comunicación</v>
      </c>
      <c r="L456" s="98" t="s">
        <v>411</v>
      </c>
    </row>
    <row r="457" spans="3:12" x14ac:dyDescent="0.25">
      <c r="C457" s="99" t="s">
        <v>1982</v>
      </c>
      <c r="D457" s="606"/>
      <c r="E457" s="200"/>
      <c r="F457" s="100">
        <v>800</v>
      </c>
      <c r="G457" s="97">
        <f t="shared" si="45"/>
        <v>0</v>
      </c>
      <c r="H457" s="161"/>
      <c r="I457" s="98" t="s">
        <v>820</v>
      </c>
      <c r="J457" s="98" t="str">
        <f>VLOOKUP(I457,Presupuesto!$B$11:$C$566,2,0)</f>
        <v>PRODUCTOS PAPEL Y CARTON</v>
      </c>
      <c r="K457" s="98" t="str">
        <f t="shared" si="46"/>
        <v>Gestión Tecnologías de Información y Comunicación</v>
      </c>
      <c r="L457" s="98" t="s">
        <v>411</v>
      </c>
    </row>
    <row r="458" spans="3:12" x14ac:dyDescent="0.25">
      <c r="C458" s="99" t="s">
        <v>1722</v>
      </c>
      <c r="D458" s="606"/>
      <c r="E458" s="200"/>
      <c r="F458" s="100">
        <v>2500</v>
      </c>
      <c r="G458" s="97">
        <f t="shared" si="45"/>
        <v>0</v>
      </c>
      <c r="H458" s="161"/>
      <c r="I458" s="98" t="s">
        <v>941</v>
      </c>
      <c r="J458" s="98" t="str">
        <f>VLOOKUP(I458,Presupuesto!$B$11:$C$566,2,0)</f>
        <v>UTILES DE ESCRITORIO, OFICINA Y ENSE¥ANZA</v>
      </c>
      <c r="K458" s="98" t="str">
        <f t="shared" si="46"/>
        <v>Gestión Tecnologías de Información y Comunicación</v>
      </c>
      <c r="L458" s="98" t="s">
        <v>411</v>
      </c>
    </row>
    <row r="459" spans="3:12" x14ac:dyDescent="0.25">
      <c r="C459" s="99" t="s">
        <v>2118</v>
      </c>
      <c r="D459" s="606"/>
      <c r="E459" s="200"/>
      <c r="F459" s="100">
        <v>80</v>
      </c>
      <c r="G459" s="97">
        <f t="shared" si="45"/>
        <v>0</v>
      </c>
      <c r="H459" s="161"/>
      <c r="I459" s="98" t="s">
        <v>941</v>
      </c>
      <c r="J459" s="98" t="str">
        <f>VLOOKUP(I459,Presupuesto!$B$11:$C$566,2,0)</f>
        <v>UTILES DE ESCRITORIO, OFICINA Y ENSE¥ANZA</v>
      </c>
      <c r="K459" s="98" t="str">
        <f t="shared" si="46"/>
        <v>Gestión Tecnologías de Información y Comunicación</v>
      </c>
      <c r="L459" s="98" t="s">
        <v>411</v>
      </c>
    </row>
    <row r="460" spans="3:12" x14ac:dyDescent="0.25">
      <c r="C460" s="109" t="s">
        <v>52</v>
      </c>
      <c r="D460" s="606"/>
      <c r="E460" s="212"/>
      <c r="F460" s="119">
        <v>25</v>
      </c>
      <c r="G460" s="97">
        <f t="shared" si="45"/>
        <v>0</v>
      </c>
      <c r="H460" s="161"/>
      <c r="I460" s="98" t="s">
        <v>941</v>
      </c>
      <c r="J460" s="98" t="str">
        <f>VLOOKUP(I460,Presupuesto!$B$11:$C$566,2,0)</f>
        <v>UTILES DE ESCRITORIO, OFICINA Y ENSE¥ANZA</v>
      </c>
      <c r="K460" s="98" t="str">
        <f t="shared" si="46"/>
        <v>Gestión Tecnologías de Información y Comunicación</v>
      </c>
      <c r="L460" s="98" t="s">
        <v>411</v>
      </c>
    </row>
    <row r="461" spans="3:12" ht="15.75" thickBot="1" x14ac:dyDescent="0.3">
      <c r="C461" s="216" t="s">
        <v>431</v>
      </c>
      <c r="D461" s="217">
        <v>2</v>
      </c>
      <c r="E461" s="332">
        <v>8</v>
      </c>
      <c r="F461" s="104">
        <v>2000</v>
      </c>
      <c r="G461" s="105">
        <f>D461*E461*F461</f>
        <v>32000</v>
      </c>
      <c r="H461" s="333" t="s">
        <v>1697</v>
      </c>
      <c r="I461" s="676" t="s">
        <v>760</v>
      </c>
      <c r="J461" s="106" t="str">
        <f>VLOOKUP(I461,Presupuesto!$B$11:$C$566,2,0)</f>
        <v>VIATICOS NACIONALES</v>
      </c>
      <c r="K461" s="335" t="str">
        <f t="shared" si="46"/>
        <v>Gestión Tecnologías de Información y Comunicación</v>
      </c>
      <c r="L461" s="335" t="s">
        <v>411</v>
      </c>
    </row>
    <row r="463" spans="3:12" ht="15.75" thickBot="1" x14ac:dyDescent="0.3"/>
    <row r="464" spans="3:12" ht="15.75" thickBot="1" x14ac:dyDescent="0.3">
      <c r="C464" s="29" t="s">
        <v>43</v>
      </c>
      <c r="D464" s="30">
        <f>SUM(G471:G480)</f>
        <v>6000</v>
      </c>
      <c r="E464" s="93"/>
      <c r="F464" s="93"/>
      <c r="G464" s="93"/>
      <c r="H464" s="76"/>
      <c r="I464" s="76"/>
      <c r="J464" s="76"/>
      <c r="K464" s="112"/>
      <c r="L464" s="466"/>
    </row>
    <row r="465" spans="3:12" x14ac:dyDescent="0.25">
      <c r="C465" s="70"/>
      <c r="D465" s="31"/>
      <c r="E465" s="93"/>
      <c r="F465" s="93"/>
      <c r="G465" s="93"/>
      <c r="H465" s="76"/>
      <c r="I465" s="76"/>
      <c r="J465" s="76"/>
      <c r="K465" s="112"/>
      <c r="L465" s="466"/>
    </row>
    <row r="466" spans="3:12" x14ac:dyDescent="0.25">
      <c r="C466" s="70"/>
      <c r="D466" s="31"/>
      <c r="E466" s="93"/>
      <c r="F466" s="93"/>
      <c r="G466" s="93"/>
      <c r="H466" s="76"/>
      <c r="I466" s="76"/>
      <c r="J466" s="76"/>
      <c r="K466" s="112"/>
      <c r="L466" s="466"/>
    </row>
    <row r="467" spans="3:12" ht="15.75" x14ac:dyDescent="0.25">
      <c r="C467" s="202" t="s">
        <v>391</v>
      </c>
      <c r="D467" s="307" t="s">
        <v>2358</v>
      </c>
      <c r="E467" s="93"/>
      <c r="F467" s="93"/>
      <c r="G467" s="93"/>
      <c r="H467" s="76"/>
      <c r="I467" s="76"/>
      <c r="J467" s="76"/>
      <c r="K467" s="112"/>
      <c r="L467" s="466"/>
    </row>
    <row r="468" spans="3:12" ht="18.75" x14ac:dyDescent="0.25">
      <c r="C468" s="210" t="str">
        <f>IFERROR(VLOOKUP(D467,'1. Desarrollo e Innov. Curricu.'!$F:$G,2,FALSE),IFERROR(VLOOKUP(D467,'2. Investigación Científica'!$F:$G,2,FALSE),IFERROR(VLOOKUP(D467,'3. Vinculación Univ. Sociedad'!$F:$G,2,FALSE),IFERROR(VLOOKUP(D467,'4. Docencia y Profesorado Univ.'!$F:$G,2,FALSE),IFERROR(VLOOKUP(D467,'5. Estudiantes y Graduados'!$F:$G,2,FALSE),IFERROR(VLOOKUP(D467,'11. Gestion Administrativa'!$F:$G,2,FALSE),IFERROR(VLOOKUP(D467,'13. Gestión Académica'!$F:$G,2,FALSE),IFERROR(VLOOKUP(D467,'9. Asegura. de la Calid. y M'!$F:$G,2,FALSE),IFERROR(VLOOKUP(D467,'6. Gestión del Conocimiento'!$F:$G,2,FALSE),IFERROR(VLOOKUP(D467,'15. Gobernabilidad y Proceso...'!$F:$G,2,FALSE),IFERROR(VLOOKUP(D467,'12. Gestión del Talento Humano'!$F:$G,2,FALSE),IFERROR(VLOOKUP(D467,'14. Internacional... de la E.S.'!$F:$G,2,FALSE),IFERROR(VLOOKUP(D467,'10. Posgrado'!$F:$G,2,FALSE),IFERROR(VLOOKUP(D467,'17. Gestión TIC'!$F:$G,2,FALSE),IFERROR(VLOOKUP(D467,'16. Desa. del Sistema Educ.Sup.'!$F:$G,2,FALSE),IFERROR(VLOOKUP(D467,'8. Cultura de Inno. Insti...'!$F:$G,2,FALSE),VLOOKUP(D467,'7. Lo Esencial de la Reforma U.'!$F:$G,2,0)))))))))))))))))</f>
        <v>Capacitacion al personal que apoya el proceso de admision</v>
      </c>
      <c r="D468" s="31"/>
      <c r="E468" s="93"/>
      <c r="F468" s="93"/>
      <c r="G468" s="93"/>
      <c r="H468" s="76"/>
      <c r="I468" s="76"/>
      <c r="J468" s="76"/>
      <c r="K468" s="112"/>
      <c r="L468" s="466"/>
    </row>
    <row r="469" spans="3:12" ht="15.75" thickBot="1" x14ac:dyDescent="0.3">
      <c r="C469" s="70"/>
      <c r="D469" s="31"/>
      <c r="E469" s="93"/>
      <c r="F469" s="93"/>
      <c r="G469" s="93"/>
      <c r="H469" s="76"/>
      <c r="I469" s="76"/>
      <c r="J469" s="76"/>
      <c r="K469" s="112"/>
      <c r="L469" s="466"/>
    </row>
    <row r="470" spans="3:12" ht="30.75" thickBot="1" x14ac:dyDescent="0.3">
      <c r="C470" s="126" t="s">
        <v>44</v>
      </c>
      <c r="D470" s="129" t="s">
        <v>45</v>
      </c>
      <c r="E470" s="128" t="s">
        <v>55</v>
      </c>
      <c r="F470" s="128" t="s">
        <v>57</v>
      </c>
      <c r="G470" s="127" t="s">
        <v>27</v>
      </c>
      <c r="H470" s="133" t="s">
        <v>130</v>
      </c>
      <c r="I470" s="128" t="s">
        <v>46</v>
      </c>
      <c r="J470" s="128" t="s">
        <v>131</v>
      </c>
      <c r="K470" s="128" t="s">
        <v>409</v>
      </c>
      <c r="L470" s="128" t="s">
        <v>410</v>
      </c>
    </row>
    <row r="471" spans="3:12" x14ac:dyDescent="0.25">
      <c r="C471" s="327" t="s">
        <v>47</v>
      </c>
      <c r="D471" s="605">
        <v>150</v>
      </c>
      <c r="E471" s="328"/>
      <c r="F471" s="115"/>
      <c r="G471" s="329">
        <f t="shared" ref="G471:G479" si="47">E471*F471</f>
        <v>0</v>
      </c>
      <c r="H471" s="330"/>
      <c r="I471" s="116" t="s">
        <v>698</v>
      </c>
      <c r="J471" s="116" t="str">
        <f>VLOOKUP(I471,Presupuesto!$B$11:$C$566,2,0)</f>
        <v>SERVICIOS DE CAPACITACION.</v>
      </c>
      <c r="K471" s="331" t="s">
        <v>1512</v>
      </c>
      <c r="L471" s="116" t="s">
        <v>393</v>
      </c>
    </row>
    <row r="472" spans="3:12" x14ac:dyDescent="0.25">
      <c r="C472" s="99" t="s">
        <v>48</v>
      </c>
      <c r="D472" s="606"/>
      <c r="E472" s="200"/>
      <c r="F472" s="100">
        <v>10</v>
      </c>
      <c r="G472" s="97">
        <f t="shared" si="47"/>
        <v>0</v>
      </c>
      <c r="H472" s="161"/>
      <c r="I472" s="98" t="s">
        <v>716</v>
      </c>
      <c r="J472" s="98" t="str">
        <f>VLOOKUP(I472,Presupuesto!$B$11:$C$566,2,0)</f>
        <v>SERVICIOS DE IMPRENTA PUBLIC.Y REPRODUCCION</v>
      </c>
      <c r="K472" s="98" t="str">
        <f>$K$226</f>
        <v>Gestión Tecnologías de Información y Comunicación</v>
      </c>
      <c r="L472" s="98" t="s">
        <v>411</v>
      </c>
    </row>
    <row r="473" spans="3:12" x14ac:dyDescent="0.25">
      <c r="C473" s="99" t="s">
        <v>49</v>
      </c>
      <c r="D473" s="606"/>
      <c r="E473" s="571">
        <v>150</v>
      </c>
      <c r="F473" s="100">
        <v>40</v>
      </c>
      <c r="G473" s="97">
        <f t="shared" si="47"/>
        <v>6000</v>
      </c>
      <c r="H473" s="161" t="s">
        <v>1697</v>
      </c>
      <c r="I473" s="98" t="s">
        <v>791</v>
      </c>
      <c r="J473" s="98" t="str">
        <f>VLOOKUP(I473,Presupuesto!$B$11:$C$566,2,0)</f>
        <v>ALIMENTOS B EBIDAS PARA PERSONAS</v>
      </c>
      <c r="K473" s="98" t="str">
        <f t="shared" ref="K473:K480" si="48">$K$226</f>
        <v>Gestión Tecnologías de Información y Comunicación</v>
      </c>
      <c r="L473" s="98" t="s">
        <v>395</v>
      </c>
    </row>
    <row r="474" spans="3:12" x14ac:dyDescent="0.25">
      <c r="C474" s="99" t="s">
        <v>2117</v>
      </c>
      <c r="D474" s="606"/>
      <c r="E474" s="151"/>
      <c r="F474" s="118">
        <v>3000</v>
      </c>
      <c r="G474" s="97">
        <f t="shared" si="47"/>
        <v>0</v>
      </c>
      <c r="H474" s="161"/>
      <c r="I474" s="322" t="s">
        <v>299</v>
      </c>
      <c r="J474" s="98" t="str">
        <f>VLOOKUP(I474,Presupuesto!$B$11:$C$566,2,0)</f>
        <v>PASAJES (26100-00)</v>
      </c>
      <c r="K474" s="98" t="str">
        <f t="shared" si="48"/>
        <v>Gestión Tecnologías de Información y Comunicación</v>
      </c>
      <c r="L474" s="98" t="s">
        <v>411</v>
      </c>
    </row>
    <row r="475" spans="3:12" x14ac:dyDescent="0.25">
      <c r="C475" s="99" t="s">
        <v>2119</v>
      </c>
      <c r="D475" s="606"/>
      <c r="E475" s="151"/>
      <c r="F475" s="118">
        <v>500</v>
      </c>
      <c r="G475" s="97">
        <f t="shared" si="47"/>
        <v>0</v>
      </c>
      <c r="H475" s="161"/>
      <c r="I475" s="98" t="s">
        <v>820</v>
      </c>
      <c r="J475" s="98" t="str">
        <f>VLOOKUP(I475,Presupuesto!$B$11:$C$566,2,0)</f>
        <v>PRODUCTOS PAPEL Y CARTON</v>
      </c>
      <c r="K475" s="98" t="str">
        <f t="shared" si="48"/>
        <v>Gestión Tecnologías de Información y Comunicación</v>
      </c>
      <c r="L475" s="98" t="s">
        <v>411</v>
      </c>
    </row>
    <row r="476" spans="3:12" x14ac:dyDescent="0.25">
      <c r="C476" s="99" t="s">
        <v>1982</v>
      </c>
      <c r="D476" s="606"/>
      <c r="E476" s="200"/>
      <c r="F476" s="100">
        <v>800</v>
      </c>
      <c r="G476" s="97">
        <f t="shared" si="47"/>
        <v>0</v>
      </c>
      <c r="H476" s="161"/>
      <c r="I476" s="98" t="s">
        <v>820</v>
      </c>
      <c r="J476" s="98" t="str">
        <f>VLOOKUP(I476,Presupuesto!$B$11:$C$566,2,0)</f>
        <v>PRODUCTOS PAPEL Y CARTON</v>
      </c>
      <c r="K476" s="98" t="str">
        <f t="shared" si="48"/>
        <v>Gestión Tecnologías de Información y Comunicación</v>
      </c>
      <c r="L476" s="98" t="s">
        <v>411</v>
      </c>
    </row>
    <row r="477" spans="3:12" x14ac:dyDescent="0.25">
      <c r="C477" s="99" t="s">
        <v>1722</v>
      </c>
      <c r="D477" s="606"/>
      <c r="E477" s="200"/>
      <c r="F477" s="100">
        <v>2500</v>
      </c>
      <c r="G477" s="97">
        <f t="shared" si="47"/>
        <v>0</v>
      </c>
      <c r="H477" s="161"/>
      <c r="I477" s="98" t="s">
        <v>941</v>
      </c>
      <c r="J477" s="98" t="str">
        <f>VLOOKUP(I477,Presupuesto!$B$11:$C$566,2,0)</f>
        <v>UTILES DE ESCRITORIO, OFICINA Y ENSE¥ANZA</v>
      </c>
      <c r="K477" s="98" t="str">
        <f t="shared" si="48"/>
        <v>Gestión Tecnologías de Información y Comunicación</v>
      </c>
      <c r="L477" s="98" t="s">
        <v>411</v>
      </c>
    </row>
    <row r="478" spans="3:12" x14ac:dyDescent="0.25">
      <c r="C478" s="99" t="s">
        <v>2118</v>
      </c>
      <c r="D478" s="606"/>
      <c r="E478" s="200"/>
      <c r="F478" s="100">
        <v>80</v>
      </c>
      <c r="G478" s="97">
        <f t="shared" si="47"/>
        <v>0</v>
      </c>
      <c r="H478" s="161"/>
      <c r="I478" s="98" t="s">
        <v>941</v>
      </c>
      <c r="J478" s="98" t="str">
        <f>VLOOKUP(I478,Presupuesto!$B$11:$C$566,2,0)</f>
        <v>UTILES DE ESCRITORIO, OFICINA Y ENSE¥ANZA</v>
      </c>
      <c r="K478" s="98" t="str">
        <f t="shared" si="48"/>
        <v>Gestión Tecnologías de Información y Comunicación</v>
      </c>
      <c r="L478" s="98" t="s">
        <v>411</v>
      </c>
    </row>
    <row r="479" spans="3:12" x14ac:dyDescent="0.25">
      <c r="C479" s="109" t="s">
        <v>52</v>
      </c>
      <c r="D479" s="606"/>
      <c r="E479" s="212"/>
      <c r="F479" s="119">
        <v>25</v>
      </c>
      <c r="G479" s="97">
        <f t="shared" si="47"/>
        <v>0</v>
      </c>
      <c r="H479" s="161"/>
      <c r="I479" s="98" t="s">
        <v>941</v>
      </c>
      <c r="J479" s="98" t="str">
        <f>VLOOKUP(I479,Presupuesto!$B$11:$C$566,2,0)</f>
        <v>UTILES DE ESCRITORIO, OFICINA Y ENSE¥ANZA</v>
      </c>
      <c r="K479" s="98" t="str">
        <f t="shared" si="48"/>
        <v>Gestión Tecnologías de Información y Comunicación</v>
      </c>
      <c r="L479" s="98" t="s">
        <v>411</v>
      </c>
    </row>
    <row r="480" spans="3:12" ht="15.75" thickBot="1" x14ac:dyDescent="0.3">
      <c r="C480" s="216" t="s">
        <v>427</v>
      </c>
      <c r="D480" s="217">
        <v>2</v>
      </c>
      <c r="E480" s="332"/>
      <c r="F480" s="104">
        <v>2000</v>
      </c>
      <c r="G480" s="105">
        <f>D480*E480*F480</f>
        <v>0</v>
      </c>
      <c r="H480" s="333"/>
      <c r="I480" s="334" t="s">
        <v>300</v>
      </c>
      <c r="J480" s="106" t="str">
        <f>VLOOKUP(I480,Presupuesto!$B$11:$C$566,2,0)</f>
        <v>VIATICOS (26200-00)</v>
      </c>
      <c r="K480" s="335" t="str">
        <f t="shared" si="48"/>
        <v>Gestión Tecnologías de Información y Comunicación</v>
      </c>
      <c r="L480" s="335" t="s">
        <v>411</v>
      </c>
    </row>
    <row r="483" spans="3:12" ht="15.75" thickBot="1" x14ac:dyDescent="0.3"/>
    <row r="484" spans="3:12" ht="15.75" thickBot="1" x14ac:dyDescent="0.3">
      <c r="C484" s="29" t="s">
        <v>43</v>
      </c>
      <c r="D484" s="30">
        <f>SUM(G491:G500)</f>
        <v>21260</v>
      </c>
      <c r="E484" s="93"/>
      <c r="F484" s="93"/>
      <c r="G484" s="93"/>
      <c r="H484" s="76"/>
      <c r="I484" s="76"/>
      <c r="J484" s="76"/>
      <c r="K484" s="112"/>
      <c r="L484" s="466"/>
    </row>
    <row r="485" spans="3:12" x14ac:dyDescent="0.25">
      <c r="C485" s="70"/>
      <c r="D485" s="31"/>
      <c r="E485" s="93"/>
      <c r="F485" s="93"/>
      <c r="G485" s="93"/>
      <c r="H485" s="76"/>
      <c r="I485" s="76"/>
      <c r="J485" s="76"/>
      <c r="K485" s="112"/>
      <c r="L485" s="466"/>
    </row>
    <row r="486" spans="3:12" x14ac:dyDescent="0.25">
      <c r="C486" s="70"/>
      <c r="D486" s="31"/>
      <c r="E486" s="93"/>
      <c r="F486" s="93"/>
      <c r="G486" s="93"/>
      <c r="H486" s="76"/>
      <c r="I486" s="76"/>
      <c r="J486" s="76"/>
      <c r="K486" s="112"/>
      <c r="L486" s="466"/>
    </row>
    <row r="487" spans="3:12" ht="15.75" x14ac:dyDescent="0.25">
      <c r="C487" s="202" t="s">
        <v>391</v>
      </c>
      <c r="D487" s="326" t="s">
        <v>2407</v>
      </c>
      <c r="E487" s="93"/>
      <c r="F487" s="93"/>
      <c r="G487" s="93"/>
      <c r="H487" s="76"/>
      <c r="I487" s="76"/>
      <c r="J487" s="76"/>
      <c r="K487" s="112"/>
      <c r="L487" s="466"/>
    </row>
    <row r="488" spans="3:12" ht="18.75" x14ac:dyDescent="0.25">
      <c r="C488" s="210" t="str">
        <f>IFERROR(VLOOKUP(D487,'1. Desarrollo e Innov. Curricu.'!$F:$G,2,FALSE),IFERROR(VLOOKUP(D487,'2. Investigación Científica'!$F:$G,2,FALSE),IFERROR(VLOOKUP(D487,'3. Vinculación Univ. Sociedad'!$F:$G,2,FALSE),IFERROR(VLOOKUP(D487,'4. Docencia y Profesorado Univ.'!$F:$G,2,FALSE),IFERROR(VLOOKUP(D487,'5. Estudiantes y Graduados'!$F:$G,2,FALSE),IFERROR(VLOOKUP(D487,'11. Gestion Administrativa'!$F:$G,2,FALSE),IFERROR(VLOOKUP(D487,'13. Gestión Académica'!$F:$G,2,FALSE),IFERROR(VLOOKUP(D487,'9. Asegura. de la Calid. y M'!$F:$G,2,FALSE),IFERROR(VLOOKUP(D487,'6. Gestión del Conocimiento'!$F:$G,2,FALSE),IFERROR(VLOOKUP(D487,'15. Gobernabilidad y Proceso...'!$F:$G,2,FALSE),IFERROR(VLOOKUP(D487,'12. Gestión del Talento Humano'!$F:$G,2,FALSE),IFERROR(VLOOKUP(D487,'14. Internacional... de la E.S.'!$F:$G,2,FALSE),IFERROR(VLOOKUP(D487,'10. Posgrado'!$F:$G,2,FALSE),IFERROR(VLOOKUP(D487,'17. Gestión TIC'!$F:$G,2,FALSE),IFERROR(VLOOKUP(D487,'16. Desa. del Sistema Educ.Sup.'!$F:$G,2,FALSE),IFERROR(VLOOKUP(D487,'8. Cultura de Inno. Insti...'!$F:$G,2,FALSE),VLOOKUP(D487,'7. Lo Esencial de la Reforma U.'!$F:$G,2,0)))))))))))))))))</f>
        <v>Celebracion del mes de la identidad</v>
      </c>
      <c r="D488" s="31"/>
      <c r="E488" s="93"/>
      <c r="F488" s="93"/>
      <c r="G488" s="93"/>
      <c r="H488" s="76"/>
      <c r="I488" s="76"/>
      <c r="J488" s="76"/>
      <c r="K488" s="112"/>
      <c r="L488" s="466"/>
    </row>
    <row r="489" spans="3:12" ht="15.75" thickBot="1" x14ac:dyDescent="0.3">
      <c r="C489" s="70"/>
      <c r="D489" s="31"/>
      <c r="E489" s="93"/>
      <c r="F489" s="93"/>
      <c r="G489" s="93"/>
      <c r="H489" s="76"/>
      <c r="I489" s="76"/>
      <c r="J489" s="76"/>
      <c r="K489" s="112"/>
      <c r="L489" s="466"/>
    </row>
    <row r="490" spans="3:12" ht="30.75" thickBot="1" x14ac:dyDescent="0.3">
      <c r="C490" s="126" t="s">
        <v>44</v>
      </c>
      <c r="D490" s="129" t="s">
        <v>45</v>
      </c>
      <c r="E490" s="128" t="s">
        <v>55</v>
      </c>
      <c r="F490" s="128" t="s">
        <v>57</v>
      </c>
      <c r="G490" s="127" t="s">
        <v>27</v>
      </c>
      <c r="H490" s="133" t="s">
        <v>130</v>
      </c>
      <c r="I490" s="128" t="s">
        <v>46</v>
      </c>
      <c r="J490" s="128" t="s">
        <v>131</v>
      </c>
      <c r="K490" s="128" t="s">
        <v>409</v>
      </c>
      <c r="L490" s="128" t="s">
        <v>410</v>
      </c>
    </row>
    <row r="491" spans="3:12" x14ac:dyDescent="0.25">
      <c r="C491" s="327" t="s">
        <v>47</v>
      </c>
      <c r="D491" s="605">
        <v>300</v>
      </c>
      <c r="E491" s="328"/>
      <c r="F491" s="115"/>
      <c r="G491" s="329">
        <f t="shared" ref="G491:G499" si="49">E491*F491</f>
        <v>0</v>
      </c>
      <c r="H491" s="330"/>
      <c r="I491" s="116" t="s">
        <v>698</v>
      </c>
      <c r="J491" s="116" t="str">
        <f>VLOOKUP(I491,Presupuesto!$B$11:$C$566,2,0)</f>
        <v>SERVICIOS DE CAPACITACION.</v>
      </c>
      <c r="K491" s="331" t="s">
        <v>1512</v>
      </c>
      <c r="L491" s="116" t="s">
        <v>393</v>
      </c>
    </row>
    <row r="492" spans="3:12" x14ac:dyDescent="0.25">
      <c r="C492" s="99" t="s">
        <v>48</v>
      </c>
      <c r="D492" s="606"/>
      <c r="E492" s="200">
        <v>100</v>
      </c>
      <c r="F492" s="100">
        <v>10</v>
      </c>
      <c r="G492" s="97">
        <f t="shared" si="49"/>
        <v>1000</v>
      </c>
      <c r="H492" s="161" t="s">
        <v>128</v>
      </c>
      <c r="I492" s="98" t="s">
        <v>716</v>
      </c>
      <c r="J492" s="98" t="str">
        <f>VLOOKUP(I492,Presupuesto!$B$11:$C$566,2,0)</f>
        <v>SERVICIOS DE IMPRENTA PUBLIC.Y REPRODUCCION</v>
      </c>
      <c r="K492" s="98" t="str">
        <f>$K$226</f>
        <v>Gestión Tecnologías de Información y Comunicación</v>
      </c>
      <c r="L492" s="98" t="s">
        <v>411</v>
      </c>
    </row>
    <row r="493" spans="3:12" x14ac:dyDescent="0.25">
      <c r="C493" s="99" t="s">
        <v>49</v>
      </c>
      <c r="D493" s="606"/>
      <c r="E493" s="571">
        <v>300</v>
      </c>
      <c r="F493" s="100">
        <v>40</v>
      </c>
      <c r="G493" s="97">
        <f t="shared" si="49"/>
        <v>12000</v>
      </c>
      <c r="H493" s="161" t="s">
        <v>1697</v>
      </c>
      <c r="I493" s="98" t="s">
        <v>791</v>
      </c>
      <c r="J493" s="98" t="str">
        <f>VLOOKUP(I493,Presupuesto!$B$11:$C$566,2,0)</f>
        <v>ALIMENTOS B EBIDAS PARA PERSONAS</v>
      </c>
      <c r="K493" s="98" t="str">
        <f t="shared" ref="K493:K500" si="50">$K$226</f>
        <v>Gestión Tecnologías de Información y Comunicación</v>
      </c>
      <c r="L493" s="98" t="s">
        <v>395</v>
      </c>
    </row>
    <row r="494" spans="3:12" x14ac:dyDescent="0.25">
      <c r="C494" s="99" t="s">
        <v>2117</v>
      </c>
      <c r="D494" s="606"/>
      <c r="E494" s="151"/>
      <c r="F494" s="118">
        <v>3000</v>
      </c>
      <c r="G494" s="97">
        <f t="shared" si="49"/>
        <v>0</v>
      </c>
      <c r="H494" s="161"/>
      <c r="I494" s="322" t="s">
        <v>299</v>
      </c>
      <c r="J494" s="98" t="str">
        <f>VLOOKUP(I494,Presupuesto!$B$11:$C$566,2,0)</f>
        <v>PASAJES (26100-00)</v>
      </c>
      <c r="K494" s="98" t="str">
        <f t="shared" si="50"/>
        <v>Gestión Tecnologías de Información y Comunicación</v>
      </c>
      <c r="L494" s="98" t="s">
        <v>411</v>
      </c>
    </row>
    <row r="495" spans="3:12" x14ac:dyDescent="0.25">
      <c r="C495" s="99" t="s">
        <v>2119</v>
      </c>
      <c r="D495" s="606"/>
      <c r="E495" s="151">
        <v>25</v>
      </c>
      <c r="F495" s="118">
        <v>100</v>
      </c>
      <c r="G495" s="97">
        <f t="shared" si="49"/>
        <v>2500</v>
      </c>
      <c r="H495" s="161" t="s">
        <v>1697</v>
      </c>
      <c r="I495" s="675" t="s">
        <v>820</v>
      </c>
      <c r="J495" s="98" t="str">
        <f>VLOOKUP(I495,Presupuesto!$B$11:$C$566,2,0)</f>
        <v>PRODUCTOS PAPEL Y CARTON</v>
      </c>
      <c r="K495" s="98" t="str">
        <f t="shared" si="50"/>
        <v>Gestión Tecnologías de Información y Comunicación</v>
      </c>
      <c r="L495" s="98" t="s">
        <v>411</v>
      </c>
    </row>
    <row r="496" spans="3:12" x14ac:dyDescent="0.25">
      <c r="C496" s="99" t="s">
        <v>1982</v>
      </c>
      <c r="D496" s="606"/>
      <c r="E496" s="200">
        <v>4</v>
      </c>
      <c r="F496" s="100">
        <v>800</v>
      </c>
      <c r="G496" s="97">
        <f>E496*F496</f>
        <v>3200</v>
      </c>
      <c r="H496" s="161" t="s">
        <v>1697</v>
      </c>
      <c r="I496" s="675" t="s">
        <v>820</v>
      </c>
      <c r="J496" s="98" t="str">
        <f>VLOOKUP(I496,Presupuesto!$B$11:$C$566,2,0)</f>
        <v>PRODUCTOS PAPEL Y CARTON</v>
      </c>
      <c r="K496" s="98" t="str">
        <f t="shared" si="50"/>
        <v>Gestión Tecnologías de Información y Comunicación</v>
      </c>
      <c r="L496" s="98" t="s">
        <v>411</v>
      </c>
    </row>
    <row r="497" spans="3:12" x14ac:dyDescent="0.25">
      <c r="C497" s="99" t="s">
        <v>1722</v>
      </c>
      <c r="D497" s="606"/>
      <c r="E497" s="200">
        <v>4</v>
      </c>
      <c r="F497" s="100">
        <v>600</v>
      </c>
      <c r="G497" s="97">
        <f t="shared" si="49"/>
        <v>2400</v>
      </c>
      <c r="H497" s="161" t="s">
        <v>128</v>
      </c>
      <c r="I497" s="675" t="s">
        <v>941</v>
      </c>
      <c r="J497" s="98" t="str">
        <f>VLOOKUP(I497,Presupuesto!$B$11:$C$566,2,0)</f>
        <v>UTILES DE ESCRITORIO, OFICINA Y ENSE¥ANZA</v>
      </c>
      <c r="K497" s="98" t="str">
        <f t="shared" si="50"/>
        <v>Gestión Tecnologías de Información y Comunicación</v>
      </c>
      <c r="L497" s="98" t="s">
        <v>411</v>
      </c>
    </row>
    <row r="498" spans="3:12" x14ac:dyDescent="0.25">
      <c r="C498" s="99" t="s">
        <v>2118</v>
      </c>
      <c r="D498" s="606"/>
      <c r="E498" s="200">
        <v>2</v>
      </c>
      <c r="F498" s="100">
        <v>80</v>
      </c>
      <c r="G498" s="97">
        <f t="shared" si="49"/>
        <v>160</v>
      </c>
      <c r="H498" s="161" t="s">
        <v>128</v>
      </c>
      <c r="I498" s="98" t="s">
        <v>941</v>
      </c>
      <c r="J498" s="98" t="str">
        <f>VLOOKUP(I498,Presupuesto!$B$11:$C$566,2,0)</f>
        <v>UTILES DE ESCRITORIO, OFICINA Y ENSE¥ANZA</v>
      </c>
      <c r="K498" s="98" t="str">
        <f t="shared" si="50"/>
        <v>Gestión Tecnologías de Información y Comunicación</v>
      </c>
      <c r="L498" s="98" t="s">
        <v>411</v>
      </c>
    </row>
    <row r="499" spans="3:12" x14ac:dyDescent="0.25">
      <c r="C499" s="109" t="s">
        <v>52</v>
      </c>
      <c r="D499" s="606"/>
      <c r="E499" s="212"/>
      <c r="F499" s="119">
        <v>25</v>
      </c>
      <c r="G499" s="97">
        <f t="shared" si="49"/>
        <v>0</v>
      </c>
      <c r="H499" s="161"/>
      <c r="I499" s="98" t="s">
        <v>941</v>
      </c>
      <c r="J499" s="98" t="str">
        <f>VLOOKUP(I499,Presupuesto!$B$11:$C$566,2,0)</f>
        <v>UTILES DE ESCRITORIO, OFICINA Y ENSE¥ANZA</v>
      </c>
      <c r="K499" s="98" t="str">
        <f t="shared" si="50"/>
        <v>Gestión Tecnologías de Información y Comunicación</v>
      </c>
      <c r="L499" s="98" t="s">
        <v>411</v>
      </c>
    </row>
    <row r="500" spans="3:12" ht="15.75" thickBot="1" x14ac:dyDescent="0.3">
      <c r="C500" s="216" t="s">
        <v>427</v>
      </c>
      <c r="D500" s="217">
        <v>2</v>
      </c>
      <c r="E500" s="332"/>
      <c r="F500" s="104">
        <v>2000</v>
      </c>
      <c r="G500" s="105">
        <f>D500*E500*F500</f>
        <v>0</v>
      </c>
      <c r="H500" s="333"/>
      <c r="I500" s="334" t="s">
        <v>300</v>
      </c>
      <c r="J500" s="106" t="str">
        <f>VLOOKUP(I500,Presupuesto!$B$11:$C$566,2,0)</f>
        <v>VIATICOS (26200-00)</v>
      </c>
      <c r="K500" s="335" t="str">
        <f t="shared" si="50"/>
        <v>Gestión Tecnologías de Información y Comunicación</v>
      </c>
      <c r="L500" s="335" t="s">
        <v>411</v>
      </c>
    </row>
    <row r="503" spans="3:12" ht="15.75" thickBot="1" x14ac:dyDescent="0.3"/>
    <row r="504" spans="3:12" ht="15.75" thickBot="1" x14ac:dyDescent="0.3">
      <c r="C504" s="29" t="s">
        <v>43</v>
      </c>
      <c r="D504" s="30">
        <f>SUM(G511:G525)</f>
        <v>145200</v>
      </c>
      <c r="E504" s="93"/>
      <c r="F504" s="93"/>
      <c r="G504" s="93"/>
      <c r="H504" s="76"/>
      <c r="I504" s="76"/>
      <c r="J504" s="76"/>
      <c r="K504" s="112"/>
      <c r="L504" s="466"/>
    </row>
    <row r="505" spans="3:12" x14ac:dyDescent="0.25">
      <c r="C505" s="70"/>
      <c r="D505" s="31"/>
      <c r="E505" s="93"/>
      <c r="F505" s="93"/>
      <c r="G505" s="93"/>
      <c r="H505" s="76"/>
      <c r="I505" s="76"/>
      <c r="J505" s="76"/>
      <c r="K505" s="112"/>
      <c r="L505" s="466"/>
    </row>
    <row r="506" spans="3:12" x14ac:dyDescent="0.25">
      <c r="C506" s="70"/>
      <c r="D506" s="31"/>
      <c r="E506" s="93"/>
      <c r="F506" s="93"/>
      <c r="G506" s="93"/>
      <c r="H506" s="76"/>
      <c r="I506" s="76"/>
      <c r="J506" s="76"/>
      <c r="K506" s="112"/>
      <c r="L506" s="466"/>
    </row>
    <row r="507" spans="3:12" ht="15.75" x14ac:dyDescent="0.25">
      <c r="C507" s="202" t="s">
        <v>391</v>
      </c>
      <c r="D507" s="307" t="s">
        <v>2414</v>
      </c>
      <c r="E507" s="93"/>
      <c r="F507" s="93"/>
      <c r="G507" s="93"/>
      <c r="H507" s="76"/>
      <c r="I507" s="76"/>
      <c r="J507" s="76"/>
      <c r="K507" s="112"/>
      <c r="L507" s="466"/>
    </row>
    <row r="508" spans="3:12" ht="18.75" x14ac:dyDescent="0.25">
      <c r="C508" s="210" t="str">
        <f>IFERROR(VLOOKUP(D507,'1. Desarrollo e Innov. Curricu.'!$F:$G,2,FALSE),IFERROR(VLOOKUP(D507,'2. Investigación Científica'!$F:$G,2,FALSE),IFERROR(VLOOKUP(D507,'3. Vinculación Univ. Sociedad'!$F:$G,2,FALSE),IFERROR(VLOOKUP(D507,'4. Docencia y Profesorado Univ.'!$F:$G,2,FALSE),IFERROR(VLOOKUP(D507,'5. Estudiantes y Graduados'!$F:$G,2,FALSE),IFERROR(VLOOKUP(D507,'11. Gestion Administrativa'!$F:$G,2,FALSE),IFERROR(VLOOKUP(D507,'13. Gestión Académica'!$F:$G,2,FALSE),IFERROR(VLOOKUP(D507,'9. Asegura. de la Calid. y M'!$F:$G,2,FALSE),IFERROR(VLOOKUP(D507,'6. Gestión del Conocimiento'!$F:$G,2,FALSE),IFERROR(VLOOKUP(D507,'15. Gobernabilidad y Proceso...'!$F:$G,2,FALSE),IFERROR(VLOOKUP(D507,'12. Gestión del Talento Humano'!$F:$G,2,FALSE),IFERROR(VLOOKUP(D507,'14. Internacional... de la E.S.'!$F:$G,2,FALSE),IFERROR(VLOOKUP(D507,'10. Posgrado'!$F:$G,2,FALSE),IFERROR(VLOOKUP(D507,'17. Gestión TIC'!$F:$G,2,FALSE),IFERROR(VLOOKUP(D507,'16. Desa. del Sistema Educ.Sup.'!$F:$G,2,FALSE),IFERROR(VLOOKUP(D507,'8. Cultura de Inno. Insti...'!$F:$G,2,FALSE),VLOOKUP(D507,'7. Lo Esencial de la Reforma U.'!$F:$G,2,0)))))))))))))))))</f>
        <v xml:space="preserve">Realizacion de la septima Jornada Agroindustrial </v>
      </c>
      <c r="D508" s="31"/>
      <c r="E508" s="93"/>
      <c r="F508" s="93"/>
      <c r="G508" s="93"/>
      <c r="H508" s="76"/>
      <c r="I508" s="76"/>
      <c r="J508" s="76"/>
      <c r="K508" s="112"/>
      <c r="L508" s="466"/>
    </row>
    <row r="509" spans="3:12" ht="15.75" thickBot="1" x14ac:dyDescent="0.3">
      <c r="C509" s="70"/>
      <c r="D509" s="31"/>
      <c r="E509" s="93"/>
      <c r="F509" s="93"/>
      <c r="G509" s="93"/>
      <c r="H509" s="76"/>
      <c r="I509" s="76"/>
      <c r="J509" s="76"/>
      <c r="K509" s="112"/>
      <c r="L509" s="466"/>
    </row>
    <row r="510" spans="3:12" ht="30.75" thickBot="1" x14ac:dyDescent="0.3">
      <c r="C510" s="126" t="s">
        <v>44</v>
      </c>
      <c r="D510" s="129" t="s">
        <v>45</v>
      </c>
      <c r="E510" s="128" t="s">
        <v>55</v>
      </c>
      <c r="F510" s="128" t="s">
        <v>57</v>
      </c>
      <c r="G510" s="127" t="s">
        <v>27</v>
      </c>
      <c r="H510" s="133" t="s">
        <v>130</v>
      </c>
      <c r="I510" s="128" t="s">
        <v>46</v>
      </c>
      <c r="J510" s="128" t="s">
        <v>131</v>
      </c>
      <c r="K510" s="128" t="s">
        <v>409</v>
      </c>
      <c r="L510" s="128" t="s">
        <v>410</v>
      </c>
    </row>
    <row r="511" spans="3:12" x14ac:dyDescent="0.25">
      <c r="C511" s="327" t="s">
        <v>47</v>
      </c>
      <c r="D511" s="605"/>
      <c r="E511" s="328">
        <v>6</v>
      </c>
      <c r="F511" s="115">
        <v>10000</v>
      </c>
      <c r="G511" s="329">
        <f t="shared" ref="G511:G516" si="51">E511*F511</f>
        <v>60000</v>
      </c>
      <c r="H511" s="330" t="s">
        <v>1697</v>
      </c>
      <c r="I511" s="116" t="s">
        <v>698</v>
      </c>
      <c r="J511" s="116" t="str">
        <f>VLOOKUP(I511,Presupuesto!$B$11:$C$566,2,0)</f>
        <v>SERVICIOS DE CAPACITACION.</v>
      </c>
      <c r="K511" s="331" t="s">
        <v>1512</v>
      </c>
      <c r="L511" s="116" t="s">
        <v>393</v>
      </c>
    </row>
    <row r="512" spans="3:12" x14ac:dyDescent="0.25">
      <c r="C512" s="99" t="s">
        <v>48</v>
      </c>
      <c r="D512" s="606"/>
      <c r="E512" s="200">
        <v>200</v>
      </c>
      <c r="F512" s="100">
        <v>30</v>
      </c>
      <c r="G512" s="97">
        <f t="shared" si="51"/>
        <v>6000</v>
      </c>
      <c r="H512" s="161" t="s">
        <v>128</v>
      </c>
      <c r="I512" s="98" t="s">
        <v>716</v>
      </c>
      <c r="J512" s="98" t="str">
        <f>VLOOKUP(I512,Presupuesto!$B$11:$C$566,2,0)</f>
        <v>SERVICIOS DE IMPRENTA PUBLIC.Y REPRODUCCION</v>
      </c>
      <c r="K512" s="98" t="str">
        <f>$K$226</f>
        <v>Gestión Tecnologías de Información y Comunicación</v>
      </c>
      <c r="L512" s="98" t="s">
        <v>411</v>
      </c>
    </row>
    <row r="513" spans="3:12" x14ac:dyDescent="0.25">
      <c r="C513" s="99" t="s">
        <v>49</v>
      </c>
      <c r="D513" s="606"/>
      <c r="E513" s="571">
        <v>750</v>
      </c>
      <c r="F513" s="100">
        <v>30</v>
      </c>
      <c r="G513" s="97">
        <f t="shared" si="51"/>
        <v>22500</v>
      </c>
      <c r="H513" s="161" t="s">
        <v>1697</v>
      </c>
      <c r="I513" s="98" t="s">
        <v>791</v>
      </c>
      <c r="J513" s="98" t="str">
        <f>VLOOKUP(I513,Presupuesto!$B$11:$C$566,2,0)</f>
        <v>ALIMENTOS B EBIDAS PARA PERSONAS</v>
      </c>
      <c r="K513" s="98" t="str">
        <f t="shared" ref="K513:K525" si="52">$K$226</f>
        <v>Gestión Tecnologías de Información y Comunicación</v>
      </c>
      <c r="L513" s="98" t="s">
        <v>395</v>
      </c>
    </row>
    <row r="514" spans="3:12" x14ac:dyDescent="0.25">
      <c r="C514" s="99" t="s">
        <v>2420</v>
      </c>
      <c r="D514" s="606"/>
      <c r="E514" s="151">
        <v>20</v>
      </c>
      <c r="F514" s="118">
        <v>35</v>
      </c>
      <c r="G514" s="97">
        <f t="shared" si="51"/>
        <v>700</v>
      </c>
      <c r="H514" s="161" t="s">
        <v>1697</v>
      </c>
      <c r="I514" s="675" t="s">
        <v>748</v>
      </c>
      <c r="J514" s="98" t="str">
        <f>VLOOKUP(I514,Presupuesto!$B$11:$C$566,2,0)</f>
        <v>PASAJES NACIONALES</v>
      </c>
      <c r="K514" s="98" t="str">
        <f t="shared" si="52"/>
        <v>Gestión Tecnologías de Información y Comunicación</v>
      </c>
      <c r="L514" s="98" t="s">
        <v>411</v>
      </c>
    </row>
    <row r="515" spans="3:12" s="466" customFormat="1" x14ac:dyDescent="0.25">
      <c r="C515" s="99" t="s">
        <v>2425</v>
      </c>
      <c r="D515" s="606"/>
      <c r="E515" s="151">
        <v>300</v>
      </c>
      <c r="F515" s="118">
        <v>80</v>
      </c>
      <c r="G515" s="97">
        <v>24000</v>
      </c>
      <c r="H515" s="161" t="s">
        <v>1697</v>
      </c>
      <c r="I515" s="322" t="s">
        <v>807</v>
      </c>
      <c r="J515" s="98" t="str">
        <f>VLOOKUP(I515,Presupuesto!$B$11:$C$566,2,0)</f>
        <v>PRENDA DE VESTIR</v>
      </c>
      <c r="K515" s="98" t="str">
        <f t="shared" si="52"/>
        <v>Gestión Tecnologías de Información y Comunicación</v>
      </c>
      <c r="L515" s="98" t="s">
        <v>411</v>
      </c>
    </row>
    <row r="516" spans="3:12" x14ac:dyDescent="0.25">
      <c r="C516" s="99" t="s">
        <v>2421</v>
      </c>
      <c r="D516" s="606"/>
      <c r="E516" s="151">
        <v>3</v>
      </c>
      <c r="F516" s="118">
        <v>1000</v>
      </c>
      <c r="G516" s="97">
        <f t="shared" si="51"/>
        <v>3000</v>
      </c>
      <c r="H516" s="161" t="s">
        <v>1697</v>
      </c>
      <c r="I516" s="675" t="s">
        <v>820</v>
      </c>
      <c r="J516" s="98" t="str">
        <f>VLOOKUP(I516,Presupuesto!$B$11:$C$566,2,0)</f>
        <v>PRODUCTOS PAPEL Y CARTON</v>
      </c>
      <c r="K516" s="98" t="str">
        <f t="shared" si="52"/>
        <v>Gestión Tecnologías de Información y Comunicación</v>
      </c>
      <c r="L516" s="98" t="s">
        <v>411</v>
      </c>
    </row>
    <row r="517" spans="3:12" x14ac:dyDescent="0.25">
      <c r="C517" s="99" t="s">
        <v>2422</v>
      </c>
      <c r="D517" s="606"/>
      <c r="E517" s="200">
        <v>300</v>
      </c>
      <c r="F517" s="100">
        <v>7</v>
      </c>
      <c r="G517" s="97">
        <f>E517*F517</f>
        <v>2100</v>
      </c>
      <c r="H517" s="161" t="s">
        <v>1697</v>
      </c>
      <c r="I517" s="675" t="s">
        <v>820</v>
      </c>
      <c r="J517" s="98" t="str">
        <f>VLOOKUP(I517,Presupuesto!$B$11:$C$566,2,0)</f>
        <v>PRODUCTOS PAPEL Y CARTON</v>
      </c>
      <c r="K517" s="98" t="str">
        <f t="shared" si="52"/>
        <v>Gestión Tecnologías de Información y Comunicación</v>
      </c>
      <c r="L517" s="98" t="s">
        <v>411</v>
      </c>
    </row>
    <row r="518" spans="3:12" x14ac:dyDescent="0.25">
      <c r="C518" s="99" t="s">
        <v>1722</v>
      </c>
      <c r="D518" s="606"/>
      <c r="E518" s="200">
        <v>10</v>
      </c>
      <c r="F518" s="100">
        <v>1000</v>
      </c>
      <c r="G518" s="97">
        <f t="shared" ref="G518:G524" si="53">E518*F518</f>
        <v>10000</v>
      </c>
      <c r="H518" s="161" t="s">
        <v>128</v>
      </c>
      <c r="I518" s="675" t="s">
        <v>941</v>
      </c>
      <c r="J518" s="98" t="str">
        <f>VLOOKUP(I518,Presupuesto!$B$11:$C$566,2,0)</f>
        <v>UTILES DE ESCRITORIO, OFICINA Y ENSE¥ANZA</v>
      </c>
      <c r="K518" s="98" t="str">
        <f t="shared" si="52"/>
        <v>Gestión Tecnologías de Información y Comunicación</v>
      </c>
      <c r="L518" s="98" t="s">
        <v>411</v>
      </c>
    </row>
    <row r="519" spans="3:12" x14ac:dyDescent="0.25">
      <c r="C519" s="99" t="s">
        <v>2118</v>
      </c>
      <c r="D519" s="606"/>
      <c r="E519" s="200">
        <v>4</v>
      </c>
      <c r="F519" s="100">
        <v>100</v>
      </c>
      <c r="G519" s="97">
        <f t="shared" si="53"/>
        <v>400</v>
      </c>
      <c r="H519" s="161" t="s">
        <v>128</v>
      </c>
      <c r="I519" s="675" t="s">
        <v>941</v>
      </c>
      <c r="J519" s="98" t="str">
        <f>VLOOKUP(I519,Presupuesto!$B$11:$C$566,2,0)</f>
        <v>UTILES DE ESCRITORIO, OFICINA Y ENSE¥ANZA</v>
      </c>
      <c r="K519" s="98" t="str">
        <f t="shared" si="52"/>
        <v>Gestión Tecnologías de Información y Comunicación</v>
      </c>
      <c r="L519" s="98" t="s">
        <v>411</v>
      </c>
    </row>
    <row r="520" spans="3:12" s="466" customFormat="1" x14ac:dyDescent="0.25">
      <c r="C520" s="109" t="s">
        <v>2424</v>
      </c>
      <c r="D520" s="606"/>
      <c r="E520" s="212">
        <v>1</v>
      </c>
      <c r="F520" s="119">
        <v>3000</v>
      </c>
      <c r="G520" s="97">
        <f t="shared" si="53"/>
        <v>3000</v>
      </c>
      <c r="H520" s="161" t="s">
        <v>1697</v>
      </c>
      <c r="I520" s="675" t="s">
        <v>1321</v>
      </c>
      <c r="J520" s="98" t="str">
        <f>VLOOKUP(I520,Presupuesto!$B$11:$C$566,2,0)</f>
        <v>COMISIONES</v>
      </c>
      <c r="K520" s="98" t="str">
        <f t="shared" si="52"/>
        <v>Gestión Tecnologías de Información y Comunicación</v>
      </c>
      <c r="L520" s="98" t="s">
        <v>411</v>
      </c>
    </row>
    <row r="521" spans="3:12" s="466" customFormat="1" x14ac:dyDescent="0.25">
      <c r="C521" s="109" t="s">
        <v>2419</v>
      </c>
      <c r="D521" s="606"/>
      <c r="E521" s="212">
        <v>300</v>
      </c>
      <c r="F521" s="119">
        <v>15</v>
      </c>
      <c r="G521" s="97">
        <f t="shared" si="53"/>
        <v>4500</v>
      </c>
      <c r="H521" s="161" t="s">
        <v>1697</v>
      </c>
      <c r="I521" s="675" t="s">
        <v>1327</v>
      </c>
      <c r="J521" s="98" t="str">
        <f>VLOOKUP(I521,Presupuesto!$B$11:$C$566,2,0)</f>
        <v>INTERESES POR DEPOSITOS EN CAJA DE AHORRO</v>
      </c>
      <c r="K521" s="98" t="str">
        <f t="shared" si="52"/>
        <v>Gestión Tecnologías de Información y Comunicación</v>
      </c>
      <c r="L521" s="98" t="s">
        <v>411</v>
      </c>
    </row>
    <row r="522" spans="3:12" s="466" customFormat="1" x14ac:dyDescent="0.25">
      <c r="C522" s="109" t="s">
        <v>2426</v>
      </c>
      <c r="D522" s="606"/>
      <c r="E522" s="212">
        <v>300</v>
      </c>
      <c r="F522" s="119">
        <v>18</v>
      </c>
      <c r="G522" s="97">
        <f t="shared" si="53"/>
        <v>5400</v>
      </c>
      <c r="H522" s="161" t="s">
        <v>128</v>
      </c>
      <c r="I522" s="675" t="s">
        <v>1323</v>
      </c>
      <c r="J522" s="98" t="str">
        <f>VLOOKUP(I522,Presupuesto!$B$11:$C$566,2,0)</f>
        <v>OTROS GASTOS</v>
      </c>
      <c r="K522" s="98" t="str">
        <f t="shared" si="52"/>
        <v>Gestión Tecnologías de Información y Comunicación</v>
      </c>
      <c r="L522" s="98" t="s">
        <v>411</v>
      </c>
    </row>
    <row r="523" spans="3:12" s="466" customFormat="1" x14ac:dyDescent="0.25">
      <c r="C523" s="109" t="s">
        <v>1969</v>
      </c>
      <c r="D523" s="606"/>
      <c r="E523" s="212">
        <v>2</v>
      </c>
      <c r="F523" s="119">
        <v>800</v>
      </c>
      <c r="G523" s="97">
        <f t="shared" si="53"/>
        <v>1600</v>
      </c>
      <c r="H523" s="161" t="s">
        <v>128</v>
      </c>
      <c r="I523" s="675" t="s">
        <v>1323</v>
      </c>
      <c r="J523" s="98" t="str">
        <f>VLOOKUP(I523,Presupuesto!$B$11:$C$566,2,0)</f>
        <v>OTROS GASTOS</v>
      </c>
      <c r="K523" s="98" t="str">
        <f t="shared" si="52"/>
        <v>Gestión Tecnologías de Información y Comunicación</v>
      </c>
      <c r="L523" s="98" t="s">
        <v>411</v>
      </c>
    </row>
    <row r="524" spans="3:12" x14ac:dyDescent="0.25">
      <c r="C524" s="109" t="s">
        <v>2423</v>
      </c>
      <c r="D524" s="606"/>
      <c r="E524" s="212">
        <v>2</v>
      </c>
      <c r="F524" s="119">
        <v>1000</v>
      </c>
      <c r="G524" s="97">
        <f t="shared" si="53"/>
        <v>2000</v>
      </c>
      <c r="H524" s="161" t="s">
        <v>1697</v>
      </c>
      <c r="I524" s="675" t="s">
        <v>941</v>
      </c>
      <c r="J524" s="98" t="str">
        <f>VLOOKUP(I524,Presupuesto!$B$11:$C$566,2,0)</f>
        <v>UTILES DE ESCRITORIO, OFICINA Y ENSE¥ANZA</v>
      </c>
      <c r="K524" s="98" t="str">
        <f t="shared" si="52"/>
        <v>Gestión Tecnologías de Información y Comunicación</v>
      </c>
      <c r="L524" s="98" t="s">
        <v>411</v>
      </c>
    </row>
    <row r="525" spans="3:12" ht="15.75" thickBot="1" x14ac:dyDescent="0.3">
      <c r="C525" s="216" t="s">
        <v>427</v>
      </c>
      <c r="D525" s="217">
        <v>2</v>
      </c>
      <c r="E525" s="332"/>
      <c r="F525" s="104">
        <v>2000</v>
      </c>
      <c r="G525" s="105">
        <f>D525*E525*F525</f>
        <v>0</v>
      </c>
      <c r="H525" s="333"/>
      <c r="I525" s="334" t="s">
        <v>300</v>
      </c>
      <c r="J525" s="106" t="str">
        <f>VLOOKUP(I525,Presupuesto!$B$11:$C$566,2,0)</f>
        <v>VIATICOS (26200-00)</v>
      </c>
      <c r="K525" s="335" t="str">
        <f t="shared" si="52"/>
        <v>Gestión Tecnologías de Información y Comunicación</v>
      </c>
      <c r="L525" s="335" t="s">
        <v>411</v>
      </c>
    </row>
  </sheetData>
  <protectedRanges>
    <protectedRange password="DE9D" sqref="D16:F26 H16:I26 K16:L26 K36 K55 K74 K93 K112 K131 K150 K169 K188 K207 K226 K247 K267 K288 K308 K328 K348 K369 K391 K412 K432 K452 K471 K491 K511" name="bloqueo"/>
  </protectedRanges>
  <mergeCells count="26">
    <mergeCell ref="D491:D499"/>
    <mergeCell ref="D511:D524"/>
    <mergeCell ref="D348:D356"/>
    <mergeCell ref="D328:D336"/>
    <mergeCell ref="D267:D275"/>
    <mergeCell ref="D288:D296"/>
    <mergeCell ref="D308:D316"/>
    <mergeCell ref="D471:D479"/>
    <mergeCell ref="D369:D377"/>
    <mergeCell ref="D391:D399"/>
    <mergeCell ref="D412:D420"/>
    <mergeCell ref="D432:D440"/>
    <mergeCell ref="D452:D460"/>
    <mergeCell ref="D247:D255"/>
    <mergeCell ref="D17:D25"/>
    <mergeCell ref="D36:D44"/>
    <mergeCell ref="D55:D63"/>
    <mergeCell ref="D74:D82"/>
    <mergeCell ref="D93:D101"/>
    <mergeCell ref="D207:D215"/>
    <mergeCell ref="D226:D234"/>
    <mergeCell ref="D112:D120"/>
    <mergeCell ref="D131:D139"/>
    <mergeCell ref="D150:D158"/>
    <mergeCell ref="D169:D177"/>
    <mergeCell ref="D188:D196"/>
  </mergeCells>
  <conditionalFormatting sqref="D32">
    <cfRule type="duplicateValues" dxfId="30" priority="15"/>
  </conditionalFormatting>
  <conditionalFormatting sqref="D263">
    <cfRule type="duplicateValues" dxfId="29" priority="13"/>
  </conditionalFormatting>
  <conditionalFormatting sqref="D284">
    <cfRule type="duplicateValues" dxfId="28" priority="12"/>
  </conditionalFormatting>
  <conditionalFormatting sqref="D304">
    <cfRule type="duplicateValues" dxfId="27" priority="11"/>
  </conditionalFormatting>
  <conditionalFormatting sqref="D324">
    <cfRule type="duplicateValues" dxfId="26" priority="10"/>
  </conditionalFormatting>
  <conditionalFormatting sqref="D344">
    <cfRule type="duplicateValues" dxfId="25" priority="9"/>
  </conditionalFormatting>
  <conditionalFormatting sqref="D365">
    <cfRule type="duplicateValues" dxfId="24" priority="8"/>
  </conditionalFormatting>
  <conditionalFormatting sqref="D387">
    <cfRule type="duplicateValues" dxfId="23" priority="7"/>
  </conditionalFormatting>
  <conditionalFormatting sqref="D408">
    <cfRule type="duplicateValues" dxfId="22" priority="6"/>
  </conditionalFormatting>
  <conditionalFormatting sqref="D428">
    <cfRule type="duplicateValues" dxfId="21" priority="5"/>
  </conditionalFormatting>
  <conditionalFormatting sqref="D448">
    <cfRule type="duplicateValues" dxfId="20" priority="4"/>
  </conditionalFormatting>
  <conditionalFormatting sqref="D467">
    <cfRule type="duplicateValues" dxfId="19" priority="3"/>
  </conditionalFormatting>
  <conditionalFormatting sqref="D487">
    <cfRule type="duplicateValues" dxfId="18" priority="2"/>
  </conditionalFormatting>
  <conditionalFormatting sqref="D507">
    <cfRule type="duplicateValues" dxfId="17" priority="1"/>
  </conditionalFormatting>
  <dataValidations count="6">
    <dataValidation type="list" allowBlank="1" showInputMessage="1" showErrorMessage="1" sqref="C26 C45 C64 C83:C84 C102 C121 C140 C159 C178 C197 C216 C235 C256 C276 C297 C317 C337 C357 C378 C400 C421 C441 C461 C480 C500 C52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4 L93:L102 L112:L121 L131:L140 L150:L159 L169:L178 L188:L197 L207:L216 L226:L235 L247:L256 L267:L276 L288:L297 L308:L317 L328:L337 L348:L357 L369:L378 L391:L400 L412:L421 L432:L441 L452:L461 L471:L480 L491:L500 L511:L52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4 H93:H102 H112:H121 H131:H140 H150:H159 H169:H178 H188:H197 H207:H216 H226:H235 H247:H256 H267:H276 H288:H297 H308:H317 H328:H337 H348:H357 H369:H378 H391:H400 H412:H421 H432:H441 H452:H461 H471:H480 H491:H500 H511:H525">
      <formula1>$S$2:$T$2</formula1>
    </dataValidation>
    <dataValidation type="list" allowBlank="1" showInputMessage="1" showErrorMessage="1" errorTitle="¡Ingreso Inválido!" error="Verifique el valor ingresado._x000a_" sqref="I17:I26 I36:I45 I55:I64 I74:I84 I93:I102 I112:I121 I131:I140 I150:I159 I169:I178 I188:I197 I207:I216 I226:I235 I247:I256 I267:I276 I288:I297 I308:I317 I328:I337 I348:I357 I369:I378 I391:I400 I412:I421 I432:I441 I452:I461 I471:I480 I491:I500 I511:I525">
      <formula1>$A$1:$UI$1</formula1>
    </dataValidation>
    <dataValidation type="list" allowBlank="1" showInputMessage="1" showErrorMessage="1" sqref="K18:K26 K37:K45 K56:K64 K75:K84 K94:K102 K113:K121 K132:K140 K151:K159 K170:K178 K189:K197 K208:K216 K227:K235 K248:K256 K268:K276 K289:K297 K309:K317 K329:K337 K349:K357 K370:K378 K392:K400 K413:K421 K433:K441 K453:K461 K472:K480 K492:K500 K512:K52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7 K267 K288 K308 K328 K348 K369 K391 K412 K432 K452 K471 K491 K511">
      <formula1>$A$2:$Q$2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97" zoomScale="84" zoomScaleNormal="84" workbookViewId="0">
      <selection activeCell="H121" sqref="H121"/>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1477</v>
      </c>
      <c r="Q2" s="122" t="s">
        <v>1512</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437500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249" t="s">
        <v>1787</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Creacion de un cuadro artistico y participacion en eventos culturales</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1512</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5000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67500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249" t="s">
        <v>1787</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Creacion de un cuadro artistico y participacion en eventos culturales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v>1</v>
      </c>
      <c r="E119" s="152">
        <v>12</v>
      </c>
      <c r="F119" s="139">
        <v>5000</v>
      </c>
      <c r="G119" s="113">
        <f>D119*E119*F119</f>
        <v>60000</v>
      </c>
      <c r="H119" s="166" t="s">
        <v>1697</v>
      </c>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5000</v>
      </c>
      <c r="G120" s="97">
        <f>F120</f>
        <v>5000</v>
      </c>
      <c r="H120" s="164" t="s">
        <v>1697</v>
      </c>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2500</v>
      </c>
      <c r="G121" s="97">
        <f>F121</f>
        <v>2500</v>
      </c>
      <c r="H121" s="164" t="s">
        <v>1697</v>
      </c>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32500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26" t="s">
        <v>1860</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Organización de talleres de educacion artistica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v>1</v>
      </c>
      <c r="E179" s="152">
        <v>3</v>
      </c>
      <c r="F179" s="139">
        <v>10000</v>
      </c>
      <c r="G179" s="113">
        <f>D179*E179*F179</f>
        <v>30000</v>
      </c>
      <c r="H179" s="166" t="s">
        <v>1697</v>
      </c>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2500</v>
      </c>
      <c r="G180" s="97">
        <f>F180</f>
        <v>2500</v>
      </c>
      <c r="H180" s="164" t="s">
        <v>1697</v>
      </c>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t="str">
        <f>IF(E179&lt;6,"",((E179-6)/12)*(G179/E179))</f>
        <v/>
      </c>
      <c r="G181" s="97" t="str">
        <f>F181</f>
        <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337500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26" t="s">
        <v>2197</v>
      </c>
      <c r="E193" s="93"/>
      <c r="F193" s="93"/>
      <c r="G193" s="93"/>
      <c r="H193" s="76"/>
      <c r="I193" s="76"/>
      <c r="J193" s="76"/>
      <c r="K193" s="153"/>
    </row>
    <row r="194" spans="3:12" ht="18.75" x14ac:dyDescent="0.2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Gestion para la creacion de un asistente tecnico para la gestion estrategica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v>1</v>
      </c>
      <c r="E245" s="152">
        <v>12</v>
      </c>
      <c r="F245" s="118">
        <v>25000</v>
      </c>
      <c r="G245" s="113">
        <f>D245*E245*F245</f>
        <v>300000</v>
      </c>
      <c r="H245" s="166" t="s">
        <v>1697</v>
      </c>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25000</v>
      </c>
      <c r="G246" s="120">
        <f>F246</f>
        <v>25000</v>
      </c>
      <c r="H246" s="164" t="s">
        <v>1697</v>
      </c>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12500</v>
      </c>
      <c r="G247" s="105">
        <f>F247</f>
        <v>12500</v>
      </c>
      <c r="H247" s="162" t="s">
        <v>1697</v>
      </c>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1477</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239"/>
  <sheetViews>
    <sheetView showGridLines="0" topLeftCell="A4" zoomScale="84" zoomScaleNormal="84" workbookViewId="0">
      <selection activeCell="H67" sqref="H67:H68"/>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1477</v>
      </c>
      <c r="Q2" s="122" t="s">
        <v>1512</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219003</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78200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277" t="s">
        <v>2155</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 para el acondionamiento  de la area de ciencias.</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4</v>
      </c>
      <c r="E17" s="96">
        <v>2800</v>
      </c>
      <c r="F17" s="97">
        <f>D17*E17</f>
        <v>11200</v>
      </c>
      <c r="G17" s="161" t="s">
        <v>1697</v>
      </c>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v>8</v>
      </c>
      <c r="E19" s="100">
        <v>1000</v>
      </c>
      <c r="F19" s="97">
        <f t="shared" ref="F19:F26" si="1">D19*E19</f>
        <v>8000</v>
      </c>
      <c r="G19" s="161" t="s">
        <v>1697</v>
      </c>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v>4</v>
      </c>
      <c r="E21" s="100">
        <v>3000</v>
      </c>
      <c r="F21" s="97">
        <f t="shared" si="1"/>
        <v>12000</v>
      </c>
      <c r="G21" s="161" t="s">
        <v>1697</v>
      </c>
      <c r="H21" s="101" t="s">
        <v>984</v>
      </c>
      <c r="I21" s="98" t="str">
        <f>VLOOKUP(H21,Presupuesto!$B$11:$C$565,2,0)</f>
        <v>MUEBLES VARIOS DE OFICINA</v>
      </c>
      <c r="J21" s="98" t="str">
        <f t="shared" si="0"/>
        <v>Posgrado</v>
      </c>
      <c r="K21" s="98" t="s">
        <v>394</v>
      </c>
    </row>
    <row r="22" spans="2:11" x14ac:dyDescent="0.25">
      <c r="B22" s="93"/>
      <c r="C22" s="99" t="s">
        <v>68</v>
      </c>
      <c r="D22" s="151">
        <v>1</v>
      </c>
      <c r="E22" s="100">
        <v>10000</v>
      </c>
      <c r="F22" s="97">
        <f t="shared" si="1"/>
        <v>10000</v>
      </c>
      <c r="G22" s="161" t="s">
        <v>1697</v>
      </c>
      <c r="H22" s="101" t="s">
        <v>984</v>
      </c>
      <c r="I22" s="98" t="str">
        <f>VLOOKUP(H22,Presupuesto!$B$11:$C$565,2,0)</f>
        <v>MUEBLES VARIOS DE OFICINA</v>
      </c>
      <c r="J22" s="98" t="str">
        <f t="shared" si="0"/>
        <v>Posgrado</v>
      </c>
      <c r="K22" s="98" t="s">
        <v>394</v>
      </c>
    </row>
    <row r="23" spans="2:11" x14ac:dyDescent="0.25">
      <c r="B23" s="93"/>
      <c r="C23" s="99" t="s">
        <v>69</v>
      </c>
      <c r="D23" s="151">
        <v>4</v>
      </c>
      <c r="E23" s="100">
        <v>8000</v>
      </c>
      <c r="F23" s="97">
        <f t="shared" si="1"/>
        <v>32000</v>
      </c>
      <c r="G23" s="161" t="s">
        <v>1697</v>
      </c>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v>1</v>
      </c>
      <c r="E25" s="100">
        <v>5000</v>
      </c>
      <c r="F25" s="97">
        <f t="shared" si="1"/>
        <v>5000</v>
      </c>
      <c r="G25" s="161" t="s">
        <v>1697</v>
      </c>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8400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277" t="s">
        <v>2177</v>
      </c>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v>3</v>
      </c>
      <c r="E36" s="96">
        <v>2800</v>
      </c>
      <c r="F36" s="97">
        <f>D36*E36</f>
        <v>8400</v>
      </c>
      <c r="G36" s="161" t="s">
        <v>1697</v>
      </c>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SUM(F55:F68)</f>
        <v>53203</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277" t="s">
        <v>2233</v>
      </c>
      <c r="E51" s="93"/>
      <c r="F51" s="93"/>
      <c r="G51" s="93"/>
      <c r="H51" s="76"/>
      <c r="I51" s="76"/>
      <c r="J51" s="76"/>
      <c r="K51" s="112"/>
    </row>
    <row r="52" spans="3:11"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Compra de equipo y material de oficina para la oficina de registro</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v>1</v>
      </c>
      <c r="E55" s="96">
        <v>2800</v>
      </c>
      <c r="F55" s="97">
        <f>D55*E55</f>
        <v>2800</v>
      </c>
      <c r="G55" s="161" t="s">
        <v>1697</v>
      </c>
      <c r="H55" s="98" t="s">
        <v>984</v>
      </c>
      <c r="I55" s="98" t="str">
        <f>VLOOKUP(H55,Presupuesto!$B$11:$C$565,2,0)</f>
        <v>MUEBLES VARIOS DE OFICINA</v>
      </c>
      <c r="J55" s="218" t="s">
        <v>1453</v>
      </c>
      <c r="K55" s="98" t="s">
        <v>403</v>
      </c>
    </row>
    <row r="56" spans="3:11" x14ac:dyDescent="0.25">
      <c r="C56" s="99" t="s">
        <v>64</v>
      </c>
      <c r="D56" s="151">
        <v>1</v>
      </c>
      <c r="E56" s="100">
        <v>2400</v>
      </c>
      <c r="F56" s="97">
        <f>D56*E56</f>
        <v>2400</v>
      </c>
      <c r="G56" s="161" t="s">
        <v>1697</v>
      </c>
      <c r="H56" s="101" t="s">
        <v>984</v>
      </c>
      <c r="I56" s="98" t="str">
        <f>VLOOKUP(H56,Presupuesto!$B$11:$C$565,2,0)</f>
        <v>MUEBLES VARIOS DE OFICINA</v>
      </c>
      <c r="J56" s="98" t="str">
        <f>$J$55</f>
        <v>Posgrado</v>
      </c>
      <c r="K56" s="98" t="s">
        <v>411</v>
      </c>
    </row>
    <row r="57" spans="3:11" x14ac:dyDescent="0.25">
      <c r="C57" s="99" t="s">
        <v>2243</v>
      </c>
      <c r="D57" s="151">
        <v>12</v>
      </c>
      <c r="E57" s="100">
        <v>18</v>
      </c>
      <c r="F57" s="97">
        <f t="shared" ref="F57:F68" si="4">D57*E57</f>
        <v>216</v>
      </c>
      <c r="G57" s="161" t="s">
        <v>1697</v>
      </c>
      <c r="H57" s="101" t="s">
        <v>984</v>
      </c>
      <c r="I57" s="98" t="str">
        <f>VLOOKUP(H57,Presupuesto!$B$11:$C$565,2,0)</f>
        <v>MUEBLES VARIOS DE OFICINA</v>
      </c>
      <c r="J57" s="98" t="str">
        <f t="shared" ref="J57:J68" si="5">$J$17</f>
        <v>Posgrado</v>
      </c>
      <c r="K57" s="98" t="s">
        <v>394</v>
      </c>
    </row>
    <row r="58" spans="3:11" x14ac:dyDescent="0.25">
      <c r="C58" s="99" t="s">
        <v>2241</v>
      </c>
      <c r="D58" s="151">
        <v>4</v>
      </c>
      <c r="E58" s="100">
        <v>110</v>
      </c>
      <c r="F58" s="97">
        <f t="shared" si="4"/>
        <v>440</v>
      </c>
      <c r="G58" s="161" t="s">
        <v>1697</v>
      </c>
      <c r="H58" s="101" t="s">
        <v>984</v>
      </c>
      <c r="I58" s="98" t="str">
        <f>VLOOKUP(H58,Presupuesto!$B$11:$C$565,2,0)</f>
        <v>MUEBLES VARIOS DE OFICINA</v>
      </c>
      <c r="J58" s="98" t="str">
        <f t="shared" si="5"/>
        <v>Posgrado</v>
      </c>
      <c r="K58" s="98" t="s">
        <v>394</v>
      </c>
    </row>
    <row r="59" spans="3:11" s="466" customFormat="1" x14ac:dyDescent="0.25">
      <c r="C59" s="99" t="s">
        <v>2248</v>
      </c>
      <c r="D59" s="151">
        <v>9</v>
      </c>
      <c r="E59" s="100">
        <v>325</v>
      </c>
      <c r="F59" s="97">
        <f t="shared" si="4"/>
        <v>2925</v>
      </c>
      <c r="G59" s="161" t="s">
        <v>1697</v>
      </c>
      <c r="H59" s="101" t="s">
        <v>984</v>
      </c>
      <c r="I59" s="98" t="str">
        <f>VLOOKUP(H59,Presupuesto!$B$11:$C$565,2,0)</f>
        <v>MUEBLES VARIOS DE OFICINA</v>
      </c>
      <c r="J59" s="98" t="str">
        <f t="shared" si="5"/>
        <v>Posgrado</v>
      </c>
      <c r="K59" s="98" t="s">
        <v>394</v>
      </c>
    </row>
    <row r="60" spans="3:11" x14ac:dyDescent="0.25">
      <c r="C60" s="99" t="s">
        <v>2240</v>
      </c>
      <c r="D60" s="151">
        <v>10</v>
      </c>
      <c r="E60" s="100">
        <v>90</v>
      </c>
      <c r="F60" s="97">
        <f t="shared" si="4"/>
        <v>900</v>
      </c>
      <c r="G60" s="161" t="s">
        <v>1697</v>
      </c>
      <c r="H60" s="101" t="s">
        <v>984</v>
      </c>
      <c r="I60" s="98" t="str">
        <f>VLOOKUP(H60,Presupuesto!$B$11:$C$565,2,0)</f>
        <v>MUEBLES VARIOS DE OFICINA</v>
      </c>
      <c r="J60" s="98" t="str">
        <f t="shared" si="5"/>
        <v>Posgrado</v>
      </c>
      <c r="K60" s="98" t="s">
        <v>394</v>
      </c>
    </row>
    <row r="61" spans="3:11" x14ac:dyDescent="0.25">
      <c r="C61" s="99" t="s">
        <v>2239</v>
      </c>
      <c r="D61" s="151">
        <v>6</v>
      </c>
      <c r="E61" s="100">
        <v>3125</v>
      </c>
      <c r="F61" s="97">
        <f t="shared" si="4"/>
        <v>18750</v>
      </c>
      <c r="G61" s="161" t="s">
        <v>1697</v>
      </c>
      <c r="H61" s="679" t="s">
        <v>984</v>
      </c>
      <c r="I61" s="98" t="str">
        <f>VLOOKUP(H61,Presupuesto!$B$11:$C$565,2,0)</f>
        <v>MUEBLES VARIOS DE OFICINA</v>
      </c>
      <c r="J61" s="98" t="str">
        <f t="shared" si="5"/>
        <v>Posgrado</v>
      </c>
      <c r="K61" s="98" t="s">
        <v>394</v>
      </c>
    </row>
    <row r="62" spans="3:11" x14ac:dyDescent="0.25">
      <c r="C62" s="99" t="s">
        <v>69</v>
      </c>
      <c r="D62" s="151">
        <v>2</v>
      </c>
      <c r="E62" s="100">
        <v>8000</v>
      </c>
      <c r="F62" s="97">
        <f t="shared" si="4"/>
        <v>16000</v>
      </c>
      <c r="G62" s="161" t="s">
        <v>1697</v>
      </c>
      <c r="H62" s="101" t="s">
        <v>987</v>
      </c>
      <c r="I62" s="98" t="str">
        <f>VLOOKUP(H62,Presupuesto!$B$11:$C$565,2,0)</f>
        <v>EQUIPOS VARIOS DE OFICINA</v>
      </c>
      <c r="J62" s="98" t="str">
        <f t="shared" si="5"/>
        <v>Posgrado</v>
      </c>
      <c r="K62" s="98" t="s">
        <v>394</v>
      </c>
    </row>
    <row r="63" spans="3:11" s="466" customFormat="1" x14ac:dyDescent="0.25">
      <c r="C63" s="99" t="s">
        <v>2247</v>
      </c>
      <c r="D63" s="151">
        <v>1</v>
      </c>
      <c r="E63" s="100">
        <v>260</v>
      </c>
      <c r="F63" s="97">
        <f t="shared" si="4"/>
        <v>260</v>
      </c>
      <c r="G63" s="161" t="s">
        <v>1697</v>
      </c>
      <c r="H63" s="679" t="s">
        <v>987</v>
      </c>
      <c r="I63" s="98" t="str">
        <f>VLOOKUP(H63,Presupuesto!$B$11:$C$565,2,0)</f>
        <v>EQUIPOS VARIOS DE OFICINA</v>
      </c>
      <c r="J63" s="98" t="str">
        <f t="shared" si="5"/>
        <v>Posgrado</v>
      </c>
      <c r="K63" s="98" t="s">
        <v>394</v>
      </c>
    </row>
    <row r="64" spans="3:11" x14ac:dyDescent="0.25">
      <c r="C64" s="99" t="s">
        <v>2242</v>
      </c>
      <c r="D64" s="151">
        <v>3</v>
      </c>
      <c r="E64" s="100">
        <v>40</v>
      </c>
      <c r="F64" s="97">
        <f t="shared" si="4"/>
        <v>120</v>
      </c>
      <c r="G64" s="161" t="s">
        <v>1697</v>
      </c>
      <c r="H64" s="679" t="s">
        <v>987</v>
      </c>
      <c r="I64" s="98" t="str">
        <f>VLOOKUP(H64,Presupuesto!$B$11:$C$565,2,0)</f>
        <v>EQUIPOS VARIOS DE OFICINA</v>
      </c>
      <c r="J64" s="98" t="str">
        <f t="shared" si="5"/>
        <v>Posgrado</v>
      </c>
      <c r="K64" s="98" t="s">
        <v>402</v>
      </c>
    </row>
    <row r="65" spans="3:11" x14ac:dyDescent="0.25">
      <c r="C65" s="99" t="s">
        <v>2244</v>
      </c>
      <c r="D65" s="151">
        <v>2</v>
      </c>
      <c r="E65" s="100">
        <v>22</v>
      </c>
      <c r="F65" s="97">
        <f t="shared" si="4"/>
        <v>44</v>
      </c>
      <c r="G65" s="161" t="s">
        <v>1697</v>
      </c>
      <c r="H65" s="679" t="s">
        <v>987</v>
      </c>
      <c r="I65" s="98" t="str">
        <f>VLOOKUP(H65,Presupuesto!$B$11:$C$565,2,0)</f>
        <v>EQUIPOS VARIOS DE OFICINA</v>
      </c>
      <c r="J65" s="98" t="str">
        <f t="shared" si="5"/>
        <v>Posgrado</v>
      </c>
      <c r="K65" s="98" t="s">
        <v>398</v>
      </c>
    </row>
    <row r="66" spans="3:11" s="466" customFormat="1" x14ac:dyDescent="0.25">
      <c r="C66" s="109" t="s">
        <v>2333</v>
      </c>
      <c r="D66" s="581">
        <v>1</v>
      </c>
      <c r="E66" s="119">
        <v>8000</v>
      </c>
      <c r="F66" s="120">
        <f t="shared" si="4"/>
        <v>8000</v>
      </c>
      <c r="G66" s="582" t="s">
        <v>1697</v>
      </c>
      <c r="H66" s="110" t="s">
        <v>987</v>
      </c>
      <c r="I66" s="98" t="str">
        <f>VLOOKUP(H66,Presupuesto!$B$11:$C$565,2,0)</f>
        <v>EQUIPOS VARIOS DE OFICINA</v>
      </c>
      <c r="J66" s="98" t="str">
        <f t="shared" si="5"/>
        <v>Posgrado</v>
      </c>
      <c r="K66" s="98" t="s">
        <v>394</v>
      </c>
    </row>
    <row r="67" spans="3:11" s="466" customFormat="1" x14ac:dyDescent="0.25">
      <c r="C67" s="109" t="s">
        <v>2246</v>
      </c>
      <c r="D67" s="581">
        <v>1</v>
      </c>
      <c r="E67" s="119">
        <v>200</v>
      </c>
      <c r="F67" s="120">
        <f t="shared" si="4"/>
        <v>200</v>
      </c>
      <c r="G67" s="582" t="s">
        <v>1697</v>
      </c>
      <c r="H67" s="680" t="s">
        <v>987</v>
      </c>
      <c r="I67" s="98" t="str">
        <f>VLOOKUP(H67,Presupuesto!$B$11:$C$565,2,0)</f>
        <v>EQUIPOS VARIOS DE OFICINA</v>
      </c>
      <c r="J67" s="98" t="str">
        <f t="shared" si="5"/>
        <v>Posgrado</v>
      </c>
      <c r="K67" s="98" t="s">
        <v>394</v>
      </c>
    </row>
    <row r="68" spans="3:11" ht="15.75" thickBot="1" x14ac:dyDescent="0.3">
      <c r="C68" s="102" t="s">
        <v>2245</v>
      </c>
      <c r="D68" s="159">
        <v>4</v>
      </c>
      <c r="E68" s="104">
        <v>37</v>
      </c>
      <c r="F68" s="105">
        <f t="shared" si="4"/>
        <v>148</v>
      </c>
      <c r="G68" s="162" t="s">
        <v>1697</v>
      </c>
      <c r="H68" s="681" t="s">
        <v>987</v>
      </c>
      <c r="I68" s="106" t="str">
        <f>VLOOKUP(H68,Presupuesto!$B$11:$C$565,2,0)</f>
        <v>EQUIPOS VARIOS DE OFICINA</v>
      </c>
      <c r="J68" s="106" t="str">
        <f t="shared" si="5"/>
        <v>Posgrado</v>
      </c>
      <c r="K68" s="124" t="s">
        <v>393</v>
      </c>
    </row>
    <row r="70" spans="3:11" ht="15.75" thickBot="1" x14ac:dyDescent="0.3">
      <c r="C70" s="336"/>
      <c r="D70" s="337"/>
      <c r="E70" s="338"/>
      <c r="F70" s="338"/>
      <c r="G70" s="339"/>
      <c r="H70" s="338"/>
      <c r="I70" s="338"/>
      <c r="J70" s="155"/>
      <c r="K70" s="155"/>
    </row>
    <row r="71" spans="3:11" ht="15.75" thickBot="1" x14ac:dyDescent="0.3">
      <c r="C71" s="29" t="s">
        <v>43</v>
      </c>
      <c r="D71" s="30">
        <f>SUM(F78:F87)</f>
        <v>25600</v>
      </c>
      <c r="E71" s="177"/>
      <c r="F71" s="177"/>
      <c r="G71" s="79"/>
      <c r="H71" s="177"/>
      <c r="I71" s="177"/>
    </row>
    <row r="72" spans="3:11" x14ac:dyDescent="0.25">
      <c r="C72" s="70"/>
      <c r="D72" s="31"/>
      <c r="E72" s="93"/>
      <c r="F72" s="93"/>
      <c r="G72" s="93"/>
      <c r="H72" s="76"/>
      <c r="I72" s="76"/>
      <c r="J72" s="76"/>
      <c r="K72" s="112"/>
    </row>
    <row r="73" spans="3:11" x14ac:dyDescent="0.25">
      <c r="C73" s="70"/>
      <c r="D73" s="31"/>
      <c r="E73" s="93"/>
      <c r="F73" s="93"/>
      <c r="G73" s="93"/>
      <c r="H73" s="76"/>
      <c r="I73" s="76"/>
      <c r="J73" s="76"/>
      <c r="K73" s="112"/>
    </row>
    <row r="74" spans="3:11" ht="15.75" x14ac:dyDescent="0.25">
      <c r="C74" s="202" t="s">
        <v>391</v>
      </c>
      <c r="D74" s="277" t="s">
        <v>2335</v>
      </c>
      <c r="E74" s="93"/>
      <c r="F74" s="93"/>
      <c r="G74" s="93"/>
      <c r="H74" s="76"/>
      <c r="I74" s="76"/>
      <c r="J74" s="76"/>
      <c r="K74" s="112"/>
    </row>
    <row r="75" spans="3:11" ht="18.75" x14ac:dyDescent="0.25">
      <c r="C75" s="210" t="str">
        <f>IFERROR(VLOOKUP(D74,'1. Desarrollo e Innov. Curricu.'!$F:$G,2,FALSE),IFERROR(VLOOKUP(D74,'2. Investigación Científica'!$F:$G,2,FALSE),IFERROR(VLOOKUP(D74,'3. Vinculación Univ. Sociedad'!$F:$G,2,FALSE),IFERROR(VLOOKUP(D74,'4. Docencia y Profesorado Univ.'!$F:$G,2,FALSE),IFERROR(VLOOKUP(D74,'5. Estudiantes y Graduados'!$F:$G,2,FALSE),IFERROR(VLOOKUP(D74,'11. Gestion Administrativa'!$F:$G,2,FALSE),IFERROR(VLOOKUP(D74,'13. Gestión Académica'!$F:$G,2,FALSE),IFERROR(VLOOKUP(D74,'9. Asegura. de la Calid. y M'!$F:$G,2,FALSE),IFERROR(VLOOKUP(D74,'6. Gestión del Conocimiento'!$F:$G,2,FALSE),IFERROR(VLOOKUP(D74,'15. Gobernabilidad y Proceso...'!$F:$G,2,FALSE),IFERROR(VLOOKUP(D74,'12. Gestión del Talento Humano'!$F:$G,2,FALSE),IFERROR(VLOOKUP(D74,'14. Internacional... de la E.S.'!$F:$G,2,FALSE),IFERROR(VLOOKUP(D74,'10. Posgrado'!$F:$G,2,FALSE),IFERROR(VLOOKUP(D74,'17. Gestión TIC'!$F:$G,2,FALSE),IFERROR(VLOOKUP(D74,'16. Desa. del Sistema Educ.Sup.'!$F:$G,2,FALSE),IFERROR(VLOOKUP(D74,'8. Cultura de Inno. Insti...'!$F:$G,2,FALSE),VLOOKUP(D74,'7. Lo Esencial de la Reforma U.'!$F:$G,2,0)))))))))))))))))</f>
        <v>Acondicionamiento para realizar efectivamente el proceso de admision.</v>
      </c>
      <c r="D75" s="31"/>
      <c r="E75" s="93"/>
      <c r="F75" s="93"/>
      <c r="G75" s="93"/>
      <c r="H75" s="76"/>
      <c r="I75" s="76"/>
      <c r="J75" s="76"/>
      <c r="K75" s="112"/>
    </row>
    <row r="76" spans="3:11" ht="15.75" thickBot="1" x14ac:dyDescent="0.3">
      <c r="C76" s="70"/>
      <c r="D76" s="31"/>
      <c r="E76" s="93"/>
      <c r="F76" s="93"/>
      <c r="G76" s="93"/>
      <c r="H76" s="76"/>
      <c r="I76" s="76"/>
      <c r="J76" s="76"/>
      <c r="K76" s="112"/>
    </row>
    <row r="77" spans="3:11" ht="30.75" thickBot="1" x14ac:dyDescent="0.3">
      <c r="C77" s="126" t="s">
        <v>44</v>
      </c>
      <c r="D77" s="128" t="s">
        <v>55</v>
      </c>
      <c r="E77" s="128" t="s">
        <v>57</v>
      </c>
      <c r="F77" s="127" t="s">
        <v>27</v>
      </c>
      <c r="G77" s="133" t="s">
        <v>130</v>
      </c>
      <c r="H77" s="128" t="s">
        <v>46</v>
      </c>
      <c r="I77" s="128" t="s">
        <v>131</v>
      </c>
      <c r="J77" s="128" t="s">
        <v>409</v>
      </c>
      <c r="K77" s="128" t="s">
        <v>410</v>
      </c>
    </row>
    <row r="78" spans="3:11" x14ac:dyDescent="0.25">
      <c r="C78" s="95" t="s">
        <v>63</v>
      </c>
      <c r="D78" s="158">
        <v>2</v>
      </c>
      <c r="E78" s="96">
        <v>2800</v>
      </c>
      <c r="F78" s="97">
        <f>D78*E78</f>
        <v>5600</v>
      </c>
      <c r="G78" s="161" t="s">
        <v>1697</v>
      </c>
      <c r="H78" s="98" t="s">
        <v>984</v>
      </c>
      <c r="I78" s="98" t="str">
        <f>VLOOKUP(H78,Presupuesto!$B$11:$C$565,2,0)</f>
        <v>MUEBLES VARIOS DE OFICINA</v>
      </c>
      <c r="J78" s="218" t="s">
        <v>1453</v>
      </c>
      <c r="K78" s="98" t="s">
        <v>403</v>
      </c>
    </row>
    <row r="79" spans="3:11" x14ac:dyDescent="0.25">
      <c r="C79" s="99" t="s">
        <v>64</v>
      </c>
      <c r="D79" s="151"/>
      <c r="E79" s="100">
        <v>2400</v>
      </c>
      <c r="F79" s="97">
        <f>D79*E79</f>
        <v>0</v>
      </c>
      <c r="G79" s="161"/>
      <c r="H79" s="101" t="s">
        <v>984</v>
      </c>
      <c r="I79" s="98" t="str">
        <f>VLOOKUP(H79,Presupuesto!$B$11:$C$565,2,0)</f>
        <v>MUEBLES VARIOS DE OFICINA</v>
      </c>
      <c r="J79" s="98" t="str">
        <f>$J$78</f>
        <v>Posgrado</v>
      </c>
      <c r="K79" s="98" t="s">
        <v>411</v>
      </c>
    </row>
    <row r="80" spans="3:11" x14ac:dyDescent="0.25">
      <c r="C80" s="99" t="s">
        <v>65</v>
      </c>
      <c r="D80" s="151">
        <v>4</v>
      </c>
      <c r="E80" s="100">
        <v>1000</v>
      </c>
      <c r="F80" s="97">
        <f t="shared" ref="F80:F87" si="6">D80*E80</f>
        <v>4000</v>
      </c>
      <c r="G80" s="161" t="s">
        <v>1697</v>
      </c>
      <c r="H80" s="101" t="s">
        <v>984</v>
      </c>
      <c r="I80" s="98" t="str">
        <f>VLOOKUP(H80,Presupuesto!$B$11:$C$565,2,0)</f>
        <v>MUEBLES VARIOS DE OFICINA</v>
      </c>
      <c r="J80" s="98" t="str">
        <f t="shared" ref="J80:J87" si="7">$J$78</f>
        <v>Posgrado</v>
      </c>
      <c r="K80" s="98" t="s">
        <v>394</v>
      </c>
    </row>
    <row r="81" spans="3:11" x14ac:dyDescent="0.25">
      <c r="C81" s="99" t="s">
        <v>66</v>
      </c>
      <c r="D81" s="151"/>
      <c r="E81" s="100">
        <v>6000</v>
      </c>
      <c r="F81" s="97">
        <f t="shared" si="6"/>
        <v>0</v>
      </c>
      <c r="G81" s="161"/>
      <c r="H81" s="101" t="s">
        <v>984</v>
      </c>
      <c r="I81" s="98" t="str">
        <f>VLOOKUP(H81,Presupuesto!$B$11:$C$565,2,0)</f>
        <v>MUEBLES VARIOS DE OFICINA</v>
      </c>
      <c r="J81" s="98" t="str">
        <f t="shared" si="7"/>
        <v>Posgrado</v>
      </c>
      <c r="K81" s="98" t="s">
        <v>394</v>
      </c>
    </row>
    <row r="82" spans="3:11" x14ac:dyDescent="0.25">
      <c r="C82" s="99" t="s">
        <v>67</v>
      </c>
      <c r="D82" s="151"/>
      <c r="E82" s="100">
        <v>3000</v>
      </c>
      <c r="F82" s="97">
        <f t="shared" si="6"/>
        <v>0</v>
      </c>
      <c r="G82" s="161"/>
      <c r="H82" s="101" t="s">
        <v>984</v>
      </c>
      <c r="I82" s="98" t="str">
        <f>VLOOKUP(H82,Presupuesto!$B$11:$C$565,2,0)</f>
        <v>MUEBLES VARIOS DE OFICINA</v>
      </c>
      <c r="J82" s="98" t="str">
        <f t="shared" si="7"/>
        <v>Posgrado</v>
      </c>
      <c r="K82" s="98" t="s">
        <v>394</v>
      </c>
    </row>
    <row r="83" spans="3:11" x14ac:dyDescent="0.25">
      <c r="C83" s="99" t="s">
        <v>68</v>
      </c>
      <c r="D83" s="151"/>
      <c r="E83" s="100">
        <v>10000</v>
      </c>
      <c r="F83" s="97">
        <f t="shared" si="6"/>
        <v>0</v>
      </c>
      <c r="G83" s="161"/>
      <c r="H83" s="101" t="s">
        <v>984</v>
      </c>
      <c r="I83" s="98" t="str">
        <f>VLOOKUP(H83,Presupuesto!$B$11:$C$565,2,0)</f>
        <v>MUEBLES VARIOS DE OFICINA</v>
      </c>
      <c r="J83" s="98" t="str">
        <f t="shared" si="7"/>
        <v>Posgrado</v>
      </c>
      <c r="K83" s="98" t="s">
        <v>394</v>
      </c>
    </row>
    <row r="84" spans="3:11" x14ac:dyDescent="0.25">
      <c r="C84" s="99" t="s">
        <v>69</v>
      </c>
      <c r="D84" s="151">
        <v>2</v>
      </c>
      <c r="E84" s="100">
        <v>8000</v>
      </c>
      <c r="F84" s="97">
        <f t="shared" si="6"/>
        <v>16000</v>
      </c>
      <c r="G84" s="161" t="s">
        <v>1697</v>
      </c>
      <c r="H84" s="101" t="s">
        <v>987</v>
      </c>
      <c r="I84" s="98" t="str">
        <f>VLOOKUP(H84,Presupuesto!$B$11:$C$565,2,0)</f>
        <v>EQUIPOS VARIOS DE OFICINA</v>
      </c>
      <c r="J84" s="98" t="str">
        <f t="shared" si="7"/>
        <v>Posgrado</v>
      </c>
      <c r="K84" s="98" t="s">
        <v>394</v>
      </c>
    </row>
    <row r="85" spans="3:11" x14ac:dyDescent="0.25">
      <c r="C85" s="99" t="s">
        <v>70</v>
      </c>
      <c r="D85" s="151"/>
      <c r="E85" s="100">
        <v>2000</v>
      </c>
      <c r="F85" s="97">
        <f t="shared" si="6"/>
        <v>0</v>
      </c>
      <c r="G85" s="161"/>
      <c r="H85" s="101" t="s">
        <v>987</v>
      </c>
      <c r="I85" s="98" t="str">
        <f>VLOOKUP(H85,Presupuesto!$B$11:$C$565,2,0)</f>
        <v>EQUIPOS VARIOS DE OFICINA</v>
      </c>
      <c r="J85" s="98" t="str">
        <f t="shared" si="7"/>
        <v>Posgrado</v>
      </c>
      <c r="K85" s="98" t="s">
        <v>402</v>
      </c>
    </row>
    <row r="86" spans="3:11" x14ac:dyDescent="0.25">
      <c r="C86" s="99" t="s">
        <v>71</v>
      </c>
      <c r="D86" s="151"/>
      <c r="E86" s="100">
        <v>5000</v>
      </c>
      <c r="F86" s="97">
        <f t="shared" si="6"/>
        <v>0</v>
      </c>
      <c r="G86" s="161"/>
      <c r="H86" s="101" t="s">
        <v>987</v>
      </c>
      <c r="I86" s="98" t="str">
        <f>VLOOKUP(H86,Presupuesto!$B$11:$C$565,2,0)</f>
        <v>EQUIPOS VARIOS DE OFICINA</v>
      </c>
      <c r="J86" s="98" t="str">
        <f t="shared" si="7"/>
        <v>Posgrado</v>
      </c>
      <c r="K86" s="98" t="s">
        <v>398</v>
      </c>
    </row>
    <row r="87" spans="3:11" ht="15.75" thickBot="1" x14ac:dyDescent="0.3">
      <c r="C87" s="102" t="s">
        <v>72</v>
      </c>
      <c r="D87" s="159"/>
      <c r="E87" s="104">
        <v>100000</v>
      </c>
      <c r="F87" s="105">
        <f t="shared" si="6"/>
        <v>0</v>
      </c>
      <c r="G87" s="162"/>
      <c r="H87" s="106" t="s">
        <v>987</v>
      </c>
      <c r="I87" s="106" t="str">
        <f>VLOOKUP(H87,Presupuesto!$B$11:$C$565,2,0)</f>
        <v>EQUIPOS VARIOS DE OFICINA</v>
      </c>
      <c r="J87" s="106" t="str">
        <f t="shared" si="7"/>
        <v>Posgrado</v>
      </c>
      <c r="K87" s="124" t="s">
        <v>393</v>
      </c>
    </row>
    <row r="89" spans="3:11" ht="15.75" thickBot="1" x14ac:dyDescent="0.3"/>
    <row r="90" spans="3:11" ht="15.75" thickBot="1" x14ac:dyDescent="0.3">
      <c r="C90" s="29" t="s">
        <v>43</v>
      </c>
      <c r="D90" s="30">
        <f>SUM(F97:F106)</f>
        <v>8000</v>
      </c>
      <c r="E90" s="177"/>
      <c r="F90" s="177"/>
      <c r="G90" s="79"/>
      <c r="H90" s="177"/>
      <c r="I90" s="177"/>
    </row>
    <row r="91" spans="3:11" x14ac:dyDescent="0.25">
      <c r="C91" s="70"/>
      <c r="D91" s="31"/>
      <c r="E91" s="93"/>
      <c r="F91" s="93"/>
      <c r="G91" s="93"/>
      <c r="H91" s="76"/>
      <c r="I91" s="76"/>
      <c r="J91" s="76"/>
      <c r="K91" s="112"/>
    </row>
    <row r="92" spans="3:11" x14ac:dyDescent="0.25">
      <c r="C92" s="70"/>
      <c r="D92" s="31"/>
      <c r="E92" s="93"/>
      <c r="F92" s="93"/>
      <c r="G92" s="93"/>
      <c r="H92" s="76"/>
      <c r="I92" s="76"/>
      <c r="J92" s="76"/>
      <c r="K92" s="112"/>
    </row>
    <row r="93" spans="3:11" ht="15.75" x14ac:dyDescent="0.25">
      <c r="C93" s="202" t="s">
        <v>391</v>
      </c>
      <c r="D93" s="277" t="s">
        <v>2364</v>
      </c>
      <c r="E93" s="93"/>
      <c r="F93" s="93"/>
      <c r="G93" s="93"/>
      <c r="H93" s="76"/>
      <c r="I93" s="76"/>
      <c r="J93" s="76"/>
      <c r="K93" s="112"/>
    </row>
    <row r="94" spans="3:11" ht="18.75" x14ac:dyDescent="0.25">
      <c r="C94" s="210" t="str">
        <f>IFERROR(VLOOKUP(D93,'1. Desarrollo e Innov. Curricu.'!$F:$G,2,FALSE),IFERROR(VLOOKUP(D93,'2. Investigación Científica'!$F:$G,2,FALSE),IFERROR(VLOOKUP(D93,'3. Vinculación Univ. Sociedad'!$F:$G,2,FALSE),IFERROR(VLOOKUP(D93,'4. Docencia y Profesorado Univ.'!$F:$G,2,FALSE),IFERROR(VLOOKUP(D93,'5. Estudiantes y Graduados'!$F:$G,2,FALSE),IFERROR(VLOOKUP(D93,'11. Gestion Administrativa'!$F:$G,2,FALSE),IFERROR(VLOOKUP(D93,'13. Gestión Académica'!$F:$G,2,FALSE),IFERROR(VLOOKUP(D93,'9. Asegura. de la Calid. y M'!$F:$G,2,FALSE),IFERROR(VLOOKUP(D93,'6. Gestión del Conocimiento'!$F:$G,2,FALSE),IFERROR(VLOOKUP(D93,'15. Gobernabilidad y Proceso...'!$F:$G,2,FALSE),IFERROR(VLOOKUP(D93,'12. Gestión del Talento Humano'!$F:$G,2,FALSE),IFERROR(VLOOKUP(D93,'14. Internacional... de la E.S.'!$F:$G,2,FALSE),IFERROR(VLOOKUP(D93,'10. Posgrado'!$F:$G,2,FALSE),IFERROR(VLOOKUP(D93,'17. Gestión TIC'!$F:$G,2,FALSE),IFERROR(VLOOKUP(D93,'16. Desa. del Sistema Educ.Sup.'!$F:$G,2,FALSE),IFERROR(VLOOKUP(D93,'8. Cultura de Inno. Insti...'!$F:$G,2,FALSE),VLOOKUP(D93,'7. Lo Esencial de la Reforma U.'!$F:$G,2,0)))))))))))))))))</f>
        <v>Acondicionamiento de la oficina de comunicaciones</v>
      </c>
      <c r="D94" s="31"/>
      <c r="E94" s="93"/>
      <c r="F94" s="93"/>
      <c r="G94" s="93"/>
      <c r="H94" s="76"/>
      <c r="I94" s="76"/>
      <c r="J94" s="76"/>
      <c r="K94" s="112"/>
    </row>
    <row r="95" spans="3:11" ht="15.75" thickBot="1" x14ac:dyDescent="0.3">
      <c r="C95" s="70"/>
      <c r="D95" s="31"/>
      <c r="E95" s="93"/>
      <c r="F95" s="93"/>
      <c r="G95" s="93"/>
      <c r="H95" s="76"/>
      <c r="I95" s="76"/>
      <c r="J95" s="76"/>
      <c r="K95" s="112"/>
    </row>
    <row r="96" spans="3:11" ht="30.75" thickBot="1" x14ac:dyDescent="0.3">
      <c r="C96" s="126" t="s">
        <v>44</v>
      </c>
      <c r="D96" s="128" t="s">
        <v>55</v>
      </c>
      <c r="E96" s="128" t="s">
        <v>57</v>
      </c>
      <c r="F96" s="127" t="s">
        <v>27</v>
      </c>
      <c r="G96" s="133" t="s">
        <v>130</v>
      </c>
      <c r="H96" s="128" t="s">
        <v>46</v>
      </c>
      <c r="I96" s="128" t="s">
        <v>131</v>
      </c>
      <c r="J96" s="128" t="s">
        <v>409</v>
      </c>
      <c r="K96" s="128" t="s">
        <v>410</v>
      </c>
    </row>
    <row r="97" spans="3:11" x14ac:dyDescent="0.25">
      <c r="C97" s="95" t="s">
        <v>63</v>
      </c>
      <c r="D97" s="158"/>
      <c r="E97" s="96">
        <v>2800</v>
      </c>
      <c r="F97" s="97">
        <f>D97*E97</f>
        <v>0</v>
      </c>
      <c r="G97" s="161"/>
      <c r="H97" s="98" t="s">
        <v>984</v>
      </c>
      <c r="I97" s="98" t="str">
        <f>VLOOKUP(H97,Presupuesto!$B$11:$C$565,2,0)</f>
        <v>MUEBLES VARIOS DE OFICINA</v>
      </c>
      <c r="J97" s="218" t="s">
        <v>1453</v>
      </c>
      <c r="K97" s="98" t="s">
        <v>403</v>
      </c>
    </row>
    <row r="98" spans="3:11" x14ac:dyDescent="0.25">
      <c r="C98" s="99" t="s">
        <v>64</v>
      </c>
      <c r="D98" s="151"/>
      <c r="E98" s="100">
        <v>2400</v>
      </c>
      <c r="F98" s="97">
        <f>D98*E98</f>
        <v>0</v>
      </c>
      <c r="G98" s="161"/>
      <c r="H98" s="101" t="s">
        <v>984</v>
      </c>
      <c r="I98" s="98" t="str">
        <f>VLOOKUP(H98,Presupuesto!$B$11:$C$565,2,0)</f>
        <v>MUEBLES VARIOS DE OFICINA</v>
      </c>
      <c r="J98" s="98" t="str">
        <f>$J$97</f>
        <v>Posgrado</v>
      </c>
      <c r="K98" s="98" t="s">
        <v>411</v>
      </c>
    </row>
    <row r="99" spans="3:11" x14ac:dyDescent="0.25">
      <c r="C99" s="99" t="s">
        <v>65</v>
      </c>
      <c r="D99" s="151"/>
      <c r="E99" s="100">
        <v>1000</v>
      </c>
      <c r="F99" s="97">
        <f t="shared" ref="F99:F106" si="8">D99*E99</f>
        <v>0</v>
      </c>
      <c r="G99" s="161"/>
      <c r="H99" s="101" t="s">
        <v>984</v>
      </c>
      <c r="I99" s="98" t="str">
        <f>VLOOKUP(H99,Presupuesto!$B$11:$C$565,2,0)</f>
        <v>MUEBLES VARIOS DE OFICINA</v>
      </c>
      <c r="J99" s="98" t="str">
        <f t="shared" ref="J99:J106" si="9">$J$97</f>
        <v>Posgrado</v>
      </c>
      <c r="K99" s="98" t="s">
        <v>394</v>
      </c>
    </row>
    <row r="100" spans="3:11" x14ac:dyDescent="0.25">
      <c r="C100" s="99" t="s">
        <v>66</v>
      </c>
      <c r="D100" s="151"/>
      <c r="E100" s="100">
        <v>6000</v>
      </c>
      <c r="F100" s="97">
        <f t="shared" si="8"/>
        <v>0</v>
      </c>
      <c r="G100" s="161"/>
      <c r="H100" s="101" t="s">
        <v>984</v>
      </c>
      <c r="I100" s="98" t="str">
        <f>VLOOKUP(H100,Presupuesto!$B$11:$C$565,2,0)</f>
        <v>MUEBLES VARIOS DE OFICINA</v>
      </c>
      <c r="J100" s="98" t="str">
        <f t="shared" si="9"/>
        <v>Posgrado</v>
      </c>
      <c r="K100" s="98" t="s">
        <v>394</v>
      </c>
    </row>
    <row r="101" spans="3:11" x14ac:dyDescent="0.25">
      <c r="C101" s="99" t="s">
        <v>67</v>
      </c>
      <c r="D101" s="151"/>
      <c r="E101" s="100">
        <v>3000</v>
      </c>
      <c r="F101" s="97">
        <f t="shared" si="8"/>
        <v>0</v>
      </c>
      <c r="G101" s="161"/>
      <c r="H101" s="101" t="s">
        <v>984</v>
      </c>
      <c r="I101" s="98" t="str">
        <f>VLOOKUP(H101,Presupuesto!$B$11:$C$565,2,0)</f>
        <v>MUEBLES VARIOS DE OFICINA</v>
      </c>
      <c r="J101" s="98" t="str">
        <f t="shared" si="9"/>
        <v>Posgrado</v>
      </c>
      <c r="K101" s="98" t="s">
        <v>394</v>
      </c>
    </row>
    <row r="102" spans="3:11" x14ac:dyDescent="0.25">
      <c r="C102" s="99" t="s">
        <v>68</v>
      </c>
      <c r="D102" s="151"/>
      <c r="E102" s="100">
        <v>10000</v>
      </c>
      <c r="F102" s="97">
        <f t="shared" si="8"/>
        <v>0</v>
      </c>
      <c r="G102" s="161"/>
      <c r="H102" s="101" t="s">
        <v>984</v>
      </c>
      <c r="I102" s="98" t="str">
        <f>VLOOKUP(H102,Presupuesto!$B$11:$C$565,2,0)</f>
        <v>MUEBLES VARIOS DE OFICINA</v>
      </c>
      <c r="J102" s="98" t="str">
        <f t="shared" si="9"/>
        <v>Posgrado</v>
      </c>
      <c r="K102" s="98" t="s">
        <v>394</v>
      </c>
    </row>
    <row r="103" spans="3:11" x14ac:dyDescent="0.25">
      <c r="C103" s="99" t="s">
        <v>69</v>
      </c>
      <c r="D103" s="151">
        <v>1</v>
      </c>
      <c r="E103" s="100">
        <v>8000</v>
      </c>
      <c r="F103" s="97">
        <f t="shared" si="8"/>
        <v>8000</v>
      </c>
      <c r="G103" s="161" t="s">
        <v>1697</v>
      </c>
      <c r="H103" s="101" t="s">
        <v>987</v>
      </c>
      <c r="I103" s="98" t="str">
        <f>VLOOKUP(H103,Presupuesto!$B$11:$C$565,2,0)</f>
        <v>EQUIPOS VARIOS DE OFICINA</v>
      </c>
      <c r="J103" s="98" t="str">
        <f t="shared" si="9"/>
        <v>Posgrado</v>
      </c>
      <c r="K103" s="98" t="s">
        <v>394</v>
      </c>
    </row>
    <row r="104" spans="3:11" x14ac:dyDescent="0.25">
      <c r="C104" s="99" t="s">
        <v>70</v>
      </c>
      <c r="D104" s="151"/>
      <c r="E104" s="100">
        <v>2000</v>
      </c>
      <c r="F104" s="97">
        <f t="shared" si="8"/>
        <v>0</v>
      </c>
      <c r="G104" s="161"/>
      <c r="H104" s="101" t="s">
        <v>987</v>
      </c>
      <c r="I104" s="98" t="str">
        <f>VLOOKUP(H104,Presupuesto!$B$11:$C$565,2,0)</f>
        <v>EQUIPOS VARIOS DE OFICINA</v>
      </c>
      <c r="J104" s="98" t="str">
        <f t="shared" si="9"/>
        <v>Posgrado</v>
      </c>
      <c r="K104" s="98" t="s">
        <v>402</v>
      </c>
    </row>
    <row r="105" spans="3:11" x14ac:dyDescent="0.25">
      <c r="C105" s="99" t="s">
        <v>71</v>
      </c>
      <c r="D105" s="151"/>
      <c r="E105" s="100">
        <v>5000</v>
      </c>
      <c r="F105" s="97">
        <f t="shared" si="8"/>
        <v>0</v>
      </c>
      <c r="G105" s="161"/>
      <c r="H105" s="101" t="s">
        <v>987</v>
      </c>
      <c r="I105" s="98" t="str">
        <f>VLOOKUP(H105,Presupuesto!$B$11:$C$565,2,0)</f>
        <v>EQUIPOS VARIOS DE OFICINA</v>
      </c>
      <c r="J105" s="98" t="str">
        <f t="shared" si="9"/>
        <v>Posgrado</v>
      </c>
      <c r="K105" s="98" t="s">
        <v>398</v>
      </c>
    </row>
    <row r="106" spans="3:11" ht="15.75" thickBot="1" x14ac:dyDescent="0.3">
      <c r="C106" s="102" t="s">
        <v>72</v>
      </c>
      <c r="D106" s="159"/>
      <c r="E106" s="104">
        <v>100000</v>
      </c>
      <c r="F106" s="105">
        <f t="shared" si="8"/>
        <v>0</v>
      </c>
      <c r="G106" s="162"/>
      <c r="H106" s="106" t="s">
        <v>987</v>
      </c>
      <c r="I106" s="106" t="str">
        <f>VLOOKUP(H106,Presupuesto!$B$11:$C$565,2,0)</f>
        <v>EQUIPOS VARIOS DE OFICINA</v>
      </c>
      <c r="J106" s="106" t="str">
        <f t="shared" si="9"/>
        <v>Posgrado</v>
      </c>
      <c r="K106" s="124" t="s">
        <v>393</v>
      </c>
    </row>
    <row r="108" spans="3:11" ht="15.75" thickBot="1" x14ac:dyDescent="0.3">
      <c r="C108" s="336"/>
      <c r="D108" s="337"/>
      <c r="E108" s="338"/>
      <c r="F108" s="338"/>
      <c r="G108" s="339"/>
      <c r="H108" s="338"/>
      <c r="I108" s="338"/>
      <c r="J108" s="155"/>
      <c r="K108" s="155"/>
    </row>
    <row r="109" spans="3:11" ht="15.75" thickBot="1" x14ac:dyDescent="0.3">
      <c r="C109" s="29" t="s">
        <v>43</v>
      </c>
      <c r="D109" s="30">
        <f>SUM(F116:F125)</f>
        <v>0</v>
      </c>
      <c r="E109" s="177"/>
      <c r="F109" s="177"/>
      <c r="G109" s="79"/>
      <c r="H109" s="177"/>
      <c r="I109" s="177"/>
    </row>
    <row r="110" spans="3:11" x14ac:dyDescent="0.25">
      <c r="C110" s="70"/>
      <c r="D110" s="31"/>
      <c r="E110" s="93"/>
      <c r="F110" s="93"/>
      <c r="G110" s="93"/>
      <c r="H110" s="76"/>
      <c r="I110" s="76"/>
      <c r="J110" s="76"/>
      <c r="K110" s="112"/>
    </row>
    <row r="111" spans="3:11" x14ac:dyDescent="0.25">
      <c r="C111" s="70"/>
      <c r="D111" s="31"/>
      <c r="E111" s="93"/>
      <c r="F111" s="93"/>
      <c r="G111" s="93"/>
      <c r="H111" s="76"/>
      <c r="I111" s="76"/>
      <c r="J111" s="76"/>
      <c r="K111" s="112"/>
    </row>
    <row r="112" spans="3:11" ht="15.75" x14ac:dyDescent="0.25">
      <c r="C112" s="202" t="s">
        <v>391</v>
      </c>
      <c r="D112" s="277" t="s">
        <v>2387</v>
      </c>
      <c r="E112" s="93"/>
      <c r="F112" s="93"/>
      <c r="G112" s="93"/>
      <c r="H112" s="76"/>
      <c r="I112" s="76"/>
      <c r="J112" s="76"/>
      <c r="K112" s="112"/>
    </row>
    <row r="113" spans="3:11" ht="18.75" x14ac:dyDescent="0.25">
      <c r="C113" s="210"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Gestion para el acondicionamiento del area de ciencias sociales, humanidades y arte</v>
      </c>
      <c r="D113" s="31"/>
      <c r="E113" s="93"/>
      <c r="F113" s="93"/>
      <c r="G113" s="93"/>
      <c r="H113" s="76"/>
      <c r="I113" s="76"/>
      <c r="J113" s="76"/>
      <c r="K113" s="112"/>
    </row>
    <row r="114" spans="3:11" ht="15.75" thickBot="1" x14ac:dyDescent="0.3">
      <c r="C114" s="70"/>
      <c r="D114" s="31"/>
      <c r="E114" s="93"/>
      <c r="F114" s="93"/>
      <c r="G114" s="93"/>
      <c r="H114" s="76"/>
      <c r="I114" s="76"/>
      <c r="J114" s="76"/>
      <c r="K114" s="112"/>
    </row>
    <row r="115" spans="3:11" ht="30.75" thickBot="1" x14ac:dyDescent="0.3">
      <c r="C115" s="126" t="s">
        <v>44</v>
      </c>
      <c r="D115" s="128" t="s">
        <v>55</v>
      </c>
      <c r="E115" s="128" t="s">
        <v>57</v>
      </c>
      <c r="F115" s="127" t="s">
        <v>27</v>
      </c>
      <c r="G115" s="133" t="s">
        <v>130</v>
      </c>
      <c r="H115" s="128" t="s">
        <v>46</v>
      </c>
      <c r="I115" s="128" t="s">
        <v>131</v>
      </c>
      <c r="J115" s="128" t="s">
        <v>409</v>
      </c>
      <c r="K115" s="128" t="s">
        <v>410</v>
      </c>
    </row>
    <row r="116" spans="3:11" x14ac:dyDescent="0.25">
      <c r="C116" s="95" t="s">
        <v>63</v>
      </c>
      <c r="D116" s="158">
        <v>12</v>
      </c>
      <c r="E116" s="96">
        <v>2800</v>
      </c>
      <c r="F116" s="97"/>
      <c r="G116" s="161"/>
      <c r="H116" s="98" t="s">
        <v>984</v>
      </c>
      <c r="I116" s="98" t="str">
        <f>VLOOKUP(H116,Presupuesto!$B$11:$C$565,2,0)</f>
        <v>MUEBLES VARIOS DE OFICINA</v>
      </c>
      <c r="J116" s="218" t="s">
        <v>1453</v>
      </c>
      <c r="K116" s="98" t="s">
        <v>403</v>
      </c>
    </row>
    <row r="117" spans="3:11" x14ac:dyDescent="0.25">
      <c r="C117" s="99" t="s">
        <v>64</v>
      </c>
      <c r="D117" s="151"/>
      <c r="E117" s="100">
        <v>2400</v>
      </c>
      <c r="F117" s="97">
        <f>D117*E117</f>
        <v>0</v>
      </c>
      <c r="G117" s="161"/>
      <c r="H117" s="101" t="s">
        <v>984</v>
      </c>
      <c r="I117" s="98" t="str">
        <f>VLOOKUP(H117,Presupuesto!$B$11:$C$565,2,0)</f>
        <v>MUEBLES VARIOS DE OFICINA</v>
      </c>
      <c r="J117" s="98" t="str">
        <f>$J$116</f>
        <v>Posgrado</v>
      </c>
      <c r="K117" s="98" t="s">
        <v>411</v>
      </c>
    </row>
    <row r="118" spans="3:11" x14ac:dyDescent="0.25">
      <c r="C118" s="99" t="s">
        <v>65</v>
      </c>
      <c r="D118" s="151"/>
      <c r="E118" s="100">
        <v>1000</v>
      </c>
      <c r="F118" s="97">
        <f t="shared" ref="F118:F125" si="10">D118*E118</f>
        <v>0</v>
      </c>
      <c r="G118" s="161"/>
      <c r="H118" s="101" t="s">
        <v>984</v>
      </c>
      <c r="I118" s="98" t="str">
        <f>VLOOKUP(H118,Presupuesto!$B$11:$C$565,2,0)</f>
        <v>MUEBLES VARIOS DE OFICINA</v>
      </c>
      <c r="J118" s="98" t="str">
        <f t="shared" ref="J118:J125" si="11">$J$116</f>
        <v>Posgrado</v>
      </c>
      <c r="K118" s="98" t="s">
        <v>394</v>
      </c>
    </row>
    <row r="119" spans="3:11" x14ac:dyDescent="0.25">
      <c r="C119" s="99" t="s">
        <v>66</v>
      </c>
      <c r="D119" s="151"/>
      <c r="E119" s="100">
        <v>6000</v>
      </c>
      <c r="F119" s="97">
        <f t="shared" si="10"/>
        <v>0</v>
      </c>
      <c r="G119" s="161"/>
      <c r="H119" s="101" t="s">
        <v>984</v>
      </c>
      <c r="I119" s="98" t="str">
        <f>VLOOKUP(H119,Presupuesto!$B$11:$C$565,2,0)</f>
        <v>MUEBLES VARIOS DE OFICINA</v>
      </c>
      <c r="J119" s="98" t="str">
        <f t="shared" si="11"/>
        <v>Posgrado</v>
      </c>
      <c r="K119" s="98" t="s">
        <v>394</v>
      </c>
    </row>
    <row r="120" spans="3:11" x14ac:dyDescent="0.25">
      <c r="C120" s="99" t="s">
        <v>67</v>
      </c>
      <c r="D120" s="151"/>
      <c r="E120" s="100">
        <v>3000</v>
      </c>
      <c r="F120" s="97">
        <f t="shared" si="10"/>
        <v>0</v>
      </c>
      <c r="G120" s="161"/>
      <c r="H120" s="101" t="s">
        <v>984</v>
      </c>
      <c r="I120" s="98" t="str">
        <f>VLOOKUP(H120,Presupuesto!$B$11:$C$565,2,0)</f>
        <v>MUEBLES VARIOS DE OFICINA</v>
      </c>
      <c r="J120" s="98" t="str">
        <f t="shared" si="11"/>
        <v>Posgrado</v>
      </c>
      <c r="K120" s="98" t="s">
        <v>394</v>
      </c>
    </row>
    <row r="121" spans="3:11" x14ac:dyDescent="0.25">
      <c r="C121" s="99" t="s">
        <v>68</v>
      </c>
      <c r="D121" s="151"/>
      <c r="E121" s="100">
        <v>10000</v>
      </c>
      <c r="F121" s="97">
        <f t="shared" si="10"/>
        <v>0</v>
      </c>
      <c r="G121" s="161"/>
      <c r="H121" s="101" t="s">
        <v>984</v>
      </c>
      <c r="I121" s="98" t="str">
        <f>VLOOKUP(H121,Presupuesto!$B$11:$C$565,2,0)</f>
        <v>MUEBLES VARIOS DE OFICINA</v>
      </c>
      <c r="J121" s="98" t="str">
        <f t="shared" si="11"/>
        <v>Posgrado</v>
      </c>
      <c r="K121" s="98" t="s">
        <v>394</v>
      </c>
    </row>
    <row r="122" spans="3:11" x14ac:dyDescent="0.25">
      <c r="C122" s="99" t="s">
        <v>69</v>
      </c>
      <c r="D122" s="151"/>
      <c r="E122" s="100">
        <v>8000</v>
      </c>
      <c r="F122" s="97">
        <f t="shared" si="10"/>
        <v>0</v>
      </c>
      <c r="G122" s="161"/>
      <c r="H122" s="101" t="s">
        <v>987</v>
      </c>
      <c r="I122" s="98" t="str">
        <f>VLOOKUP(H122,Presupuesto!$B$11:$C$565,2,0)</f>
        <v>EQUIPOS VARIOS DE OFICINA</v>
      </c>
      <c r="J122" s="98" t="str">
        <f t="shared" si="11"/>
        <v>Posgrado</v>
      </c>
      <c r="K122" s="98" t="s">
        <v>394</v>
      </c>
    </row>
    <row r="123" spans="3:11" x14ac:dyDescent="0.25">
      <c r="C123" s="99" t="s">
        <v>70</v>
      </c>
      <c r="D123" s="151"/>
      <c r="E123" s="100">
        <v>2000</v>
      </c>
      <c r="F123" s="97">
        <f t="shared" si="10"/>
        <v>0</v>
      </c>
      <c r="G123" s="161"/>
      <c r="H123" s="101" t="s">
        <v>987</v>
      </c>
      <c r="I123" s="98" t="str">
        <f>VLOOKUP(H123,Presupuesto!$B$11:$C$565,2,0)</f>
        <v>EQUIPOS VARIOS DE OFICINA</v>
      </c>
      <c r="J123" s="98" t="str">
        <f t="shared" si="11"/>
        <v>Posgrado</v>
      </c>
      <c r="K123" s="98" t="s">
        <v>402</v>
      </c>
    </row>
    <row r="124" spans="3:11" x14ac:dyDescent="0.25">
      <c r="C124" s="99" t="s">
        <v>71</v>
      </c>
      <c r="D124" s="151"/>
      <c r="E124" s="100">
        <v>5000</v>
      </c>
      <c r="F124" s="97">
        <f t="shared" si="10"/>
        <v>0</v>
      </c>
      <c r="G124" s="161"/>
      <c r="H124" s="101" t="s">
        <v>987</v>
      </c>
      <c r="I124" s="98" t="str">
        <f>VLOOKUP(H124,Presupuesto!$B$11:$C$565,2,0)</f>
        <v>EQUIPOS VARIOS DE OFICINA</v>
      </c>
      <c r="J124" s="98" t="str">
        <f t="shared" si="11"/>
        <v>Posgrado</v>
      </c>
      <c r="K124" s="98" t="s">
        <v>398</v>
      </c>
    </row>
    <row r="125" spans="3:11" ht="15.75" thickBot="1" x14ac:dyDescent="0.3">
      <c r="C125" s="102" t="s">
        <v>72</v>
      </c>
      <c r="D125" s="159"/>
      <c r="E125" s="104">
        <v>100000</v>
      </c>
      <c r="F125" s="105">
        <f t="shared" si="10"/>
        <v>0</v>
      </c>
      <c r="G125" s="162"/>
      <c r="H125" s="106" t="s">
        <v>987</v>
      </c>
      <c r="I125" s="106" t="str">
        <f>VLOOKUP(H125,Presupuesto!$B$11:$C$565,2,0)</f>
        <v>EQUIPOS VARIOS DE OFICINA</v>
      </c>
      <c r="J125" s="106" t="str">
        <f t="shared" si="11"/>
        <v>Posgrado</v>
      </c>
      <c r="K125" s="124" t="s">
        <v>393</v>
      </c>
    </row>
    <row r="127" spans="3:11" ht="15.75" thickBot="1" x14ac:dyDescent="0.3"/>
    <row r="128" spans="3:11" ht="15.75" thickBot="1" x14ac:dyDescent="0.3">
      <c r="C128" s="29" t="s">
        <v>43</v>
      </c>
      <c r="D128" s="30">
        <f>SUM(F135:F144)</f>
        <v>45600</v>
      </c>
      <c r="E128" s="177"/>
      <c r="F128" s="177"/>
      <c r="G128" s="79"/>
      <c r="H128" s="177"/>
      <c r="I128" s="177"/>
    </row>
    <row r="129" spans="3:11" x14ac:dyDescent="0.25">
      <c r="C129" s="70"/>
      <c r="D129" s="31"/>
      <c r="E129" s="93"/>
      <c r="F129" s="93"/>
      <c r="G129" s="93"/>
      <c r="H129" s="76"/>
      <c r="I129" s="76"/>
      <c r="J129" s="76"/>
      <c r="K129" s="112"/>
    </row>
    <row r="130" spans="3:11" x14ac:dyDescent="0.25">
      <c r="C130" s="70"/>
      <c r="D130" s="31"/>
      <c r="E130" s="93"/>
      <c r="F130" s="93"/>
      <c r="G130" s="93"/>
      <c r="H130" s="76"/>
      <c r="I130" s="76"/>
      <c r="J130" s="76"/>
      <c r="K130" s="112"/>
    </row>
    <row r="131" spans="3:11" ht="15.75" x14ac:dyDescent="0.25">
      <c r="C131" s="202" t="s">
        <v>391</v>
      </c>
      <c r="D131" s="277" t="s">
        <v>2387</v>
      </c>
      <c r="E131" s="93"/>
      <c r="F131" s="93"/>
      <c r="G131" s="93"/>
      <c r="H131" s="76"/>
      <c r="I131" s="76"/>
      <c r="J131" s="76"/>
      <c r="K131" s="112"/>
    </row>
    <row r="132" spans="3:11" ht="18.75" x14ac:dyDescent="0.25">
      <c r="C132" s="210" t="str">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Posgrado'!$F:$G,2,FALSE),IFERROR(VLOOKUP(D131,'17. Gestión TIC'!$F:$G,2,FALSE),IFERROR(VLOOKUP(D131,'16. Desa. del Sistema Educ.Sup.'!$F:$G,2,FALSE),IFERROR(VLOOKUP(D131,'8. Cultura de Inno. Insti...'!$F:$G,2,FALSE),VLOOKUP(D131,'7. Lo Esencial de la Reforma U.'!$F:$G,2,0)))))))))))))))))</f>
        <v>Gestion para el acondicionamiento del area de ciencias sociales, humanidades y arte</v>
      </c>
      <c r="D132" s="31"/>
      <c r="E132" s="93"/>
      <c r="F132" s="93"/>
      <c r="G132" s="93"/>
      <c r="H132" s="76"/>
      <c r="I132" s="76"/>
      <c r="J132" s="76"/>
      <c r="K132" s="112"/>
    </row>
    <row r="133" spans="3:11" ht="15.75" thickBot="1" x14ac:dyDescent="0.3">
      <c r="C133" s="70"/>
      <c r="D133" s="31"/>
      <c r="E133" s="93"/>
      <c r="F133" s="93"/>
      <c r="G133" s="93"/>
      <c r="H133" s="76"/>
      <c r="I133" s="76"/>
      <c r="J133" s="76"/>
      <c r="K133" s="112"/>
    </row>
    <row r="134" spans="3:11" ht="30.75" thickBot="1" x14ac:dyDescent="0.3">
      <c r="C134" s="126" t="s">
        <v>44</v>
      </c>
      <c r="D134" s="128" t="s">
        <v>55</v>
      </c>
      <c r="E134" s="128" t="s">
        <v>57</v>
      </c>
      <c r="F134" s="127" t="s">
        <v>27</v>
      </c>
      <c r="G134" s="133" t="s">
        <v>130</v>
      </c>
      <c r="H134" s="128" t="s">
        <v>46</v>
      </c>
      <c r="I134" s="128" t="s">
        <v>131</v>
      </c>
      <c r="J134" s="128" t="s">
        <v>409</v>
      </c>
      <c r="K134" s="128" t="s">
        <v>410</v>
      </c>
    </row>
    <row r="135" spans="3:11" x14ac:dyDescent="0.25">
      <c r="C135" s="95" t="s">
        <v>63</v>
      </c>
      <c r="D135" s="158">
        <v>12</v>
      </c>
      <c r="E135" s="96">
        <v>2800</v>
      </c>
      <c r="F135" s="97">
        <f>D135*E135</f>
        <v>33600</v>
      </c>
      <c r="G135" s="161" t="s">
        <v>1697</v>
      </c>
      <c r="H135" s="98" t="s">
        <v>984</v>
      </c>
      <c r="I135" s="98" t="str">
        <f>VLOOKUP(H135,Presupuesto!$B$11:$C$565,2,0)</f>
        <v>MUEBLES VARIOS DE OFICINA</v>
      </c>
      <c r="J135" s="218" t="s">
        <v>1453</v>
      </c>
      <c r="K135" s="98" t="s">
        <v>403</v>
      </c>
    </row>
    <row r="136" spans="3:11" x14ac:dyDescent="0.25">
      <c r="C136" s="99" t="s">
        <v>64</v>
      </c>
      <c r="D136" s="151"/>
      <c r="E136" s="100">
        <v>2400</v>
      </c>
      <c r="F136" s="97">
        <f>D136*E136</f>
        <v>0</v>
      </c>
      <c r="G136" s="161"/>
      <c r="H136" s="101" t="s">
        <v>984</v>
      </c>
      <c r="I136" s="98" t="str">
        <f>VLOOKUP(H136,Presupuesto!$B$11:$C$565,2,0)</f>
        <v>MUEBLES VARIOS DE OFICINA</v>
      </c>
      <c r="J136" s="98" t="str">
        <f>$J$135</f>
        <v>Posgrado</v>
      </c>
      <c r="K136" s="98" t="s">
        <v>411</v>
      </c>
    </row>
    <row r="137" spans="3:11" x14ac:dyDescent="0.25">
      <c r="C137" s="99" t="s">
        <v>65</v>
      </c>
      <c r="D137" s="151"/>
      <c r="E137" s="100">
        <v>1000</v>
      </c>
      <c r="F137" s="97">
        <f t="shared" ref="F137:F144" si="12">D137*E137</f>
        <v>0</v>
      </c>
      <c r="G137" s="161"/>
      <c r="H137" s="101" t="s">
        <v>984</v>
      </c>
      <c r="I137" s="98" t="str">
        <f>VLOOKUP(H137,Presupuesto!$B$11:$C$565,2,0)</f>
        <v>MUEBLES VARIOS DE OFICINA</v>
      </c>
      <c r="J137" s="98" t="str">
        <f t="shared" ref="J137:J144" si="13">$J$135</f>
        <v>Posgrado</v>
      </c>
      <c r="K137" s="98" t="s">
        <v>394</v>
      </c>
    </row>
    <row r="138" spans="3:11" x14ac:dyDescent="0.25">
      <c r="C138" s="99" t="s">
        <v>2393</v>
      </c>
      <c r="D138" s="151">
        <v>2</v>
      </c>
      <c r="E138" s="100">
        <v>6000</v>
      </c>
      <c r="F138" s="97">
        <f t="shared" si="12"/>
        <v>12000</v>
      </c>
      <c r="G138" s="161" t="s">
        <v>1697</v>
      </c>
      <c r="H138" s="101" t="s">
        <v>984</v>
      </c>
      <c r="I138" s="98" t="str">
        <f>VLOOKUP(H138,Presupuesto!$B$11:$C$565,2,0)</f>
        <v>MUEBLES VARIOS DE OFICINA</v>
      </c>
      <c r="J138" s="98" t="str">
        <f t="shared" si="13"/>
        <v>Posgrado</v>
      </c>
      <c r="K138" s="98" t="s">
        <v>394</v>
      </c>
    </row>
    <row r="139" spans="3:11" x14ac:dyDescent="0.25">
      <c r="C139" s="99" t="s">
        <v>67</v>
      </c>
      <c r="D139" s="151"/>
      <c r="E139" s="100">
        <v>3000</v>
      </c>
      <c r="F139" s="97">
        <f t="shared" si="12"/>
        <v>0</v>
      </c>
      <c r="G139" s="161"/>
      <c r="H139" s="101" t="s">
        <v>984</v>
      </c>
      <c r="I139" s="98" t="str">
        <f>VLOOKUP(H139,Presupuesto!$B$11:$C$565,2,0)</f>
        <v>MUEBLES VARIOS DE OFICINA</v>
      </c>
      <c r="J139" s="98" t="str">
        <f t="shared" si="13"/>
        <v>Posgrado</v>
      </c>
      <c r="K139" s="98" t="s">
        <v>394</v>
      </c>
    </row>
    <row r="140" spans="3:11" x14ac:dyDescent="0.25">
      <c r="C140" s="99" t="s">
        <v>68</v>
      </c>
      <c r="D140" s="151"/>
      <c r="E140" s="100">
        <v>10000</v>
      </c>
      <c r="F140" s="97">
        <f t="shared" si="12"/>
        <v>0</v>
      </c>
      <c r="G140" s="161"/>
      <c r="H140" s="101" t="s">
        <v>984</v>
      </c>
      <c r="I140" s="98" t="str">
        <f>VLOOKUP(H140,Presupuesto!$B$11:$C$565,2,0)</f>
        <v>MUEBLES VARIOS DE OFICINA</v>
      </c>
      <c r="J140" s="98" t="str">
        <f t="shared" si="13"/>
        <v>Posgrado</v>
      </c>
      <c r="K140" s="98" t="s">
        <v>394</v>
      </c>
    </row>
    <row r="141" spans="3:11" x14ac:dyDescent="0.25">
      <c r="C141" s="99" t="s">
        <v>69</v>
      </c>
      <c r="D141" s="151"/>
      <c r="E141" s="100">
        <v>8000</v>
      </c>
      <c r="F141" s="97">
        <f t="shared" si="12"/>
        <v>0</v>
      </c>
      <c r="G141" s="161"/>
      <c r="H141" s="101" t="s">
        <v>987</v>
      </c>
      <c r="I141" s="98" t="str">
        <f>VLOOKUP(H141,Presupuesto!$B$11:$C$565,2,0)</f>
        <v>EQUIPOS VARIOS DE OFICINA</v>
      </c>
      <c r="J141" s="98" t="str">
        <f t="shared" si="13"/>
        <v>Posgrado</v>
      </c>
      <c r="K141" s="98" t="s">
        <v>394</v>
      </c>
    </row>
    <row r="142" spans="3:11" x14ac:dyDescent="0.25">
      <c r="C142" s="99" t="s">
        <v>70</v>
      </c>
      <c r="D142" s="151"/>
      <c r="E142" s="100">
        <v>2000</v>
      </c>
      <c r="F142" s="97">
        <f t="shared" si="12"/>
        <v>0</v>
      </c>
      <c r="G142" s="161"/>
      <c r="H142" s="101" t="s">
        <v>987</v>
      </c>
      <c r="I142" s="98" t="str">
        <f>VLOOKUP(H142,Presupuesto!$B$11:$C$565,2,0)</f>
        <v>EQUIPOS VARIOS DE OFICINA</v>
      </c>
      <c r="J142" s="98" t="str">
        <f t="shared" si="13"/>
        <v>Posgrado</v>
      </c>
      <c r="K142" s="98" t="s">
        <v>402</v>
      </c>
    </row>
    <row r="143" spans="3:11" x14ac:dyDescent="0.25">
      <c r="C143" s="99" t="s">
        <v>71</v>
      </c>
      <c r="D143" s="151"/>
      <c r="E143" s="100">
        <v>5000</v>
      </c>
      <c r="F143" s="97">
        <f t="shared" si="12"/>
        <v>0</v>
      </c>
      <c r="G143" s="161"/>
      <c r="H143" s="101" t="s">
        <v>987</v>
      </c>
      <c r="I143" s="98" t="str">
        <f>VLOOKUP(H143,Presupuesto!$B$11:$C$565,2,0)</f>
        <v>EQUIPOS VARIOS DE OFICINA</v>
      </c>
      <c r="J143" s="98" t="str">
        <f t="shared" si="13"/>
        <v>Posgrado</v>
      </c>
      <c r="K143" s="98" t="s">
        <v>398</v>
      </c>
    </row>
    <row r="144" spans="3:11" ht="15.75" thickBot="1" x14ac:dyDescent="0.3">
      <c r="C144" s="102" t="s">
        <v>72</v>
      </c>
      <c r="D144" s="159"/>
      <c r="E144" s="104">
        <v>100000</v>
      </c>
      <c r="F144" s="105">
        <f t="shared" si="12"/>
        <v>0</v>
      </c>
      <c r="G144" s="162"/>
      <c r="H144" s="106" t="s">
        <v>987</v>
      </c>
      <c r="I144" s="106" t="str">
        <f>VLOOKUP(H144,Presupuesto!$B$11:$C$565,2,0)</f>
        <v>EQUIPOS VARIOS DE OFICINA</v>
      </c>
      <c r="J144" s="106" t="str">
        <f t="shared" si="13"/>
        <v>Posgrado</v>
      </c>
      <c r="K144" s="124" t="s">
        <v>393</v>
      </c>
    </row>
    <row r="146" spans="3:11" ht="15.75" thickBot="1" x14ac:dyDescent="0.3">
      <c r="C146" s="336"/>
      <c r="D146" s="337"/>
      <c r="E146" s="338"/>
      <c r="F146" s="338"/>
      <c r="G146" s="339"/>
      <c r="H146" s="338"/>
      <c r="I146" s="338"/>
      <c r="J146" s="155"/>
      <c r="K146" s="155"/>
    </row>
    <row r="147" spans="3:11" ht="15.75" thickBot="1" x14ac:dyDescent="0.3">
      <c r="C147" s="29" t="s">
        <v>43</v>
      </c>
      <c r="D147" s="30">
        <f>SUM(F154:F163)</f>
        <v>0</v>
      </c>
      <c r="E147" s="177"/>
      <c r="F147" s="177"/>
      <c r="G147" s="79"/>
      <c r="H147" s="177"/>
      <c r="I147" s="177"/>
    </row>
    <row r="148" spans="3:11" x14ac:dyDescent="0.25">
      <c r="C148" s="70"/>
      <c r="D148" s="31"/>
      <c r="E148" s="93"/>
      <c r="F148" s="93"/>
      <c r="G148" s="93"/>
      <c r="H148" s="76"/>
      <c r="I148" s="76"/>
      <c r="J148" s="76"/>
      <c r="K148" s="112"/>
    </row>
    <row r="149" spans="3:11" x14ac:dyDescent="0.25">
      <c r="C149" s="70"/>
      <c r="D149" s="31"/>
      <c r="E149" s="93"/>
      <c r="F149" s="93"/>
      <c r="G149" s="93"/>
      <c r="H149" s="76"/>
      <c r="I149" s="76"/>
      <c r="J149" s="76"/>
      <c r="K149" s="112"/>
    </row>
    <row r="150" spans="3:11" ht="15.75" x14ac:dyDescent="0.25">
      <c r="C150" s="202" t="s">
        <v>391</v>
      </c>
      <c r="D150" s="369"/>
      <c r="E150" s="93"/>
      <c r="F150" s="93"/>
      <c r="G150" s="93"/>
      <c r="H150" s="76"/>
      <c r="I150" s="76"/>
      <c r="J150" s="76"/>
      <c r="K150" s="112"/>
    </row>
    <row r="151" spans="3:11" ht="18.75" x14ac:dyDescent="0.25">
      <c r="C151" s="210" t="e">
        <f>IFERROR(VLOOKUP(D150,'1. Desarrollo e Innov. Curricu.'!$F:$G,2,FALSE),IFERROR(VLOOKUP(D150,'2. Investigación Científica'!$F:$G,2,FALSE),IFERROR(VLOOKUP(D150,'3. Vinculación Univ. Sociedad'!$F:$G,2,FALSE),IFERROR(VLOOKUP(D150,'4. Docencia y Profesorado Univ.'!$F:$G,2,FALSE),IFERROR(VLOOKUP(D150,'5. Estudiantes y Graduados'!$F:$G,2,FALSE),IFERROR(VLOOKUP(D150,'11. Gestion Administrativa'!$F:$G,2,FALSE),IFERROR(VLOOKUP(D150,'13. Gestión Académica'!$F:$G,2,FALSE),IFERROR(VLOOKUP(D150,'9. Asegura. de la Calid. y M'!$F:$G,2,FALSE),IFERROR(VLOOKUP(D150,'6. Gestión del Conocimiento'!$F:$G,2,FALSE),IFERROR(VLOOKUP(D150,'15. Gobernabilidad y Proceso...'!$F:$G,2,FALSE),IFERROR(VLOOKUP(D150,'12. Gestión del Talento Humano'!$F:$G,2,FALSE),IFERROR(VLOOKUP(D150,'14. Internacional... de la E.S.'!$F:$G,2,FALSE),IFERROR(VLOOKUP(D150,'10. Posgrado'!$F:$G,2,FALSE),IFERROR(VLOOKUP(D150,'17. Gestión TIC'!$F:$G,2,FALSE),IFERROR(VLOOKUP(D150,'16. Desa. del Sistema Educ.Sup.'!$F:$G,2,FALSE),IFERROR(VLOOKUP(D150,'8. Cultura de Inno. Insti...'!$F:$G,2,FALSE),VLOOKUP(D150,'7. Lo Esencial de la Reforma U.'!$F:$G,2,0)))))))))))))))))</f>
        <v>#N/A</v>
      </c>
      <c r="D151" s="31"/>
      <c r="E151" s="93"/>
      <c r="F151" s="93"/>
      <c r="G151" s="93"/>
      <c r="H151" s="76"/>
      <c r="I151" s="76"/>
      <c r="J151" s="76"/>
      <c r="K151" s="112"/>
    </row>
    <row r="152" spans="3:11" ht="15.75" thickBot="1" x14ac:dyDescent="0.3">
      <c r="C152" s="70"/>
      <c r="D152" s="31"/>
      <c r="E152" s="93"/>
      <c r="F152" s="93"/>
      <c r="G152" s="93"/>
      <c r="H152" s="76"/>
      <c r="I152" s="76"/>
      <c r="J152" s="76"/>
      <c r="K152" s="112"/>
    </row>
    <row r="153" spans="3:11" ht="30.75" thickBot="1" x14ac:dyDescent="0.3">
      <c r="C153" s="126" t="s">
        <v>44</v>
      </c>
      <c r="D153" s="128" t="s">
        <v>55</v>
      </c>
      <c r="E153" s="128" t="s">
        <v>57</v>
      </c>
      <c r="F153" s="127" t="s">
        <v>27</v>
      </c>
      <c r="G153" s="133" t="s">
        <v>130</v>
      </c>
      <c r="H153" s="128" t="s">
        <v>46</v>
      </c>
      <c r="I153" s="128" t="s">
        <v>131</v>
      </c>
      <c r="J153" s="128" t="s">
        <v>409</v>
      </c>
      <c r="K153" s="128" t="s">
        <v>410</v>
      </c>
    </row>
    <row r="154" spans="3:11" x14ac:dyDescent="0.25">
      <c r="C154" s="95" t="s">
        <v>63</v>
      </c>
      <c r="D154" s="158"/>
      <c r="E154" s="96">
        <v>2800</v>
      </c>
      <c r="F154" s="97">
        <f>D154*E154</f>
        <v>0</v>
      </c>
      <c r="G154" s="161"/>
      <c r="H154" s="98" t="s">
        <v>984</v>
      </c>
      <c r="I154" s="98" t="str">
        <f>VLOOKUP(H154,Presupuesto!$B$11:$C$565,2,0)</f>
        <v>MUEBLES VARIOS DE OFICINA</v>
      </c>
      <c r="J154" s="218" t="s">
        <v>1453</v>
      </c>
      <c r="K154" s="98" t="s">
        <v>403</v>
      </c>
    </row>
    <row r="155" spans="3:11" x14ac:dyDescent="0.25">
      <c r="C155" s="99" t="s">
        <v>64</v>
      </c>
      <c r="D155" s="151"/>
      <c r="E155" s="100">
        <v>2400</v>
      </c>
      <c r="F155" s="97">
        <f>D155*E155</f>
        <v>0</v>
      </c>
      <c r="G155" s="161"/>
      <c r="H155" s="101" t="s">
        <v>984</v>
      </c>
      <c r="I155" s="98" t="str">
        <f>VLOOKUP(H155,Presupuesto!$B$11:$C$565,2,0)</f>
        <v>MUEBLES VARIOS DE OFICINA</v>
      </c>
      <c r="J155" s="98" t="str">
        <f>$J$154</f>
        <v>Posgrado</v>
      </c>
      <c r="K155" s="98" t="s">
        <v>411</v>
      </c>
    </row>
    <row r="156" spans="3:11" x14ac:dyDescent="0.25">
      <c r="C156" s="99" t="s">
        <v>65</v>
      </c>
      <c r="D156" s="151"/>
      <c r="E156" s="100">
        <v>1000</v>
      </c>
      <c r="F156" s="97">
        <f t="shared" ref="F156:F163" si="14">D156*E156</f>
        <v>0</v>
      </c>
      <c r="G156" s="161"/>
      <c r="H156" s="101" t="s">
        <v>984</v>
      </c>
      <c r="I156" s="98" t="str">
        <f>VLOOKUP(H156,Presupuesto!$B$11:$C$565,2,0)</f>
        <v>MUEBLES VARIOS DE OFICINA</v>
      </c>
      <c r="J156" s="98" t="str">
        <f t="shared" ref="J156:J163" si="15">$J$154</f>
        <v>Posgrado</v>
      </c>
      <c r="K156" s="98" t="s">
        <v>394</v>
      </c>
    </row>
    <row r="157" spans="3:11" x14ac:dyDescent="0.25">
      <c r="C157" s="99" t="s">
        <v>66</v>
      </c>
      <c r="D157" s="151"/>
      <c r="E157" s="100">
        <v>6000</v>
      </c>
      <c r="F157" s="97">
        <f t="shared" si="14"/>
        <v>0</v>
      </c>
      <c r="G157" s="161"/>
      <c r="H157" s="101" t="s">
        <v>984</v>
      </c>
      <c r="I157" s="98" t="str">
        <f>VLOOKUP(H157,Presupuesto!$B$11:$C$565,2,0)</f>
        <v>MUEBLES VARIOS DE OFICINA</v>
      </c>
      <c r="J157" s="98" t="str">
        <f t="shared" si="15"/>
        <v>Posgrado</v>
      </c>
      <c r="K157" s="98" t="s">
        <v>394</v>
      </c>
    </row>
    <row r="158" spans="3:11" x14ac:dyDescent="0.25">
      <c r="C158" s="99" t="s">
        <v>67</v>
      </c>
      <c r="D158" s="151"/>
      <c r="E158" s="100">
        <v>3000</v>
      </c>
      <c r="F158" s="97">
        <f t="shared" si="14"/>
        <v>0</v>
      </c>
      <c r="G158" s="161"/>
      <c r="H158" s="101" t="s">
        <v>984</v>
      </c>
      <c r="I158" s="98" t="str">
        <f>VLOOKUP(H158,Presupuesto!$B$11:$C$565,2,0)</f>
        <v>MUEBLES VARIOS DE OFICINA</v>
      </c>
      <c r="J158" s="98" t="str">
        <f t="shared" si="15"/>
        <v>Posgrado</v>
      </c>
      <c r="K158" s="98" t="s">
        <v>394</v>
      </c>
    </row>
    <row r="159" spans="3:11" x14ac:dyDescent="0.25">
      <c r="C159" s="99" t="s">
        <v>68</v>
      </c>
      <c r="D159" s="151"/>
      <c r="E159" s="100">
        <v>10000</v>
      </c>
      <c r="F159" s="97">
        <f t="shared" si="14"/>
        <v>0</v>
      </c>
      <c r="G159" s="161"/>
      <c r="H159" s="101" t="s">
        <v>984</v>
      </c>
      <c r="I159" s="98" t="str">
        <f>VLOOKUP(H159,Presupuesto!$B$11:$C$565,2,0)</f>
        <v>MUEBLES VARIOS DE OFICINA</v>
      </c>
      <c r="J159" s="98" t="str">
        <f t="shared" si="15"/>
        <v>Posgrado</v>
      </c>
      <c r="K159" s="98" t="s">
        <v>394</v>
      </c>
    </row>
    <row r="160" spans="3:11" x14ac:dyDescent="0.25">
      <c r="C160" s="99" t="s">
        <v>69</v>
      </c>
      <c r="D160" s="151"/>
      <c r="E160" s="100">
        <v>8000</v>
      </c>
      <c r="F160" s="97">
        <f t="shared" si="14"/>
        <v>0</v>
      </c>
      <c r="G160" s="161"/>
      <c r="H160" s="101" t="s">
        <v>987</v>
      </c>
      <c r="I160" s="98" t="str">
        <f>VLOOKUP(H160,Presupuesto!$B$11:$C$565,2,0)</f>
        <v>EQUIPOS VARIOS DE OFICINA</v>
      </c>
      <c r="J160" s="98" t="str">
        <f t="shared" si="15"/>
        <v>Posgrado</v>
      </c>
      <c r="K160" s="98" t="s">
        <v>394</v>
      </c>
    </row>
    <row r="161" spans="3:11" x14ac:dyDescent="0.25">
      <c r="C161" s="99" t="s">
        <v>70</v>
      </c>
      <c r="D161" s="151"/>
      <c r="E161" s="100">
        <v>2000</v>
      </c>
      <c r="F161" s="97">
        <f t="shared" si="14"/>
        <v>0</v>
      </c>
      <c r="G161" s="161"/>
      <c r="H161" s="101" t="s">
        <v>987</v>
      </c>
      <c r="I161" s="98" t="str">
        <f>VLOOKUP(H161,Presupuesto!$B$11:$C$565,2,0)</f>
        <v>EQUIPOS VARIOS DE OFICINA</v>
      </c>
      <c r="J161" s="98" t="str">
        <f t="shared" si="15"/>
        <v>Posgrado</v>
      </c>
      <c r="K161" s="98" t="s">
        <v>402</v>
      </c>
    </row>
    <row r="162" spans="3:11" x14ac:dyDescent="0.25">
      <c r="C162" s="99" t="s">
        <v>71</v>
      </c>
      <c r="D162" s="151"/>
      <c r="E162" s="100">
        <v>5000</v>
      </c>
      <c r="F162" s="97">
        <f t="shared" si="14"/>
        <v>0</v>
      </c>
      <c r="G162" s="161"/>
      <c r="H162" s="101" t="s">
        <v>987</v>
      </c>
      <c r="I162" s="98" t="str">
        <f>VLOOKUP(H162,Presupuesto!$B$11:$C$565,2,0)</f>
        <v>EQUIPOS VARIOS DE OFICINA</v>
      </c>
      <c r="J162" s="98" t="str">
        <f t="shared" si="15"/>
        <v>Posgrado</v>
      </c>
      <c r="K162" s="98" t="s">
        <v>398</v>
      </c>
    </row>
    <row r="163" spans="3:11" ht="15.75" thickBot="1" x14ac:dyDescent="0.3">
      <c r="C163" s="102" t="s">
        <v>72</v>
      </c>
      <c r="D163" s="159"/>
      <c r="E163" s="104">
        <v>100000</v>
      </c>
      <c r="F163" s="105">
        <f t="shared" si="14"/>
        <v>0</v>
      </c>
      <c r="G163" s="162"/>
      <c r="H163" s="106" t="s">
        <v>987</v>
      </c>
      <c r="I163" s="106" t="str">
        <f>VLOOKUP(H163,Presupuesto!$B$11:$C$565,2,0)</f>
        <v>EQUIPOS VARIOS DE OFICINA</v>
      </c>
      <c r="J163" s="106" t="str">
        <f t="shared" si="15"/>
        <v>Posgrado</v>
      </c>
      <c r="K163" s="124" t="s">
        <v>393</v>
      </c>
    </row>
    <row r="165" spans="3:11" ht="15.75" thickBot="1" x14ac:dyDescent="0.3"/>
    <row r="166" spans="3:11" ht="15.75" thickBot="1" x14ac:dyDescent="0.3">
      <c r="C166" s="29" t="s">
        <v>43</v>
      </c>
      <c r="D166" s="30">
        <f>SUM(F173:F182)</f>
        <v>0</v>
      </c>
      <c r="E166" s="177"/>
      <c r="F166" s="177"/>
      <c r="G166" s="79"/>
      <c r="H166" s="177"/>
      <c r="I166" s="177"/>
    </row>
    <row r="167" spans="3:11" x14ac:dyDescent="0.25">
      <c r="C167" s="70"/>
      <c r="D167" s="31"/>
      <c r="E167" s="93"/>
      <c r="F167" s="93"/>
      <c r="G167" s="93"/>
      <c r="H167" s="76"/>
      <c r="I167" s="76"/>
      <c r="J167" s="76"/>
      <c r="K167" s="112"/>
    </row>
    <row r="168" spans="3:11" x14ac:dyDescent="0.25">
      <c r="C168" s="70"/>
      <c r="D168" s="31"/>
      <c r="E168" s="93"/>
      <c r="F168" s="93"/>
      <c r="G168" s="93"/>
      <c r="H168" s="76"/>
      <c r="I168" s="76"/>
      <c r="J168" s="76"/>
      <c r="K168" s="112"/>
    </row>
    <row r="169" spans="3:11" ht="15.75" x14ac:dyDescent="0.25">
      <c r="C169" s="202" t="s">
        <v>391</v>
      </c>
      <c r="D169" s="369"/>
      <c r="E169" s="93"/>
      <c r="F169" s="93"/>
      <c r="G169" s="93"/>
      <c r="H169" s="76"/>
      <c r="I169" s="76"/>
      <c r="J169" s="76"/>
      <c r="K169" s="112"/>
    </row>
    <row r="170" spans="3:11" ht="18.75" x14ac:dyDescent="0.25">
      <c r="C170" s="210" t="e">
        <f>IFERROR(VLOOKUP(D169,'1. Desarrollo e Innov. Curricu.'!$F:$G,2,FALSE),IFERROR(VLOOKUP(D169,'2. Investigación Científica'!$F:$G,2,FALSE),IFERROR(VLOOKUP(D169,'3. Vinculación Univ. Sociedad'!$F:$G,2,FALSE),IFERROR(VLOOKUP(D169,'4. Docencia y Profesorado Univ.'!$F:$G,2,FALSE),IFERROR(VLOOKUP(D169,'5. Estudiantes y Graduados'!$F:$G,2,FALSE),IFERROR(VLOOKUP(D169,'11. Gestion Administrativa'!$F:$G,2,FALSE),IFERROR(VLOOKUP(D169,'13. Gestión Académica'!$F:$G,2,FALSE),IFERROR(VLOOKUP(D169,'9. Asegura. de la Calid. y M'!$F:$G,2,FALSE),IFERROR(VLOOKUP(D169,'6. Gestión del Conocimiento'!$F:$G,2,FALSE),IFERROR(VLOOKUP(D169,'15. Gobernabilidad y Proceso...'!$F:$G,2,FALSE),IFERROR(VLOOKUP(D169,'12. Gestión del Talento Humano'!$F:$G,2,FALSE),IFERROR(VLOOKUP(D169,'14. Internacional... de la E.S.'!$F:$G,2,FALSE),IFERROR(VLOOKUP(D169,'10. Posgrado'!$F:$G,2,FALSE),IFERROR(VLOOKUP(D169,'17. Gestión TIC'!$F:$G,2,FALSE),IFERROR(VLOOKUP(D169,'16. Desa. del Sistema Educ.Sup.'!$F:$G,2,FALSE),IFERROR(VLOOKUP(D169,'8. Cultura de Inno. Insti...'!$F:$G,2,FALSE),VLOOKUP(D169,'7. Lo Esencial de la Reforma U.'!$F:$G,2,0)))))))))))))))))</f>
        <v>#N/A</v>
      </c>
      <c r="D170" s="31"/>
      <c r="E170" s="93"/>
      <c r="F170" s="93"/>
      <c r="G170" s="93"/>
      <c r="H170" s="76"/>
      <c r="I170" s="76"/>
      <c r="J170" s="76"/>
      <c r="K170" s="112"/>
    </row>
    <row r="171" spans="3:11" ht="15.75" thickBot="1" x14ac:dyDescent="0.3">
      <c r="C171" s="70"/>
      <c r="D171" s="31"/>
      <c r="E171" s="93"/>
      <c r="F171" s="93"/>
      <c r="G171" s="93"/>
      <c r="H171" s="76"/>
      <c r="I171" s="76"/>
      <c r="J171" s="76"/>
      <c r="K171" s="112"/>
    </row>
    <row r="172" spans="3:11" ht="30.75" thickBot="1" x14ac:dyDescent="0.3">
      <c r="C172" s="126" t="s">
        <v>44</v>
      </c>
      <c r="D172" s="128" t="s">
        <v>55</v>
      </c>
      <c r="E172" s="128" t="s">
        <v>57</v>
      </c>
      <c r="F172" s="127" t="s">
        <v>27</v>
      </c>
      <c r="G172" s="133" t="s">
        <v>130</v>
      </c>
      <c r="H172" s="128" t="s">
        <v>46</v>
      </c>
      <c r="I172" s="128" t="s">
        <v>131</v>
      </c>
      <c r="J172" s="128" t="s">
        <v>409</v>
      </c>
      <c r="K172" s="128" t="s">
        <v>410</v>
      </c>
    </row>
    <row r="173" spans="3:11" x14ac:dyDescent="0.25">
      <c r="C173" s="95" t="s">
        <v>63</v>
      </c>
      <c r="D173" s="158"/>
      <c r="E173" s="96">
        <v>2800</v>
      </c>
      <c r="F173" s="97">
        <f>D173*E173</f>
        <v>0</v>
      </c>
      <c r="G173" s="161"/>
      <c r="H173" s="98" t="s">
        <v>984</v>
      </c>
      <c r="I173" s="98" t="str">
        <f>VLOOKUP(H173,Presupuesto!$B$11:$C$565,2,0)</f>
        <v>MUEBLES VARIOS DE OFICINA</v>
      </c>
      <c r="J173" s="218" t="s">
        <v>1453</v>
      </c>
      <c r="K173" s="98" t="s">
        <v>403</v>
      </c>
    </row>
    <row r="174" spans="3:11" x14ac:dyDescent="0.25">
      <c r="C174" s="99" t="s">
        <v>64</v>
      </c>
      <c r="D174" s="151"/>
      <c r="E174" s="100">
        <v>2400</v>
      </c>
      <c r="F174" s="97">
        <f>D174*E174</f>
        <v>0</v>
      </c>
      <c r="G174" s="161"/>
      <c r="H174" s="101" t="s">
        <v>984</v>
      </c>
      <c r="I174" s="98" t="str">
        <f>VLOOKUP(H174,Presupuesto!$B$11:$C$565,2,0)</f>
        <v>MUEBLES VARIOS DE OFICINA</v>
      </c>
      <c r="J174" s="98" t="str">
        <f>$J$173</f>
        <v>Posgrado</v>
      </c>
      <c r="K174" s="98" t="s">
        <v>411</v>
      </c>
    </row>
    <row r="175" spans="3:11" x14ac:dyDescent="0.25">
      <c r="C175" s="99" t="s">
        <v>65</v>
      </c>
      <c r="D175" s="151"/>
      <c r="E175" s="100">
        <v>1000</v>
      </c>
      <c r="F175" s="97">
        <f t="shared" ref="F175:F182" si="16">D175*E175</f>
        <v>0</v>
      </c>
      <c r="G175" s="161"/>
      <c r="H175" s="101" t="s">
        <v>984</v>
      </c>
      <c r="I175" s="98" t="str">
        <f>VLOOKUP(H175,Presupuesto!$B$11:$C$565,2,0)</f>
        <v>MUEBLES VARIOS DE OFICINA</v>
      </c>
      <c r="J175" s="98" t="str">
        <f t="shared" ref="J175:J182" si="17">$J$173</f>
        <v>Posgrado</v>
      </c>
      <c r="K175" s="98" t="s">
        <v>394</v>
      </c>
    </row>
    <row r="176" spans="3:11" x14ac:dyDescent="0.25">
      <c r="C176" s="99" t="s">
        <v>66</v>
      </c>
      <c r="D176" s="151"/>
      <c r="E176" s="100">
        <v>6000</v>
      </c>
      <c r="F176" s="97">
        <f t="shared" si="16"/>
        <v>0</v>
      </c>
      <c r="G176" s="161"/>
      <c r="H176" s="101" t="s">
        <v>984</v>
      </c>
      <c r="I176" s="98" t="str">
        <f>VLOOKUP(H176,Presupuesto!$B$11:$C$565,2,0)</f>
        <v>MUEBLES VARIOS DE OFICINA</v>
      </c>
      <c r="J176" s="98" t="str">
        <f t="shared" si="17"/>
        <v>Posgrado</v>
      </c>
      <c r="K176" s="98" t="s">
        <v>394</v>
      </c>
    </row>
    <row r="177" spans="3:11" x14ac:dyDescent="0.25">
      <c r="C177" s="99" t="s">
        <v>67</v>
      </c>
      <c r="D177" s="151"/>
      <c r="E177" s="100">
        <v>3000</v>
      </c>
      <c r="F177" s="97">
        <f t="shared" si="16"/>
        <v>0</v>
      </c>
      <c r="G177" s="161"/>
      <c r="H177" s="101" t="s">
        <v>984</v>
      </c>
      <c r="I177" s="98" t="str">
        <f>VLOOKUP(H177,Presupuesto!$B$11:$C$565,2,0)</f>
        <v>MUEBLES VARIOS DE OFICINA</v>
      </c>
      <c r="J177" s="98" t="str">
        <f t="shared" si="17"/>
        <v>Posgrado</v>
      </c>
      <c r="K177" s="98" t="s">
        <v>394</v>
      </c>
    </row>
    <row r="178" spans="3:11" x14ac:dyDescent="0.25">
      <c r="C178" s="99" t="s">
        <v>68</v>
      </c>
      <c r="D178" s="151"/>
      <c r="E178" s="100">
        <v>10000</v>
      </c>
      <c r="F178" s="97">
        <f t="shared" si="16"/>
        <v>0</v>
      </c>
      <c r="G178" s="161"/>
      <c r="H178" s="101" t="s">
        <v>984</v>
      </c>
      <c r="I178" s="98" t="str">
        <f>VLOOKUP(H178,Presupuesto!$B$11:$C$565,2,0)</f>
        <v>MUEBLES VARIOS DE OFICINA</v>
      </c>
      <c r="J178" s="98" t="str">
        <f t="shared" si="17"/>
        <v>Posgrado</v>
      </c>
      <c r="K178" s="98" t="s">
        <v>394</v>
      </c>
    </row>
    <row r="179" spans="3:11" x14ac:dyDescent="0.25">
      <c r="C179" s="99" t="s">
        <v>69</v>
      </c>
      <c r="D179" s="151"/>
      <c r="E179" s="100">
        <v>8000</v>
      </c>
      <c r="F179" s="97">
        <f t="shared" si="16"/>
        <v>0</v>
      </c>
      <c r="G179" s="161"/>
      <c r="H179" s="101" t="s">
        <v>987</v>
      </c>
      <c r="I179" s="98" t="str">
        <f>VLOOKUP(H179,Presupuesto!$B$11:$C$565,2,0)</f>
        <v>EQUIPOS VARIOS DE OFICINA</v>
      </c>
      <c r="J179" s="98" t="str">
        <f t="shared" si="17"/>
        <v>Posgrado</v>
      </c>
      <c r="K179" s="98" t="s">
        <v>394</v>
      </c>
    </row>
    <row r="180" spans="3:11" x14ac:dyDescent="0.25">
      <c r="C180" s="99" t="s">
        <v>70</v>
      </c>
      <c r="D180" s="151"/>
      <c r="E180" s="100">
        <v>2000</v>
      </c>
      <c r="F180" s="97">
        <f t="shared" si="16"/>
        <v>0</v>
      </c>
      <c r="G180" s="161"/>
      <c r="H180" s="101" t="s">
        <v>987</v>
      </c>
      <c r="I180" s="98" t="str">
        <f>VLOOKUP(H180,Presupuesto!$B$11:$C$565,2,0)</f>
        <v>EQUIPOS VARIOS DE OFICINA</v>
      </c>
      <c r="J180" s="98" t="str">
        <f t="shared" si="17"/>
        <v>Posgrado</v>
      </c>
      <c r="K180" s="98" t="s">
        <v>402</v>
      </c>
    </row>
    <row r="181" spans="3:11" x14ac:dyDescent="0.25">
      <c r="C181" s="99" t="s">
        <v>71</v>
      </c>
      <c r="D181" s="151"/>
      <c r="E181" s="100">
        <v>5000</v>
      </c>
      <c r="F181" s="97">
        <f t="shared" si="16"/>
        <v>0</v>
      </c>
      <c r="G181" s="161"/>
      <c r="H181" s="101" t="s">
        <v>987</v>
      </c>
      <c r="I181" s="98" t="str">
        <f>VLOOKUP(H181,Presupuesto!$B$11:$C$565,2,0)</f>
        <v>EQUIPOS VARIOS DE OFICINA</v>
      </c>
      <c r="J181" s="98" t="str">
        <f t="shared" si="17"/>
        <v>Posgrado</v>
      </c>
      <c r="K181" s="98" t="s">
        <v>398</v>
      </c>
    </row>
    <row r="182" spans="3:11" ht="15.75" thickBot="1" x14ac:dyDescent="0.3">
      <c r="C182" s="102" t="s">
        <v>72</v>
      </c>
      <c r="D182" s="159"/>
      <c r="E182" s="104">
        <v>100000</v>
      </c>
      <c r="F182" s="105">
        <f t="shared" si="16"/>
        <v>0</v>
      </c>
      <c r="G182" s="162"/>
      <c r="H182" s="106" t="s">
        <v>987</v>
      </c>
      <c r="I182" s="106" t="str">
        <f>VLOOKUP(H182,Presupuesto!$B$11:$C$565,2,0)</f>
        <v>EQUIPOS VARIOS DE OFICINA</v>
      </c>
      <c r="J182" s="106" t="str">
        <f t="shared" si="17"/>
        <v>Posgrado</v>
      </c>
      <c r="K182" s="124" t="s">
        <v>393</v>
      </c>
    </row>
    <row r="184" spans="3:11" ht="15.75" thickBot="1" x14ac:dyDescent="0.3">
      <c r="C184" s="336"/>
      <c r="D184" s="337"/>
      <c r="E184" s="338"/>
      <c r="F184" s="338"/>
      <c r="G184" s="339"/>
      <c r="H184" s="338"/>
      <c r="I184" s="338"/>
      <c r="J184" s="155"/>
      <c r="K184" s="155"/>
    </row>
    <row r="185" spans="3:11" ht="15.75" thickBot="1" x14ac:dyDescent="0.3">
      <c r="C185" s="29" t="s">
        <v>43</v>
      </c>
      <c r="D185" s="30">
        <f>SUM(F192:F201)</f>
        <v>0</v>
      </c>
      <c r="E185" s="177"/>
      <c r="F185" s="177"/>
      <c r="G185" s="79"/>
      <c r="H185" s="177"/>
      <c r="I185" s="177"/>
    </row>
    <row r="186" spans="3:11" x14ac:dyDescent="0.25">
      <c r="C186" s="70"/>
      <c r="D186" s="31"/>
      <c r="E186" s="93"/>
      <c r="F186" s="93"/>
      <c r="G186" s="93"/>
      <c r="H186" s="76"/>
      <c r="I186" s="76"/>
      <c r="J186" s="76"/>
      <c r="K186" s="112"/>
    </row>
    <row r="187" spans="3:11" x14ac:dyDescent="0.25">
      <c r="C187" s="70"/>
      <c r="D187" s="31"/>
      <c r="E187" s="93"/>
      <c r="F187" s="93"/>
      <c r="G187" s="93"/>
      <c r="H187" s="76"/>
      <c r="I187" s="76"/>
      <c r="J187" s="76"/>
      <c r="K187" s="112"/>
    </row>
    <row r="188" spans="3:11" ht="15.75" x14ac:dyDescent="0.25">
      <c r="C188" s="202" t="s">
        <v>391</v>
      </c>
      <c r="D188" s="369"/>
      <c r="E188" s="93"/>
      <c r="F188" s="93"/>
      <c r="G188" s="93"/>
      <c r="H188" s="76"/>
      <c r="I188" s="76"/>
      <c r="J188" s="76"/>
      <c r="K188" s="112"/>
    </row>
    <row r="189" spans="3:11" ht="18.75" x14ac:dyDescent="0.25">
      <c r="C189" s="210" t="e">
        <f>IFERROR(VLOOKUP(D188,'1. Desarrollo e Innov. Curricu.'!$F:$G,2,FALSE),IFERROR(VLOOKUP(D188,'2. Investigación Científica'!$F:$G,2,FALSE),IFERROR(VLOOKUP(D188,'3. Vinculación Univ. Sociedad'!$F:$G,2,FALSE),IFERROR(VLOOKUP(D188,'4. Docencia y Profesorado Univ.'!$F:$G,2,FALSE),IFERROR(VLOOKUP(D188,'5. Estudiantes y Graduados'!$F:$G,2,FALSE),IFERROR(VLOOKUP(D188,'11. Gestion Administrativa'!$F:$G,2,FALSE),IFERROR(VLOOKUP(D188,'13. Gestión Académica'!$F:$G,2,FALSE),IFERROR(VLOOKUP(D188,'9. Asegura. de la Calid. y M'!$F:$G,2,FALSE),IFERROR(VLOOKUP(D188,'6. Gestión del Conocimiento'!$F:$G,2,FALSE),IFERROR(VLOOKUP(D188,'15. Gobernabilidad y Proceso...'!$F:$G,2,FALSE),IFERROR(VLOOKUP(D188,'12. Gestión del Talento Humano'!$F:$G,2,FALSE),IFERROR(VLOOKUP(D188,'14. Internacional... de la E.S.'!$F:$G,2,FALSE),IFERROR(VLOOKUP(D188,'10. Posgrado'!$F:$G,2,FALSE),IFERROR(VLOOKUP(D188,'17. Gestión TIC'!$F:$G,2,FALSE),IFERROR(VLOOKUP(D188,'16. Desa. del Sistema Educ.Sup.'!$F:$G,2,FALSE),IFERROR(VLOOKUP(D188,'8. Cultura de Inno. Insti...'!$F:$G,2,FALSE),VLOOKUP(D188,'7. Lo Esencial de la Reforma U.'!$F:$G,2,0)))))))))))))))))</f>
        <v>#N/A</v>
      </c>
      <c r="D189" s="31"/>
      <c r="E189" s="93"/>
      <c r="F189" s="93"/>
      <c r="G189" s="93"/>
      <c r="H189" s="76"/>
      <c r="I189" s="76"/>
      <c r="J189" s="76"/>
      <c r="K189" s="112"/>
    </row>
    <row r="190" spans="3:11" ht="15.75" thickBot="1" x14ac:dyDescent="0.3">
      <c r="C190" s="70"/>
      <c r="D190" s="31"/>
      <c r="E190" s="93"/>
      <c r="F190" s="93"/>
      <c r="G190" s="93"/>
      <c r="H190" s="76"/>
      <c r="I190" s="76"/>
      <c r="J190" s="76"/>
      <c r="K190" s="112"/>
    </row>
    <row r="191" spans="3:11" ht="30.75" thickBot="1" x14ac:dyDescent="0.3">
      <c r="C191" s="126" t="s">
        <v>44</v>
      </c>
      <c r="D191" s="128" t="s">
        <v>55</v>
      </c>
      <c r="E191" s="128" t="s">
        <v>57</v>
      </c>
      <c r="F191" s="127" t="s">
        <v>27</v>
      </c>
      <c r="G191" s="133" t="s">
        <v>130</v>
      </c>
      <c r="H191" s="128" t="s">
        <v>46</v>
      </c>
      <c r="I191" s="128" t="s">
        <v>131</v>
      </c>
      <c r="J191" s="128" t="s">
        <v>409</v>
      </c>
      <c r="K191" s="128" t="s">
        <v>410</v>
      </c>
    </row>
    <row r="192" spans="3:11" x14ac:dyDescent="0.25">
      <c r="C192" s="95" t="s">
        <v>63</v>
      </c>
      <c r="D192" s="158"/>
      <c r="E192" s="96">
        <v>2800</v>
      </c>
      <c r="F192" s="97">
        <f>D192*E192</f>
        <v>0</v>
      </c>
      <c r="G192" s="161"/>
      <c r="H192" s="98" t="s">
        <v>984</v>
      </c>
      <c r="I192" s="98" t="str">
        <f>VLOOKUP(H192,Presupuesto!$B$11:$C$565,2,0)</f>
        <v>MUEBLES VARIOS DE OFICINA</v>
      </c>
      <c r="J192" s="218" t="s">
        <v>1453</v>
      </c>
      <c r="K192" s="98" t="s">
        <v>403</v>
      </c>
    </row>
    <row r="193" spans="3:11" x14ac:dyDescent="0.25">
      <c r="C193" s="99" t="s">
        <v>64</v>
      </c>
      <c r="D193" s="151"/>
      <c r="E193" s="100">
        <v>2400</v>
      </c>
      <c r="F193" s="97">
        <f>D193*E193</f>
        <v>0</v>
      </c>
      <c r="G193" s="161"/>
      <c r="H193" s="101" t="s">
        <v>984</v>
      </c>
      <c r="I193" s="98" t="str">
        <f>VLOOKUP(H193,Presupuesto!$B$11:$C$565,2,0)</f>
        <v>MUEBLES VARIOS DE OFICINA</v>
      </c>
      <c r="J193" s="98" t="str">
        <f>$J$192</f>
        <v>Posgrado</v>
      </c>
      <c r="K193" s="98" t="s">
        <v>411</v>
      </c>
    </row>
    <row r="194" spans="3:11" x14ac:dyDescent="0.25">
      <c r="C194" s="99" t="s">
        <v>65</v>
      </c>
      <c r="D194" s="151"/>
      <c r="E194" s="100">
        <v>1000</v>
      </c>
      <c r="F194" s="97">
        <f t="shared" ref="F194:F201" si="18">D194*E194</f>
        <v>0</v>
      </c>
      <c r="G194" s="161"/>
      <c r="H194" s="101" t="s">
        <v>984</v>
      </c>
      <c r="I194" s="98" t="str">
        <f>VLOOKUP(H194,Presupuesto!$B$11:$C$565,2,0)</f>
        <v>MUEBLES VARIOS DE OFICINA</v>
      </c>
      <c r="J194" s="98" t="str">
        <f t="shared" ref="J194:J201" si="19">$J$192</f>
        <v>Posgrado</v>
      </c>
      <c r="K194" s="98" t="s">
        <v>394</v>
      </c>
    </row>
    <row r="195" spans="3:11" x14ac:dyDescent="0.25">
      <c r="C195" s="99" t="s">
        <v>66</v>
      </c>
      <c r="D195" s="151"/>
      <c r="E195" s="100">
        <v>6000</v>
      </c>
      <c r="F195" s="97">
        <f t="shared" si="18"/>
        <v>0</v>
      </c>
      <c r="G195" s="161"/>
      <c r="H195" s="101" t="s">
        <v>984</v>
      </c>
      <c r="I195" s="98" t="str">
        <f>VLOOKUP(H195,Presupuesto!$B$11:$C$565,2,0)</f>
        <v>MUEBLES VARIOS DE OFICINA</v>
      </c>
      <c r="J195" s="98" t="str">
        <f t="shared" si="19"/>
        <v>Posgrado</v>
      </c>
      <c r="K195" s="98" t="s">
        <v>394</v>
      </c>
    </row>
    <row r="196" spans="3:11" x14ac:dyDescent="0.25">
      <c r="C196" s="99" t="s">
        <v>67</v>
      </c>
      <c r="D196" s="151"/>
      <c r="E196" s="100">
        <v>3000</v>
      </c>
      <c r="F196" s="97">
        <f t="shared" si="18"/>
        <v>0</v>
      </c>
      <c r="G196" s="161"/>
      <c r="H196" s="101" t="s">
        <v>984</v>
      </c>
      <c r="I196" s="98" t="str">
        <f>VLOOKUP(H196,Presupuesto!$B$11:$C$565,2,0)</f>
        <v>MUEBLES VARIOS DE OFICINA</v>
      </c>
      <c r="J196" s="98" t="str">
        <f t="shared" si="19"/>
        <v>Posgrado</v>
      </c>
      <c r="K196" s="98" t="s">
        <v>394</v>
      </c>
    </row>
    <row r="197" spans="3:11" x14ac:dyDescent="0.25">
      <c r="C197" s="99" t="s">
        <v>68</v>
      </c>
      <c r="D197" s="151"/>
      <c r="E197" s="100">
        <v>10000</v>
      </c>
      <c r="F197" s="97">
        <f t="shared" si="18"/>
        <v>0</v>
      </c>
      <c r="G197" s="161"/>
      <c r="H197" s="101" t="s">
        <v>984</v>
      </c>
      <c r="I197" s="98" t="str">
        <f>VLOOKUP(H197,Presupuesto!$B$11:$C$565,2,0)</f>
        <v>MUEBLES VARIOS DE OFICINA</v>
      </c>
      <c r="J197" s="98" t="str">
        <f t="shared" si="19"/>
        <v>Posgrado</v>
      </c>
      <c r="K197" s="98" t="s">
        <v>394</v>
      </c>
    </row>
    <row r="198" spans="3:11" x14ac:dyDescent="0.25">
      <c r="C198" s="99" t="s">
        <v>69</v>
      </c>
      <c r="D198" s="151"/>
      <c r="E198" s="100">
        <v>8000</v>
      </c>
      <c r="F198" s="97">
        <f t="shared" si="18"/>
        <v>0</v>
      </c>
      <c r="G198" s="161"/>
      <c r="H198" s="101" t="s">
        <v>987</v>
      </c>
      <c r="I198" s="98" t="str">
        <f>VLOOKUP(H198,Presupuesto!$B$11:$C$565,2,0)</f>
        <v>EQUIPOS VARIOS DE OFICINA</v>
      </c>
      <c r="J198" s="98" t="str">
        <f t="shared" si="19"/>
        <v>Posgrado</v>
      </c>
      <c r="K198" s="98" t="s">
        <v>394</v>
      </c>
    </row>
    <row r="199" spans="3:11" x14ac:dyDescent="0.25">
      <c r="C199" s="99" t="s">
        <v>70</v>
      </c>
      <c r="D199" s="151"/>
      <c r="E199" s="100">
        <v>2000</v>
      </c>
      <c r="F199" s="97">
        <f t="shared" si="18"/>
        <v>0</v>
      </c>
      <c r="G199" s="161"/>
      <c r="H199" s="101" t="s">
        <v>987</v>
      </c>
      <c r="I199" s="98" t="str">
        <f>VLOOKUP(H199,Presupuesto!$B$11:$C$565,2,0)</f>
        <v>EQUIPOS VARIOS DE OFICINA</v>
      </c>
      <c r="J199" s="98" t="str">
        <f t="shared" si="19"/>
        <v>Posgrado</v>
      </c>
      <c r="K199" s="98" t="s">
        <v>402</v>
      </c>
    </row>
    <row r="200" spans="3:11" x14ac:dyDescent="0.25">
      <c r="C200" s="99" t="s">
        <v>71</v>
      </c>
      <c r="D200" s="151"/>
      <c r="E200" s="100">
        <v>5000</v>
      </c>
      <c r="F200" s="97">
        <f t="shared" si="18"/>
        <v>0</v>
      </c>
      <c r="G200" s="161"/>
      <c r="H200" s="101" t="s">
        <v>987</v>
      </c>
      <c r="I200" s="98" t="str">
        <f>VLOOKUP(H200,Presupuesto!$B$11:$C$565,2,0)</f>
        <v>EQUIPOS VARIOS DE OFICINA</v>
      </c>
      <c r="J200" s="98" t="str">
        <f t="shared" si="19"/>
        <v>Posgrado</v>
      </c>
      <c r="K200" s="98" t="s">
        <v>398</v>
      </c>
    </row>
    <row r="201" spans="3:11" ht="15.75" thickBot="1" x14ac:dyDescent="0.3">
      <c r="C201" s="102" t="s">
        <v>72</v>
      </c>
      <c r="D201" s="159"/>
      <c r="E201" s="104">
        <v>100000</v>
      </c>
      <c r="F201" s="105">
        <f t="shared" si="18"/>
        <v>0</v>
      </c>
      <c r="G201" s="162"/>
      <c r="H201" s="106" t="s">
        <v>987</v>
      </c>
      <c r="I201" s="106" t="str">
        <f>VLOOKUP(H201,Presupuesto!$B$11:$C$565,2,0)</f>
        <v>EQUIPOS VARIOS DE OFICINA</v>
      </c>
      <c r="J201" s="106" t="str">
        <f t="shared" si="19"/>
        <v>Posgrado</v>
      </c>
      <c r="K201" s="124" t="s">
        <v>393</v>
      </c>
    </row>
    <row r="203" spans="3:11" ht="15.75" thickBot="1" x14ac:dyDescent="0.3"/>
    <row r="204" spans="3:11" ht="15.75" thickBot="1" x14ac:dyDescent="0.3">
      <c r="C204" s="29" t="s">
        <v>43</v>
      </c>
      <c r="D204" s="30">
        <f>SUM(F211:F220)</f>
        <v>0</v>
      </c>
      <c r="E204" s="177"/>
      <c r="F204" s="177"/>
      <c r="G204" s="79"/>
      <c r="H204" s="177"/>
      <c r="I204" s="177"/>
    </row>
    <row r="205" spans="3:11" x14ac:dyDescent="0.25">
      <c r="C205" s="70"/>
      <c r="D205" s="31"/>
      <c r="E205" s="93"/>
      <c r="F205" s="93"/>
      <c r="G205" s="93"/>
      <c r="H205" s="76"/>
      <c r="I205" s="76"/>
      <c r="J205" s="76"/>
      <c r="K205" s="112"/>
    </row>
    <row r="206" spans="3:11" x14ac:dyDescent="0.25">
      <c r="C206" s="70"/>
      <c r="D206" s="31"/>
      <c r="E206" s="93"/>
      <c r="F206" s="93"/>
      <c r="G206" s="93"/>
      <c r="H206" s="76"/>
      <c r="I206" s="76"/>
      <c r="J206" s="76"/>
      <c r="K206" s="112"/>
    </row>
    <row r="207" spans="3:11" ht="15.75" x14ac:dyDescent="0.25">
      <c r="C207" s="202" t="s">
        <v>391</v>
      </c>
      <c r="D207" s="369"/>
      <c r="E207" s="93"/>
      <c r="F207" s="93"/>
      <c r="G207" s="93"/>
      <c r="H207" s="76"/>
      <c r="I207" s="76"/>
      <c r="J207" s="76"/>
      <c r="K207" s="112"/>
    </row>
    <row r="208" spans="3:11" ht="18.75" x14ac:dyDescent="0.25">
      <c r="C208" s="210" t="e">
        <f>IFERROR(VLOOKUP(D207,'1. Desarrollo e Innov. Curricu.'!$F:$G,2,FALSE),IFERROR(VLOOKUP(D207,'2. Investigación Científica'!$F:$G,2,FALSE),IFERROR(VLOOKUP(D207,'3. Vinculación Univ. Sociedad'!$F:$G,2,FALSE),IFERROR(VLOOKUP(D207,'4. Docencia y Profesorado Univ.'!$F:$G,2,FALSE),IFERROR(VLOOKUP(D207,'5. Estudiantes y Graduados'!$F:$G,2,FALSE),IFERROR(VLOOKUP(D207,'11. Gestion Administrativa'!$F:$G,2,FALSE),IFERROR(VLOOKUP(D207,'13. Gestión Académica'!$F:$G,2,FALSE),IFERROR(VLOOKUP(D207,'9. Asegura. de la Calid. y M'!$F:$G,2,FALSE),IFERROR(VLOOKUP(D207,'6. Gestión del Conocimiento'!$F:$G,2,FALSE),IFERROR(VLOOKUP(D207,'15. Gobernabilidad y Proceso...'!$F:$G,2,FALSE),IFERROR(VLOOKUP(D207,'12. Gestión del Talento Humano'!$F:$G,2,FALSE),IFERROR(VLOOKUP(D207,'14. Internacional... de la E.S.'!$F:$G,2,FALSE),IFERROR(VLOOKUP(D207,'10. Posgrado'!$F:$G,2,FALSE),IFERROR(VLOOKUP(D207,'17. Gestión TIC'!$F:$G,2,FALSE),IFERROR(VLOOKUP(D207,'16. Desa. del Sistema Educ.Sup.'!$F:$G,2,FALSE),IFERROR(VLOOKUP(D207,'8. Cultura de Inno. Insti...'!$F:$G,2,FALSE),VLOOKUP(D207,'7. Lo Esencial de la Reforma U.'!$F:$G,2,0)))))))))))))))))</f>
        <v>#N/A</v>
      </c>
      <c r="D208" s="31"/>
      <c r="E208" s="93"/>
      <c r="F208" s="93"/>
      <c r="G208" s="93"/>
      <c r="H208" s="76"/>
      <c r="I208" s="76"/>
      <c r="J208" s="76"/>
      <c r="K208" s="112"/>
    </row>
    <row r="209" spans="3:11" ht="15.75" thickBot="1" x14ac:dyDescent="0.3">
      <c r="C209" s="70"/>
      <c r="D209" s="31"/>
      <c r="E209" s="93"/>
      <c r="F209" s="93"/>
      <c r="G209" s="93"/>
      <c r="H209" s="76"/>
      <c r="I209" s="76"/>
      <c r="J209" s="76"/>
      <c r="K209" s="112"/>
    </row>
    <row r="210" spans="3:11" ht="30.75" thickBot="1" x14ac:dyDescent="0.3">
      <c r="C210" s="126" t="s">
        <v>44</v>
      </c>
      <c r="D210" s="128" t="s">
        <v>55</v>
      </c>
      <c r="E210" s="128" t="s">
        <v>57</v>
      </c>
      <c r="F210" s="127" t="s">
        <v>27</v>
      </c>
      <c r="G210" s="133" t="s">
        <v>130</v>
      </c>
      <c r="H210" s="128" t="s">
        <v>46</v>
      </c>
      <c r="I210" s="128" t="s">
        <v>131</v>
      </c>
      <c r="J210" s="128" t="s">
        <v>409</v>
      </c>
      <c r="K210" s="128" t="s">
        <v>410</v>
      </c>
    </row>
    <row r="211" spans="3:11" x14ac:dyDescent="0.25">
      <c r="C211" s="95" t="s">
        <v>63</v>
      </c>
      <c r="D211" s="158"/>
      <c r="E211" s="96">
        <v>2800</v>
      </c>
      <c r="F211" s="97">
        <f>D211*E211</f>
        <v>0</v>
      </c>
      <c r="G211" s="161"/>
      <c r="H211" s="98" t="s">
        <v>984</v>
      </c>
      <c r="I211" s="98" t="str">
        <f>VLOOKUP(H211,Presupuesto!$B$11:$C$565,2,0)</f>
        <v>MUEBLES VARIOS DE OFICINA</v>
      </c>
      <c r="J211" s="218" t="s">
        <v>1453</v>
      </c>
      <c r="K211" s="98" t="s">
        <v>403</v>
      </c>
    </row>
    <row r="212" spans="3:11" x14ac:dyDescent="0.25">
      <c r="C212" s="99" t="s">
        <v>64</v>
      </c>
      <c r="D212" s="151"/>
      <c r="E212" s="100">
        <v>2400</v>
      </c>
      <c r="F212" s="97">
        <f>D212*E212</f>
        <v>0</v>
      </c>
      <c r="G212" s="161"/>
      <c r="H212" s="101" t="s">
        <v>984</v>
      </c>
      <c r="I212" s="98" t="str">
        <f>VLOOKUP(H212,Presupuesto!$B$11:$C$565,2,0)</f>
        <v>MUEBLES VARIOS DE OFICINA</v>
      </c>
      <c r="J212" s="98" t="str">
        <f>$J$211</f>
        <v>Posgrado</v>
      </c>
      <c r="K212" s="98" t="s">
        <v>411</v>
      </c>
    </row>
    <row r="213" spans="3:11" x14ac:dyDescent="0.25">
      <c r="C213" s="99" t="s">
        <v>65</v>
      </c>
      <c r="D213" s="151"/>
      <c r="E213" s="100">
        <v>1000</v>
      </c>
      <c r="F213" s="97">
        <f t="shared" ref="F213:F220" si="20">D213*E213</f>
        <v>0</v>
      </c>
      <c r="G213" s="161"/>
      <c r="H213" s="101" t="s">
        <v>984</v>
      </c>
      <c r="I213" s="98" t="str">
        <f>VLOOKUP(H213,Presupuesto!$B$11:$C$565,2,0)</f>
        <v>MUEBLES VARIOS DE OFICINA</v>
      </c>
      <c r="J213" s="98" t="str">
        <f t="shared" ref="J213:J220" si="21">$J$211</f>
        <v>Posgrado</v>
      </c>
      <c r="K213" s="98" t="s">
        <v>394</v>
      </c>
    </row>
    <row r="214" spans="3:11" x14ac:dyDescent="0.25">
      <c r="C214" s="99" t="s">
        <v>66</v>
      </c>
      <c r="D214" s="151"/>
      <c r="E214" s="100">
        <v>6000</v>
      </c>
      <c r="F214" s="97">
        <f t="shared" si="20"/>
        <v>0</v>
      </c>
      <c r="G214" s="161"/>
      <c r="H214" s="101" t="s">
        <v>984</v>
      </c>
      <c r="I214" s="98" t="str">
        <f>VLOOKUP(H214,Presupuesto!$B$11:$C$565,2,0)</f>
        <v>MUEBLES VARIOS DE OFICINA</v>
      </c>
      <c r="J214" s="98" t="str">
        <f t="shared" si="21"/>
        <v>Posgrado</v>
      </c>
      <c r="K214" s="98" t="s">
        <v>394</v>
      </c>
    </row>
    <row r="215" spans="3:11" x14ac:dyDescent="0.25">
      <c r="C215" s="99" t="s">
        <v>67</v>
      </c>
      <c r="D215" s="151"/>
      <c r="E215" s="100">
        <v>3000</v>
      </c>
      <c r="F215" s="97">
        <f t="shared" si="20"/>
        <v>0</v>
      </c>
      <c r="G215" s="161"/>
      <c r="H215" s="101" t="s">
        <v>984</v>
      </c>
      <c r="I215" s="98" t="str">
        <f>VLOOKUP(H215,Presupuesto!$B$11:$C$565,2,0)</f>
        <v>MUEBLES VARIOS DE OFICINA</v>
      </c>
      <c r="J215" s="98" t="str">
        <f t="shared" si="21"/>
        <v>Posgrado</v>
      </c>
      <c r="K215" s="98" t="s">
        <v>394</v>
      </c>
    </row>
    <row r="216" spans="3:11" x14ac:dyDescent="0.25">
      <c r="C216" s="99" t="s">
        <v>68</v>
      </c>
      <c r="D216" s="151"/>
      <c r="E216" s="100">
        <v>10000</v>
      </c>
      <c r="F216" s="97">
        <f t="shared" si="20"/>
        <v>0</v>
      </c>
      <c r="G216" s="161"/>
      <c r="H216" s="101" t="s">
        <v>984</v>
      </c>
      <c r="I216" s="98" t="str">
        <f>VLOOKUP(H216,Presupuesto!$B$11:$C$565,2,0)</f>
        <v>MUEBLES VARIOS DE OFICINA</v>
      </c>
      <c r="J216" s="98" t="str">
        <f t="shared" si="21"/>
        <v>Posgrado</v>
      </c>
      <c r="K216" s="98" t="s">
        <v>394</v>
      </c>
    </row>
    <row r="217" spans="3:11" x14ac:dyDescent="0.25">
      <c r="C217" s="99" t="s">
        <v>69</v>
      </c>
      <c r="D217" s="151"/>
      <c r="E217" s="100">
        <v>8000</v>
      </c>
      <c r="F217" s="97">
        <f t="shared" si="20"/>
        <v>0</v>
      </c>
      <c r="G217" s="161"/>
      <c r="H217" s="101" t="s">
        <v>987</v>
      </c>
      <c r="I217" s="98" t="str">
        <f>VLOOKUP(H217,Presupuesto!$B$11:$C$565,2,0)</f>
        <v>EQUIPOS VARIOS DE OFICINA</v>
      </c>
      <c r="J217" s="98" t="str">
        <f t="shared" si="21"/>
        <v>Posgrado</v>
      </c>
      <c r="K217" s="98" t="s">
        <v>394</v>
      </c>
    </row>
    <row r="218" spans="3:11" x14ac:dyDescent="0.25">
      <c r="C218" s="99" t="s">
        <v>70</v>
      </c>
      <c r="D218" s="151"/>
      <c r="E218" s="100">
        <v>2000</v>
      </c>
      <c r="F218" s="97">
        <f t="shared" si="20"/>
        <v>0</v>
      </c>
      <c r="G218" s="161"/>
      <c r="H218" s="101" t="s">
        <v>987</v>
      </c>
      <c r="I218" s="98" t="str">
        <f>VLOOKUP(H218,Presupuesto!$B$11:$C$565,2,0)</f>
        <v>EQUIPOS VARIOS DE OFICINA</v>
      </c>
      <c r="J218" s="98" t="str">
        <f t="shared" si="21"/>
        <v>Posgrado</v>
      </c>
      <c r="K218" s="98" t="s">
        <v>402</v>
      </c>
    </row>
    <row r="219" spans="3:11" x14ac:dyDescent="0.25">
      <c r="C219" s="99" t="s">
        <v>71</v>
      </c>
      <c r="D219" s="151"/>
      <c r="E219" s="100">
        <v>5000</v>
      </c>
      <c r="F219" s="97">
        <f t="shared" si="20"/>
        <v>0</v>
      </c>
      <c r="G219" s="161"/>
      <c r="H219" s="101" t="s">
        <v>987</v>
      </c>
      <c r="I219" s="98" t="str">
        <f>VLOOKUP(H219,Presupuesto!$B$11:$C$565,2,0)</f>
        <v>EQUIPOS VARIOS DE OFICINA</v>
      </c>
      <c r="J219" s="98" t="str">
        <f t="shared" si="21"/>
        <v>Posgrado</v>
      </c>
      <c r="K219" s="98" t="s">
        <v>398</v>
      </c>
    </row>
    <row r="220" spans="3:11" ht="15.75" thickBot="1" x14ac:dyDescent="0.3">
      <c r="C220" s="102" t="s">
        <v>72</v>
      </c>
      <c r="D220" s="159"/>
      <c r="E220" s="104">
        <v>100000</v>
      </c>
      <c r="F220" s="105">
        <f t="shared" si="20"/>
        <v>0</v>
      </c>
      <c r="G220" s="162"/>
      <c r="H220" s="106" t="s">
        <v>987</v>
      </c>
      <c r="I220" s="106" t="str">
        <f>VLOOKUP(H220,Presupuesto!$B$11:$C$565,2,0)</f>
        <v>EQUIPOS VARIOS DE OFICINA</v>
      </c>
      <c r="J220" s="106" t="str">
        <f t="shared" si="21"/>
        <v>Posgrado</v>
      </c>
      <c r="K220" s="124" t="s">
        <v>393</v>
      </c>
    </row>
    <row r="222" spans="3:11" ht="15.75" thickBot="1" x14ac:dyDescent="0.3">
      <c r="C222" s="336"/>
      <c r="D222" s="337"/>
      <c r="E222" s="338"/>
      <c r="F222" s="338"/>
      <c r="G222" s="339"/>
      <c r="H222" s="338"/>
      <c r="I222" s="338"/>
      <c r="J222" s="155"/>
      <c r="K222" s="155"/>
    </row>
    <row r="223" spans="3:11" ht="15.75" thickBot="1" x14ac:dyDescent="0.3">
      <c r="C223" s="29" t="s">
        <v>43</v>
      </c>
      <c r="D223" s="30">
        <f>SUM(F230:F239)</f>
        <v>0</v>
      </c>
      <c r="E223" s="177"/>
      <c r="F223" s="177"/>
      <c r="G223" s="79"/>
      <c r="H223" s="177"/>
      <c r="I223" s="177"/>
    </row>
    <row r="224" spans="3:11" x14ac:dyDescent="0.25">
      <c r="C224" s="70"/>
      <c r="D224" s="31"/>
      <c r="E224" s="93"/>
      <c r="F224" s="93"/>
      <c r="G224" s="93"/>
      <c r="H224" s="76"/>
      <c r="I224" s="76"/>
      <c r="J224" s="76"/>
      <c r="K224" s="112"/>
    </row>
    <row r="225" spans="3:11" x14ac:dyDescent="0.25">
      <c r="C225" s="70"/>
      <c r="D225" s="31"/>
      <c r="E225" s="93"/>
      <c r="F225" s="93"/>
      <c r="G225" s="93"/>
      <c r="H225" s="76"/>
      <c r="I225" s="76"/>
      <c r="J225" s="76"/>
      <c r="K225" s="112"/>
    </row>
    <row r="226" spans="3:11" ht="15.75" x14ac:dyDescent="0.25">
      <c r="C226" s="202" t="s">
        <v>391</v>
      </c>
      <c r="D226" s="369"/>
      <c r="E226" s="93"/>
      <c r="F226" s="93"/>
      <c r="G226" s="93"/>
      <c r="H226" s="76"/>
      <c r="I226" s="76"/>
      <c r="J226" s="76"/>
      <c r="K226" s="112"/>
    </row>
    <row r="227" spans="3:11" ht="18.75" x14ac:dyDescent="0.25">
      <c r="C227" s="210" t="e">
        <f>IFERROR(VLOOKUP(D226,'1. Desarrollo e Innov. Curricu.'!$F:$G,2,FALSE),IFERROR(VLOOKUP(D226,'2. Investigación Científica'!$F:$G,2,FALSE),IFERROR(VLOOKUP(D226,'3. Vinculación Univ. Sociedad'!$F:$G,2,FALSE),IFERROR(VLOOKUP(D226,'4. Docencia y Profesorado Univ.'!$F:$G,2,FALSE),IFERROR(VLOOKUP(D226,'5. Estudiantes y Graduados'!$F:$G,2,FALSE),IFERROR(VLOOKUP(D226,'11. Gestion Administrativa'!$F:$G,2,FALSE),IFERROR(VLOOKUP(D226,'13. Gestión Académica'!$F:$G,2,FALSE),IFERROR(VLOOKUP(D226,'9. Asegura. de la Calid. y M'!$F:$G,2,FALSE),IFERROR(VLOOKUP(D226,'6. Gestión del Conocimiento'!$F:$G,2,FALSE),IFERROR(VLOOKUP(D226,'15. Gobernabilidad y Proceso...'!$F:$G,2,FALSE),IFERROR(VLOOKUP(D226,'12. Gestión del Talento Humano'!$F:$G,2,FALSE),IFERROR(VLOOKUP(D226,'14. Internacional... de la E.S.'!$F:$G,2,FALSE),IFERROR(VLOOKUP(D226,'10. Posgrado'!$F:$G,2,FALSE),IFERROR(VLOOKUP(D226,'17. Gestión TIC'!$F:$G,2,FALSE),IFERROR(VLOOKUP(D226,'16. Desa. del Sistema Educ.Sup.'!$F:$G,2,FALSE),IFERROR(VLOOKUP(D226,'8. Cultura de Inno. Insti...'!$F:$G,2,FALSE),VLOOKUP(D226,'7. Lo Esencial de la Reforma U.'!$F:$G,2,0)))))))))))))))))</f>
        <v>#N/A</v>
      </c>
      <c r="D227" s="31"/>
      <c r="E227" s="93"/>
      <c r="F227" s="93"/>
      <c r="G227" s="93"/>
      <c r="H227" s="76"/>
      <c r="I227" s="76"/>
      <c r="J227" s="76"/>
      <c r="K227" s="112"/>
    </row>
    <row r="228" spans="3:11" ht="15.75" thickBot="1" x14ac:dyDescent="0.3">
      <c r="C228" s="70"/>
      <c r="D228" s="31"/>
      <c r="E228" s="93"/>
      <c r="F228" s="93"/>
      <c r="G228" s="93"/>
      <c r="H228" s="76"/>
      <c r="I228" s="76"/>
      <c r="J228" s="76"/>
      <c r="K228" s="112"/>
    </row>
    <row r="229" spans="3:11" ht="30.75" thickBot="1" x14ac:dyDescent="0.3">
      <c r="C229" s="126" t="s">
        <v>44</v>
      </c>
      <c r="D229" s="128" t="s">
        <v>55</v>
      </c>
      <c r="E229" s="128" t="s">
        <v>57</v>
      </c>
      <c r="F229" s="127" t="s">
        <v>27</v>
      </c>
      <c r="G229" s="133" t="s">
        <v>130</v>
      </c>
      <c r="H229" s="128" t="s">
        <v>46</v>
      </c>
      <c r="I229" s="128" t="s">
        <v>131</v>
      </c>
      <c r="J229" s="128" t="s">
        <v>409</v>
      </c>
      <c r="K229" s="128" t="s">
        <v>410</v>
      </c>
    </row>
    <row r="230" spans="3:11" x14ac:dyDescent="0.25">
      <c r="C230" s="95" t="s">
        <v>63</v>
      </c>
      <c r="D230" s="158"/>
      <c r="E230" s="96">
        <v>2800</v>
      </c>
      <c r="F230" s="97">
        <f>D230*E230</f>
        <v>0</v>
      </c>
      <c r="G230" s="161"/>
      <c r="H230" s="98" t="s">
        <v>984</v>
      </c>
      <c r="I230" s="98" t="str">
        <f>VLOOKUP(H230,Presupuesto!$B$11:$C$565,2,0)</f>
        <v>MUEBLES VARIOS DE OFICINA</v>
      </c>
      <c r="J230" s="218" t="s">
        <v>1477</v>
      </c>
      <c r="K230" s="98" t="s">
        <v>403</v>
      </c>
    </row>
    <row r="231" spans="3:11" x14ac:dyDescent="0.25">
      <c r="C231" s="99" t="s">
        <v>64</v>
      </c>
      <c r="D231" s="151"/>
      <c r="E231" s="100">
        <v>2400</v>
      </c>
      <c r="F231" s="97">
        <f>D231*E231</f>
        <v>0</v>
      </c>
      <c r="G231" s="161"/>
      <c r="H231" s="101" t="s">
        <v>984</v>
      </c>
      <c r="I231" s="98" t="str">
        <f>VLOOKUP(H231,Presupuesto!$B$11:$C$565,2,0)</f>
        <v>MUEBLES VARIOS DE OFICINA</v>
      </c>
      <c r="J231" s="98" t="str">
        <f>$J$230</f>
        <v>Desarrollo del Sistema de Educación Superior</v>
      </c>
      <c r="K231" s="98" t="s">
        <v>411</v>
      </c>
    </row>
    <row r="232" spans="3:11" x14ac:dyDescent="0.25">
      <c r="C232" s="99" t="s">
        <v>65</v>
      </c>
      <c r="D232" s="151"/>
      <c r="E232" s="100">
        <v>1000</v>
      </c>
      <c r="F232" s="97">
        <f t="shared" ref="F232:F239" si="22">D232*E232</f>
        <v>0</v>
      </c>
      <c r="G232" s="161"/>
      <c r="H232" s="101" t="s">
        <v>984</v>
      </c>
      <c r="I232" s="98" t="str">
        <f>VLOOKUP(H232,Presupuesto!$B$11:$C$565,2,0)</f>
        <v>MUEBLES VARIOS DE OFICINA</v>
      </c>
      <c r="J232" s="98" t="str">
        <f t="shared" ref="J232:J239" si="23">$J$230</f>
        <v>Desarrollo del Sistema de Educación Superior</v>
      </c>
      <c r="K232" s="98" t="s">
        <v>394</v>
      </c>
    </row>
    <row r="233" spans="3:11" x14ac:dyDescent="0.25">
      <c r="C233" s="99" t="s">
        <v>66</v>
      </c>
      <c r="D233" s="151"/>
      <c r="E233" s="100">
        <v>6000</v>
      </c>
      <c r="F233" s="97">
        <f t="shared" si="22"/>
        <v>0</v>
      </c>
      <c r="G233" s="161"/>
      <c r="H233" s="101" t="s">
        <v>984</v>
      </c>
      <c r="I233" s="98" t="str">
        <f>VLOOKUP(H233,Presupuesto!$B$11:$C$565,2,0)</f>
        <v>MUEBLES VARIOS DE OFICINA</v>
      </c>
      <c r="J233" s="98" t="str">
        <f t="shared" si="23"/>
        <v>Desarrollo del Sistema de Educación Superior</v>
      </c>
      <c r="K233" s="98" t="s">
        <v>394</v>
      </c>
    </row>
    <row r="234" spans="3:11" x14ac:dyDescent="0.25">
      <c r="C234" s="99" t="s">
        <v>67</v>
      </c>
      <c r="D234" s="151"/>
      <c r="E234" s="100">
        <v>3000</v>
      </c>
      <c r="F234" s="97">
        <f t="shared" si="22"/>
        <v>0</v>
      </c>
      <c r="G234" s="161"/>
      <c r="H234" s="101" t="s">
        <v>984</v>
      </c>
      <c r="I234" s="98" t="str">
        <f>VLOOKUP(H234,Presupuesto!$B$11:$C$565,2,0)</f>
        <v>MUEBLES VARIOS DE OFICINA</v>
      </c>
      <c r="J234" s="98" t="str">
        <f t="shared" si="23"/>
        <v>Desarrollo del Sistema de Educación Superior</v>
      </c>
      <c r="K234" s="98" t="s">
        <v>394</v>
      </c>
    </row>
    <row r="235" spans="3:11" x14ac:dyDescent="0.25">
      <c r="C235" s="99" t="s">
        <v>68</v>
      </c>
      <c r="D235" s="151"/>
      <c r="E235" s="100">
        <v>10000</v>
      </c>
      <c r="F235" s="97">
        <f t="shared" si="22"/>
        <v>0</v>
      </c>
      <c r="G235" s="161"/>
      <c r="H235" s="101" t="s">
        <v>984</v>
      </c>
      <c r="I235" s="98" t="str">
        <f>VLOOKUP(H235,Presupuesto!$B$11:$C$565,2,0)</f>
        <v>MUEBLES VARIOS DE OFICINA</v>
      </c>
      <c r="J235" s="98" t="str">
        <f t="shared" si="23"/>
        <v>Desarrollo del Sistema de Educación Superior</v>
      </c>
      <c r="K235" s="98" t="s">
        <v>394</v>
      </c>
    </row>
    <row r="236" spans="3:11" x14ac:dyDescent="0.25">
      <c r="C236" s="99" t="s">
        <v>69</v>
      </c>
      <c r="D236" s="151"/>
      <c r="E236" s="100">
        <v>8000</v>
      </c>
      <c r="F236" s="97">
        <f t="shared" si="22"/>
        <v>0</v>
      </c>
      <c r="G236" s="161"/>
      <c r="H236" s="101" t="s">
        <v>987</v>
      </c>
      <c r="I236" s="98" t="str">
        <f>VLOOKUP(H236,Presupuesto!$B$11:$C$565,2,0)</f>
        <v>EQUIPOS VARIOS DE OFICINA</v>
      </c>
      <c r="J236" s="98" t="str">
        <f t="shared" si="23"/>
        <v>Desarrollo del Sistema de Educación Superior</v>
      </c>
      <c r="K236" s="98" t="s">
        <v>394</v>
      </c>
    </row>
    <row r="237" spans="3:11" x14ac:dyDescent="0.25">
      <c r="C237" s="99" t="s">
        <v>70</v>
      </c>
      <c r="D237" s="151"/>
      <c r="E237" s="100">
        <v>2000</v>
      </c>
      <c r="F237" s="97">
        <f t="shared" si="22"/>
        <v>0</v>
      </c>
      <c r="G237" s="161"/>
      <c r="H237" s="101" t="s">
        <v>987</v>
      </c>
      <c r="I237" s="98" t="str">
        <f>VLOOKUP(H237,Presupuesto!$B$11:$C$565,2,0)</f>
        <v>EQUIPOS VARIOS DE OFICINA</v>
      </c>
      <c r="J237" s="98" t="str">
        <f t="shared" si="23"/>
        <v>Desarrollo del Sistema de Educación Superior</v>
      </c>
      <c r="K237" s="98" t="s">
        <v>402</v>
      </c>
    </row>
    <row r="238" spans="3:11" x14ac:dyDescent="0.25">
      <c r="C238" s="99" t="s">
        <v>71</v>
      </c>
      <c r="D238" s="151"/>
      <c r="E238" s="100">
        <v>5000</v>
      </c>
      <c r="F238" s="97">
        <f t="shared" si="22"/>
        <v>0</v>
      </c>
      <c r="G238" s="161"/>
      <c r="H238" s="101" t="s">
        <v>987</v>
      </c>
      <c r="I238" s="98" t="str">
        <f>VLOOKUP(H238,Presupuesto!$B$11:$C$565,2,0)</f>
        <v>EQUIPOS VARIOS DE OFICINA</v>
      </c>
      <c r="J238" s="98" t="str">
        <f t="shared" si="23"/>
        <v>Desarrollo del Sistema de Educación Superior</v>
      </c>
      <c r="K238" s="98" t="s">
        <v>398</v>
      </c>
    </row>
    <row r="239" spans="3:11" ht="15.75" thickBot="1" x14ac:dyDescent="0.3">
      <c r="C239" s="102" t="s">
        <v>72</v>
      </c>
      <c r="D239" s="159"/>
      <c r="E239" s="104">
        <v>100000</v>
      </c>
      <c r="F239" s="105">
        <f t="shared" si="22"/>
        <v>0</v>
      </c>
      <c r="G239" s="162"/>
      <c r="H239" s="106" t="s">
        <v>987</v>
      </c>
      <c r="I239" s="106" t="str">
        <f>VLOOKUP(H239,Presupuesto!$B$11:$C$565,2,0)</f>
        <v>EQUIPOS VARIOS DE OFICINA</v>
      </c>
      <c r="J239" s="106" t="str">
        <f t="shared" si="23"/>
        <v>Desarrollo del Sistema de Educación Superior</v>
      </c>
      <c r="K239" s="124" t="s">
        <v>393</v>
      </c>
    </row>
  </sheetData>
  <autoFilter ref="C12:C239"/>
  <dataValidations count="5">
    <dataValidation type="list" allowBlank="1" showInputMessage="1" showErrorMessage="1" errorTitle="¡Ingreso Invalido!" error="Seleccione una opción de la lista" promptTitle="Tipo de Presupuesto" prompt="Seleccione una opción de la lista" sqref="G17:G26 G36:G45 G55:G68 G78:G87 G97:G106 G116:G125 G135:G144 G154:G163 G173:G182 G192:G201 G211:G220 G230:G239">
      <formula1>$R$2:$S$2</formula1>
    </dataValidation>
    <dataValidation type="list" allowBlank="1" showInputMessage="1" showErrorMessage="1" errorTitle="¡Ingreso Inválido!" error="Seleccione una opción de la lista" promptTitle="Mes Requerido" prompt="Seleccione el mes en el que requiere el recurso." sqref="K17:K26 K36:K45 K230:K239 K78:K87 K97:K106 K116:K125 K135:K144 K154:K163 K173:K182 K192:K201 K211:K220 K55:K68">
      <formula1>$U$2:$AF$2</formula1>
    </dataValidation>
    <dataValidation type="list" allowBlank="1" showInputMessage="1" showErrorMessage="1" errorTitle="¡Ingreso Inválido!" error="Verifique el valor ingresado." promptTitle="Objeto de Gasto" prompt="Ingrese el Objeto de Gasto." sqref="H17:H26 H36:H45 H55:H68 H78:H87 H97:H106 H116:H125 H135:H144 H154:H163 H173:H182 H192:H201 H211:H220 H230:H239">
      <formula1>$A$1:$UI$1</formula1>
    </dataValidation>
    <dataValidation type="list" allowBlank="1" showInputMessage="1" showErrorMessage="1" errorTitle="¡Ingreso Inválido!" error="Seleccione una opción de la lista." promptTitle="Dimensión Estratégica" prompt="Seleccione una opción de la lista." sqref="J37:J45 J18:J26 J79:J87 J98:J106 J117:J125 J136:J144 J155:J163 J174:J182 J193:J201 J212:J220 J231:J239 J56:J68">
      <formula1>$A$2:$P$2</formula1>
    </dataValidation>
    <dataValidation type="list" allowBlank="1" showInputMessage="1" showErrorMessage="1" errorTitle="¡Ingreso Inválido!" error="Seleccione una opción de la lista." promptTitle="Dimensión Estratégica" prompt="Seleccione una opción de la lista." sqref="J17 J36 J55 J78 J97 J116 J135 J154 J173 J192 J211 J230">
      <formula1>$A$2:$Q$2</formula1>
    </dataValidation>
  </dataValidations>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30" zoomScale="90" zoomScaleNormal="90" workbookViewId="0">
      <selection activeCell="H120" activeCellId="2" sqref="H117 H119 H120"/>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1477</v>
      </c>
      <c r="Q2" s="122" t="s">
        <v>1512</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260744</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9200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26" t="s">
        <v>1832</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Oficializar el grupo de lo Esencial de la Reforma y acondicionar el espacio fisico</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1883</v>
      </c>
      <c r="D20" s="151">
        <v>1</v>
      </c>
      <c r="E20" s="100">
        <v>6000</v>
      </c>
      <c r="F20" s="97">
        <f t="shared" si="1"/>
        <v>6000</v>
      </c>
      <c r="G20" s="165" t="s">
        <v>1697</v>
      </c>
      <c r="H20" s="101" t="s">
        <v>1013</v>
      </c>
      <c r="I20" s="101" t="str">
        <f>VLOOKUP(H20,Presupuesto!$B$11:$C$565,2,0)</f>
        <v>EQUIPO DE COMPUTACION</v>
      </c>
      <c r="J20" s="98" t="str">
        <f t="shared" si="0"/>
        <v>Posgrado</v>
      </c>
      <c r="K20" s="98" t="s">
        <v>394</v>
      </c>
      <c r="L20" s="98"/>
    </row>
    <row r="21" spans="2:12" x14ac:dyDescent="0.25">
      <c r="B21" s="93"/>
      <c r="C21" s="99" t="s">
        <v>1884</v>
      </c>
      <c r="D21" s="151">
        <v>4</v>
      </c>
      <c r="E21" s="100">
        <v>800</v>
      </c>
      <c r="F21" s="97">
        <f t="shared" si="1"/>
        <v>3200</v>
      </c>
      <c r="G21" s="165" t="s">
        <v>1697</v>
      </c>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1480</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91500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277" t="s">
        <v>2155</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Gestion para el acondionamiento  de la area de ciencias.</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v>1</v>
      </c>
      <c r="E40" s="96">
        <f>HLOOKUP($C40,$CB$2:$CE$3,2,0)</f>
        <v>15000</v>
      </c>
      <c r="F40" s="97">
        <f>D40*E40</f>
        <v>15000</v>
      </c>
      <c r="G40" s="165" t="s">
        <v>1697</v>
      </c>
      <c r="H40" s="98" t="s">
        <v>1013</v>
      </c>
      <c r="I40" s="98" t="str">
        <f>VLOOKUP(H40,Presupuesto!$B$11:$C$565,2,0)</f>
        <v>EQUIPO DE COMPUTACION</v>
      </c>
      <c r="J40" s="218" t="s">
        <v>1453</v>
      </c>
      <c r="K40" s="98" t="s">
        <v>393</v>
      </c>
      <c r="L40" s="98"/>
    </row>
    <row r="41" spans="3:12" x14ac:dyDescent="0.25">
      <c r="C41" s="305" t="s">
        <v>1336</v>
      </c>
      <c r="D41" s="151">
        <v>1</v>
      </c>
      <c r="E41" s="96">
        <v>25000</v>
      </c>
      <c r="F41" s="97">
        <f>D41*E41</f>
        <v>25000</v>
      </c>
      <c r="G41" s="165" t="s">
        <v>1697</v>
      </c>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v>2</v>
      </c>
      <c r="E45" s="100">
        <v>13000</v>
      </c>
      <c r="F45" s="97">
        <f t="shared" si="3"/>
        <v>26000</v>
      </c>
      <c r="G45" s="165" t="s">
        <v>1697</v>
      </c>
      <c r="H45" s="679" t="s">
        <v>999</v>
      </c>
      <c r="I45" s="101" t="str">
        <f>VLOOKUP(H45,Presupuesto!$B$11:$C$565,2,0)</f>
        <v>EQUIPO DE TRANSPORTE TRACCION Y ELEVACION</v>
      </c>
      <c r="J45" s="98" t="str">
        <f t="shared" si="4"/>
        <v>Posgrado</v>
      </c>
      <c r="K45" s="98" t="s">
        <v>394</v>
      </c>
      <c r="L45" s="98"/>
    </row>
    <row r="46" spans="3:12" x14ac:dyDescent="0.25">
      <c r="C46" s="99" t="s">
        <v>2158</v>
      </c>
      <c r="D46" s="151">
        <v>1</v>
      </c>
      <c r="E46" s="100">
        <v>18000</v>
      </c>
      <c r="F46" s="97">
        <f t="shared" si="3"/>
        <v>18000</v>
      </c>
      <c r="G46" s="165" t="s">
        <v>1697</v>
      </c>
      <c r="H46" s="679"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v>1</v>
      </c>
      <c r="E49" s="100">
        <v>2000</v>
      </c>
      <c r="F49" s="97">
        <f t="shared" si="3"/>
        <v>2000</v>
      </c>
      <c r="G49" s="165" t="s">
        <v>1697</v>
      </c>
      <c r="H49" s="110" t="s">
        <v>1013</v>
      </c>
      <c r="I49" s="110" t="str">
        <f>VLOOKUP(H49,Presupuesto!$B$11:$C$565,2,0)</f>
        <v>EQUIPO DE COMPUTACION</v>
      </c>
      <c r="J49" s="98" t="str">
        <f t="shared" si="4"/>
        <v>Posgrado</v>
      </c>
      <c r="K49" s="98" t="s">
        <v>394</v>
      </c>
      <c r="L49" s="98"/>
    </row>
    <row r="50" spans="3:12" x14ac:dyDescent="0.25">
      <c r="C50" s="109" t="s">
        <v>1480</v>
      </c>
      <c r="D50" s="151">
        <v>1</v>
      </c>
      <c r="E50" s="100">
        <v>4000</v>
      </c>
      <c r="F50" s="97">
        <f t="shared" si="3"/>
        <v>4000</v>
      </c>
      <c r="G50" s="165" t="s">
        <v>1697</v>
      </c>
      <c r="H50" s="110" t="s">
        <v>945</v>
      </c>
      <c r="I50" s="110" t="str">
        <f>VLOOKUP(H50,Presupuesto!$B$11:$C$565,2,0)</f>
        <v>UTILES Y MATERIALES ELECTRICOS</v>
      </c>
      <c r="J50" s="98" t="str">
        <f t="shared" si="4"/>
        <v>Posgrado</v>
      </c>
      <c r="K50" s="98" t="s">
        <v>394</v>
      </c>
      <c r="L50" s="98"/>
    </row>
    <row r="51" spans="3:12" x14ac:dyDescent="0.25">
      <c r="C51" s="109" t="s">
        <v>80</v>
      </c>
      <c r="D51" s="151">
        <v>1</v>
      </c>
      <c r="E51" s="100">
        <v>1500</v>
      </c>
      <c r="F51" s="97">
        <f t="shared" si="3"/>
        <v>1500</v>
      </c>
      <c r="G51" s="165" t="s">
        <v>1697</v>
      </c>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12000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277" t="s">
        <v>2233</v>
      </c>
      <c r="E59" s="93"/>
      <c r="F59" s="93"/>
      <c r="G59" s="93"/>
      <c r="H59" s="76"/>
      <c r="I59" s="76"/>
      <c r="J59" s="76"/>
      <c r="K59" s="112"/>
    </row>
    <row r="60" spans="3:12" ht="18.75"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Compra de equipo y material de oficina para la oficina de registro</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v>1</v>
      </c>
      <c r="E67" s="100">
        <v>5000</v>
      </c>
      <c r="F67" s="97">
        <f t="shared" si="5"/>
        <v>5000</v>
      </c>
      <c r="G67" s="165" t="s">
        <v>1697</v>
      </c>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v>1</v>
      </c>
      <c r="E72" s="100">
        <v>2000</v>
      </c>
      <c r="F72" s="97">
        <f t="shared" si="5"/>
        <v>2000</v>
      </c>
      <c r="G72" s="165" t="s">
        <v>1697</v>
      </c>
      <c r="H72" s="110" t="s">
        <v>1013</v>
      </c>
      <c r="I72" s="110" t="str">
        <f>VLOOKUP(H72,Presupuesto!$B$11:$C$565,2,0)</f>
        <v>EQUIPO DE COMPUTACION</v>
      </c>
      <c r="J72" s="98" t="str">
        <f t="shared" si="6"/>
        <v>Posgrado</v>
      </c>
      <c r="K72" s="98" t="s">
        <v>394</v>
      </c>
      <c r="L72" s="98"/>
    </row>
    <row r="73" spans="3:12" x14ac:dyDescent="0.25">
      <c r="C73" s="109" t="s">
        <v>1480</v>
      </c>
      <c r="D73" s="151">
        <v>1</v>
      </c>
      <c r="E73" s="100">
        <v>5000</v>
      </c>
      <c r="F73" s="97">
        <f t="shared" si="5"/>
        <v>5000</v>
      </c>
      <c r="G73" s="165" t="s">
        <v>1697</v>
      </c>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53450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277" t="s">
        <v>2335</v>
      </c>
      <c r="E82" s="93"/>
      <c r="F82" s="93"/>
      <c r="G82" s="93"/>
      <c r="H82" s="76"/>
      <c r="I82" s="76"/>
      <c r="J82" s="76"/>
      <c r="K82" s="112"/>
    </row>
    <row r="83" spans="3:12" ht="18.75" x14ac:dyDescent="0.2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Acondicionamiento para realizar efectivamente el proceso de admision.</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v>1</v>
      </c>
      <c r="E87" s="96">
        <v>20000</v>
      </c>
      <c r="F87" s="97">
        <f>D87*E87</f>
        <v>20000</v>
      </c>
      <c r="G87" s="165" t="s">
        <v>1697</v>
      </c>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v>1</v>
      </c>
      <c r="E90" s="100">
        <v>8000</v>
      </c>
      <c r="F90" s="97">
        <f t="shared" si="7"/>
        <v>8000</v>
      </c>
      <c r="G90" s="165" t="s">
        <v>1697</v>
      </c>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2348</v>
      </c>
      <c r="D92" s="151">
        <v>1</v>
      </c>
      <c r="E92" s="100">
        <v>150</v>
      </c>
      <c r="F92" s="97">
        <f t="shared" si="7"/>
        <v>150</v>
      </c>
      <c r="G92" s="165" t="s">
        <v>1697</v>
      </c>
      <c r="H92" s="679" t="s">
        <v>999</v>
      </c>
      <c r="I92" s="101" t="str">
        <f>VLOOKUP(H92,Presupuesto!$B$11:$C$565,2,0)</f>
        <v>EQUIPO DE TRANSPORTE TRACCION Y ELEVACION</v>
      </c>
      <c r="J92" s="98" t="str">
        <f t="shared" si="8"/>
        <v>Posgrado</v>
      </c>
      <c r="K92" s="98" t="s">
        <v>394</v>
      </c>
      <c r="L92" s="98"/>
    </row>
    <row r="93" spans="3:12" x14ac:dyDescent="0.25">
      <c r="C93" s="99" t="s">
        <v>2347</v>
      </c>
      <c r="D93" s="151">
        <v>1</v>
      </c>
      <c r="E93" s="100">
        <v>3000</v>
      </c>
      <c r="F93" s="97">
        <f t="shared" si="7"/>
        <v>3000</v>
      </c>
      <c r="G93" s="165" t="s">
        <v>1697</v>
      </c>
      <c r="H93" s="679" t="s">
        <v>999</v>
      </c>
      <c r="I93" s="101" t="str">
        <f>VLOOKUP(H93,Presupuesto!$B$11:$C$565,2,0)</f>
        <v>EQUIPO DE TRANSPORTE TRACCION Y ELEVACION</v>
      </c>
      <c r="J93" s="98" t="str">
        <f t="shared" si="8"/>
        <v>Posgrado</v>
      </c>
      <c r="K93" s="98" t="s">
        <v>402</v>
      </c>
      <c r="L93" s="98"/>
    </row>
    <row r="94" spans="3:12" x14ac:dyDescent="0.25">
      <c r="C94" s="99" t="s">
        <v>2346</v>
      </c>
      <c r="D94" s="151">
        <v>1</v>
      </c>
      <c r="E94" s="100">
        <v>300</v>
      </c>
      <c r="F94" s="97">
        <f t="shared" si="7"/>
        <v>300</v>
      </c>
      <c r="G94" s="165" t="s">
        <v>1697</v>
      </c>
      <c r="H94" s="679" t="s">
        <v>1045</v>
      </c>
      <c r="I94" s="101" t="str">
        <f>VLOOKUP(H94,Presupuesto!$B$11:$C$565,2,0)</f>
        <v>APLICACIONES INFORMATICAS</v>
      </c>
      <c r="J94" s="98" t="str">
        <f t="shared" si="8"/>
        <v>Posgrado</v>
      </c>
      <c r="K94" s="98" t="s">
        <v>398</v>
      </c>
      <c r="L94" s="98"/>
    </row>
    <row r="95" spans="3:12" x14ac:dyDescent="0.25">
      <c r="C95" s="109" t="s">
        <v>79</v>
      </c>
      <c r="D95" s="151">
        <v>1</v>
      </c>
      <c r="E95" s="100">
        <v>2000</v>
      </c>
      <c r="F95" s="97">
        <f t="shared" si="7"/>
        <v>2000</v>
      </c>
      <c r="G95" s="165" t="s">
        <v>1697</v>
      </c>
      <c r="H95" s="110" t="s">
        <v>1013</v>
      </c>
      <c r="I95" s="110" t="str">
        <f>VLOOKUP(H95,Presupuesto!$B$11:$C$565,2,0)</f>
        <v>EQUIPO DE COMPUTACION</v>
      </c>
      <c r="J95" s="98" t="str">
        <f t="shared" si="8"/>
        <v>Posgrado</v>
      </c>
      <c r="K95" s="98" t="s">
        <v>394</v>
      </c>
      <c r="L95" s="98"/>
    </row>
    <row r="96" spans="3:12" x14ac:dyDescent="0.25">
      <c r="C96" s="109" t="s">
        <v>2345</v>
      </c>
      <c r="D96" s="151">
        <v>12</v>
      </c>
      <c r="E96" s="100">
        <v>1200</v>
      </c>
      <c r="F96" s="97">
        <f t="shared" si="7"/>
        <v>14400</v>
      </c>
      <c r="G96" s="165" t="s">
        <v>1697</v>
      </c>
      <c r="H96" s="680" t="s">
        <v>945</v>
      </c>
      <c r="I96" s="110" t="str">
        <f>VLOOKUP(H96,Presupuesto!$B$11:$C$565,2,0)</f>
        <v>UTILES Y MATERIALES ELECTRICOS</v>
      </c>
      <c r="J96" s="98" t="str">
        <f t="shared" si="8"/>
        <v>Posgrado</v>
      </c>
      <c r="K96" s="98" t="s">
        <v>394</v>
      </c>
      <c r="L96" s="98"/>
    </row>
    <row r="97" spans="3:12" x14ac:dyDescent="0.25">
      <c r="C97" s="109" t="s">
        <v>2342</v>
      </c>
      <c r="D97" s="151">
        <v>1</v>
      </c>
      <c r="E97" s="100">
        <v>800</v>
      </c>
      <c r="F97" s="97">
        <f t="shared" si="7"/>
        <v>800</v>
      </c>
      <c r="G97" s="165" t="s">
        <v>1697</v>
      </c>
      <c r="H97" s="680" t="s">
        <v>1013</v>
      </c>
      <c r="I97" s="110" t="str">
        <f>VLOOKUP(H97,Presupuesto!$B$11:$C$565,2,0)</f>
        <v>EQUIPO DE COMPUTACION</v>
      </c>
      <c r="J97" s="98" t="str">
        <f t="shared" si="8"/>
        <v>Posgrado</v>
      </c>
      <c r="K97" s="98" t="s">
        <v>394</v>
      </c>
      <c r="L97" s="98"/>
    </row>
    <row r="98" spans="3:12" x14ac:dyDescent="0.25">
      <c r="C98" s="109" t="s">
        <v>2343</v>
      </c>
      <c r="D98" s="151">
        <v>1</v>
      </c>
      <c r="E98" s="100">
        <v>1300</v>
      </c>
      <c r="F98" s="97">
        <f t="shared" si="7"/>
        <v>1300</v>
      </c>
      <c r="G98" s="165" t="s">
        <v>1697</v>
      </c>
      <c r="H98" s="110" t="s">
        <v>954</v>
      </c>
      <c r="I98" s="110" t="str">
        <f>VLOOKUP(H98,Presupuesto!$B$11:$C$565,2,0)</f>
        <v>OTROS RESPUESTOS Y ACCESORIOS MENORES</v>
      </c>
      <c r="J98" s="98" t="str">
        <f t="shared" si="8"/>
        <v>Posgrado</v>
      </c>
      <c r="K98" s="98" t="s">
        <v>394</v>
      </c>
      <c r="L98" s="98"/>
    </row>
    <row r="99" spans="3:12" ht="15.75" thickBot="1" x14ac:dyDescent="0.3">
      <c r="C99" s="682" t="s">
        <v>2344</v>
      </c>
      <c r="D99" s="159">
        <v>1</v>
      </c>
      <c r="E99" s="104">
        <v>3500</v>
      </c>
      <c r="F99" s="684">
        <f t="shared" si="7"/>
        <v>3500</v>
      </c>
      <c r="G99" s="683" t="s">
        <v>1697</v>
      </c>
      <c r="H99" s="681"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94594</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277" t="s">
        <v>2364</v>
      </c>
      <c r="E105" s="93"/>
      <c r="F105" s="93"/>
      <c r="G105" s="93"/>
      <c r="H105" s="76"/>
      <c r="I105" s="76"/>
      <c r="J105" s="76"/>
      <c r="K105" s="112"/>
    </row>
    <row r="106" spans="3:12" ht="18.75" x14ac:dyDescent="0.2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Acondicionamiento de la oficina de comunicaciones</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v>1</v>
      </c>
      <c r="E109" s="96">
        <v>22000</v>
      </c>
      <c r="F109" s="97">
        <f>D109*E109</f>
        <v>22000</v>
      </c>
      <c r="G109" s="165" t="s">
        <v>1697</v>
      </c>
      <c r="H109" s="98" t="s">
        <v>1013</v>
      </c>
      <c r="I109" s="98" t="str">
        <f>VLOOKUP(H109,Presupuesto!$B$11:$C$565,2,0)</f>
        <v>EQUIPO DE COMPUTACION</v>
      </c>
      <c r="J109" s="218" t="s">
        <v>1512</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2370</v>
      </c>
      <c r="D111" s="151">
        <v>3</v>
      </c>
      <c r="E111" s="100">
        <v>9623</v>
      </c>
      <c r="F111" s="97">
        <f t="shared" ref="F111:F122" si="9">D111*E111</f>
        <v>28869</v>
      </c>
      <c r="G111" s="165" t="s">
        <v>1697</v>
      </c>
      <c r="H111" s="679"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2375</v>
      </c>
      <c r="D113" s="151">
        <v>1</v>
      </c>
      <c r="E113" s="100">
        <v>1000</v>
      </c>
      <c r="F113" s="97">
        <f t="shared" si="9"/>
        <v>1000</v>
      </c>
      <c r="G113" s="165" t="s">
        <v>1697</v>
      </c>
      <c r="H113" s="679"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t="s">
        <v>1697</v>
      </c>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2373</v>
      </c>
      <c r="D117" s="151">
        <v>1</v>
      </c>
      <c r="E117" s="100">
        <v>4250</v>
      </c>
      <c r="F117" s="97">
        <f t="shared" si="9"/>
        <v>4250</v>
      </c>
      <c r="G117" s="165" t="s">
        <v>1697</v>
      </c>
      <c r="H117" s="679" t="s">
        <v>1045</v>
      </c>
      <c r="I117" s="101" t="str">
        <f>VLOOKUP(H117,Presupuesto!$B$11:$C$565,2,0)</f>
        <v>APLICACIONES INFORMATICAS</v>
      </c>
      <c r="J117" s="98" t="str">
        <f t="shared" si="10"/>
        <v>Gestión Tecnologías de Información y Comunicación</v>
      </c>
      <c r="K117" s="98" t="s">
        <v>398</v>
      </c>
      <c r="L117" s="98"/>
    </row>
    <row r="118" spans="3:12" x14ac:dyDescent="0.25">
      <c r="C118" s="109" t="s">
        <v>2371</v>
      </c>
      <c r="D118" s="151">
        <v>1</v>
      </c>
      <c r="E118" s="100">
        <v>14000</v>
      </c>
      <c r="F118" s="97">
        <f t="shared" si="9"/>
        <v>14000</v>
      </c>
      <c r="G118" s="165" t="s">
        <v>1697</v>
      </c>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2372</v>
      </c>
      <c r="D119" s="151">
        <v>2</v>
      </c>
      <c r="E119" s="100">
        <v>9000</v>
      </c>
      <c r="F119" s="97">
        <f t="shared" si="9"/>
        <v>18000</v>
      </c>
      <c r="G119" s="165" t="s">
        <v>1697</v>
      </c>
      <c r="H119" s="68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2374</v>
      </c>
      <c r="D120" s="151">
        <v>1</v>
      </c>
      <c r="E120" s="100">
        <v>6475</v>
      </c>
      <c r="F120" s="97">
        <f t="shared" si="9"/>
        <v>6475</v>
      </c>
      <c r="G120" s="165" t="s">
        <v>1697</v>
      </c>
      <c r="H120" s="68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1480</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1480</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1480</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1480</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1480</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1480</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1477</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1480</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1159"/>
  <sheetViews>
    <sheetView showGridLines="0" topLeftCell="A853" zoomScale="86" zoomScaleNormal="86" workbookViewId="0">
      <selection activeCell="F1165" sqref="F116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1477</v>
      </c>
      <c r="Q2" s="467" t="s">
        <v>1512</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635350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277" t="s">
        <v>1699</v>
      </c>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VLOOKUP(H17,Presupuesto!$B$11:$C$565,2,0)</f>
        <v>#N/A</v>
      </c>
      <c r="J17" s="218" t="s">
        <v>1512</v>
      </c>
      <c r="K17" s="98" t="s">
        <v>393</v>
      </c>
    </row>
    <row r="18" spans="3:11" x14ac:dyDescent="0.25">
      <c r="C18" s="141"/>
      <c r="D18" s="158"/>
      <c r="E18" s="123"/>
      <c r="F18" s="97">
        <f t="shared" ref="F18:F24" si="1">D18*E18</f>
        <v>0</v>
      </c>
      <c r="G18" s="161"/>
      <c r="H18" s="142"/>
      <c r="I18" s="130" t="e">
        <f>VLOOKUP(H18,Presupuesto!$B$11:$C$565,2,0)</f>
        <v>#N/A</v>
      </c>
      <c r="J18" s="98" t="str">
        <f t="shared" ref="J18:J51" si="2">$J$17</f>
        <v>Gestión Tecnologías de Información y Comunicación</v>
      </c>
      <c r="K18" s="98" t="s">
        <v>411</v>
      </c>
    </row>
    <row r="19" spans="3:11" x14ac:dyDescent="0.25">
      <c r="C19" s="141"/>
      <c r="D19" s="158"/>
      <c r="E19" s="123"/>
      <c r="F19" s="97">
        <f t="shared" si="1"/>
        <v>0</v>
      </c>
      <c r="G19" s="161"/>
      <c r="H19" s="142"/>
      <c r="I19" s="130" t="e">
        <f>VLOOKUP(H19,Presupuesto!$B$11:$C$565,2,0)</f>
        <v>#N/A</v>
      </c>
      <c r="J19" s="98" t="str">
        <f t="shared" si="2"/>
        <v>Gestión Tecnologías de Información y Comunicación</v>
      </c>
      <c r="K19" s="98" t="s">
        <v>411</v>
      </c>
    </row>
    <row r="20" spans="3:11" x14ac:dyDescent="0.25">
      <c r="C20" s="141"/>
      <c r="D20" s="158"/>
      <c r="E20" s="123"/>
      <c r="F20" s="97">
        <f t="shared" si="1"/>
        <v>0</v>
      </c>
      <c r="G20" s="161"/>
      <c r="H20" s="142"/>
      <c r="I20" s="130" t="e">
        <f>VLOOKUP(H20,Presupuesto!$B$11:$C$565,2,0)</f>
        <v>#N/A</v>
      </c>
      <c r="J20" s="98" t="str">
        <f t="shared" si="2"/>
        <v>Gestión Tecnologías de Información y Comunicación</v>
      </c>
      <c r="K20" s="98" t="s">
        <v>411</v>
      </c>
    </row>
    <row r="21" spans="3:11" x14ac:dyDescent="0.25">
      <c r="C21" s="141"/>
      <c r="D21" s="158"/>
      <c r="E21" s="123"/>
      <c r="F21" s="97">
        <f t="shared" si="1"/>
        <v>0</v>
      </c>
      <c r="G21" s="161"/>
      <c r="H21" s="142"/>
      <c r="I21" s="130" t="e">
        <f>VLOOKUP(H21,Presupuesto!$B$11:$C$565,2,0)</f>
        <v>#N/A</v>
      </c>
      <c r="J21" s="98" t="str">
        <f t="shared" si="2"/>
        <v>Gestión Tecnologías de Información y Comunicación</v>
      </c>
      <c r="K21" s="98" t="s">
        <v>411</v>
      </c>
    </row>
    <row r="22" spans="3:11" x14ac:dyDescent="0.25">
      <c r="C22" s="141"/>
      <c r="D22" s="158"/>
      <c r="E22" s="123"/>
      <c r="F22" s="97">
        <f t="shared" si="1"/>
        <v>0</v>
      </c>
      <c r="G22" s="161"/>
      <c r="H22" s="142"/>
      <c r="I22" s="130" t="e">
        <f>VLOOKUP(H22,Presupuesto!$B$11:$C$565,2,0)</f>
        <v>#N/A</v>
      </c>
      <c r="J22" s="98" t="str">
        <f t="shared" si="2"/>
        <v>Gestión Tecnologías de Información y Comunicación</v>
      </c>
      <c r="K22" s="98" t="s">
        <v>400</v>
      </c>
    </row>
    <row r="23" spans="3:11" x14ac:dyDescent="0.25">
      <c r="C23" s="141"/>
      <c r="D23" s="158"/>
      <c r="E23" s="123"/>
      <c r="F23" s="97">
        <f t="shared" si="1"/>
        <v>0</v>
      </c>
      <c r="G23" s="161"/>
      <c r="H23" s="142"/>
      <c r="I23" s="130" t="e">
        <f>VLOOKUP(H23,Presupuesto!$B$11:$C$565,2,0)</f>
        <v>#N/A</v>
      </c>
      <c r="J23" s="98" t="str">
        <f t="shared" si="2"/>
        <v>Gestión Tecnologías de Información y Comunicación</v>
      </c>
      <c r="K23" s="98" t="s">
        <v>411</v>
      </c>
    </row>
    <row r="24" spans="3:1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x14ac:dyDescent="0.25">
      <c r="C25" s="141"/>
      <c r="D25" s="158"/>
      <c r="E25" s="123"/>
      <c r="F25" s="97">
        <f t="shared" si="0"/>
        <v>0</v>
      </c>
      <c r="G25" s="161"/>
      <c r="H25" s="142"/>
      <c r="I25" s="130" t="e">
        <f>VLOOKUP(H25,Presupuesto!$B$11:$C$565,2,0)</f>
        <v>#N/A</v>
      </c>
      <c r="J25" s="98" t="str">
        <f t="shared" si="2"/>
        <v>Gestión Tecnologías de Información y Comunicación</v>
      </c>
      <c r="K25" s="98" t="s">
        <v>411</v>
      </c>
    </row>
    <row r="26" spans="3:1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73">
        <f>SUM(F61:F95)</f>
        <v>34500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519" t="s">
        <v>1777</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Participacion de los estudiantes en festival nacional UNAH</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427</v>
      </c>
      <c r="D61" s="221">
        <v>5.5</v>
      </c>
      <c r="E61" s="219">
        <v>2000</v>
      </c>
      <c r="F61" s="97">
        <f t="shared" ref="F61:F95" si="4">D61*E61</f>
        <v>11000</v>
      </c>
      <c r="G61" s="161" t="s">
        <v>1697</v>
      </c>
      <c r="H61" s="142" t="s">
        <v>306</v>
      </c>
      <c r="I61" s="130" t="str">
        <f>VLOOKUP(H61,Presupuesto!$B$11:$C$565,2,0)</f>
        <v>VIATICOS NACIONALES Y OTROS GASTOS DE VIAJE PROYECTO FORTALECIMIENTO ORG. ESTUDI (26200-72)</v>
      </c>
      <c r="J61" s="218" t="s">
        <v>1359</v>
      </c>
      <c r="K61" s="98" t="s">
        <v>398</v>
      </c>
    </row>
    <row r="62" spans="3:11" x14ac:dyDescent="0.25">
      <c r="C62" s="141" t="s">
        <v>1784</v>
      </c>
      <c r="D62" s="158">
        <v>1</v>
      </c>
      <c r="E62" s="123">
        <v>2500</v>
      </c>
      <c r="F62" s="97">
        <f t="shared" si="4"/>
        <v>2500</v>
      </c>
      <c r="G62" s="161" t="s">
        <v>1697</v>
      </c>
      <c r="H62" s="142" t="s">
        <v>872</v>
      </c>
      <c r="I62" s="130" t="str">
        <f>VLOOKUP(H62,Presupuesto!$B$11:$C$565,2,0)</f>
        <v>DIESEL</v>
      </c>
      <c r="J62" s="98" t="str">
        <f>$J$61</f>
        <v>Estudiantes y Graduados</v>
      </c>
      <c r="K62" s="98" t="s">
        <v>398</v>
      </c>
    </row>
    <row r="63" spans="3:11" ht="15.75" thickBot="1" x14ac:dyDescent="0.3">
      <c r="C63" s="141" t="s">
        <v>1785</v>
      </c>
      <c r="D63" s="158">
        <v>12</v>
      </c>
      <c r="E63" s="123">
        <v>1200</v>
      </c>
      <c r="F63" s="97">
        <f t="shared" si="4"/>
        <v>14400</v>
      </c>
      <c r="G63" s="161" t="s">
        <v>1697</v>
      </c>
      <c r="H63" s="142" t="s">
        <v>742</v>
      </c>
      <c r="I63" s="130" t="str">
        <f>VLOOKUP(H63,Presupuesto!$B$11:$C$565,2,0)</f>
        <v>OTROS SERVICIOS COMERCIALES Y FINANCIEROS</v>
      </c>
      <c r="J63" s="98" t="str">
        <f t="shared" ref="J63:J95" si="5">$J$61</f>
        <v>Estudiantes y Graduados</v>
      </c>
      <c r="K63" s="98" t="s">
        <v>398</v>
      </c>
    </row>
    <row r="64" spans="3:11" x14ac:dyDescent="0.25">
      <c r="C64" s="220" t="s">
        <v>435</v>
      </c>
      <c r="D64" s="221">
        <v>5.5</v>
      </c>
      <c r="E64" s="219">
        <v>1200</v>
      </c>
      <c r="F64" s="97">
        <f t="shared" ref="F64" si="6">D64*E64</f>
        <v>6600</v>
      </c>
      <c r="G64" s="161" t="s">
        <v>1697</v>
      </c>
      <c r="H64" s="675" t="s">
        <v>760</v>
      </c>
      <c r="I64" s="130" t="str">
        <f>VLOOKUP(H64,Presupuesto!$B$11:$C$565,2,0)</f>
        <v>VIATICOS NACIONALES</v>
      </c>
      <c r="J64" s="218" t="s">
        <v>1477</v>
      </c>
      <c r="K64" s="98" t="s">
        <v>398</v>
      </c>
    </row>
    <row r="65" spans="3:11" x14ac:dyDescent="0.25">
      <c r="C65" s="141"/>
      <c r="D65" s="158"/>
      <c r="E65" s="123"/>
      <c r="F65" s="97">
        <f t="shared" si="4"/>
        <v>0</v>
      </c>
      <c r="G65" s="161"/>
      <c r="H65" s="142"/>
      <c r="I65" s="130" t="e">
        <f>VLOOKUP(H65,Presupuesto!$B$11:$C$565,2,0)</f>
        <v>#N/A</v>
      </c>
      <c r="J65" s="98" t="str">
        <f t="shared" si="5"/>
        <v>Estudiantes y Graduados</v>
      </c>
      <c r="K65" s="98" t="s">
        <v>411</v>
      </c>
    </row>
    <row r="66" spans="3:11" x14ac:dyDescent="0.25">
      <c r="C66" s="141"/>
      <c r="D66" s="158"/>
      <c r="E66" s="123"/>
      <c r="F66" s="97">
        <f t="shared" si="4"/>
        <v>0</v>
      </c>
      <c r="G66" s="161"/>
      <c r="H66" s="142"/>
      <c r="I66" s="130" t="e">
        <f>VLOOKUP(H66,Presupuesto!$B$11:$C$565,2,0)</f>
        <v>#N/A</v>
      </c>
      <c r="J66" s="98" t="str">
        <f t="shared" si="5"/>
        <v>Estudiantes y Graduados</v>
      </c>
      <c r="K66" s="98" t="s">
        <v>400</v>
      </c>
    </row>
    <row r="67" spans="3:11" x14ac:dyDescent="0.25">
      <c r="C67" s="141"/>
      <c r="D67" s="158"/>
      <c r="E67" s="123"/>
      <c r="F67" s="97">
        <f t="shared" si="4"/>
        <v>0</v>
      </c>
      <c r="G67" s="161"/>
      <c r="H67" s="142"/>
      <c r="I67" s="130" t="e">
        <f>VLOOKUP(H67,Presupuesto!$B$11:$C$565,2,0)</f>
        <v>#N/A</v>
      </c>
      <c r="J67" s="98" t="str">
        <f t="shared" si="5"/>
        <v>Estudiantes y Graduados</v>
      </c>
      <c r="K67" s="98" t="s">
        <v>411</v>
      </c>
    </row>
    <row r="68" spans="3:11" x14ac:dyDescent="0.25">
      <c r="C68" s="141"/>
      <c r="D68" s="158"/>
      <c r="E68" s="123"/>
      <c r="F68" s="97">
        <f t="shared" si="4"/>
        <v>0</v>
      </c>
      <c r="G68" s="161"/>
      <c r="H68" s="142"/>
      <c r="I68" s="130" t="e">
        <f>VLOOKUP(H68,Presupuesto!$B$11:$C$565,2,0)</f>
        <v>#N/A</v>
      </c>
      <c r="J68" s="98" t="str">
        <f t="shared" si="5"/>
        <v>Estudiantes y Graduados</v>
      </c>
      <c r="K68" s="98" t="s">
        <v>411</v>
      </c>
    </row>
    <row r="69" spans="3:11" x14ac:dyDescent="0.25">
      <c r="C69" s="141"/>
      <c r="D69" s="158"/>
      <c r="E69" s="123"/>
      <c r="F69" s="97">
        <f t="shared" si="4"/>
        <v>0</v>
      </c>
      <c r="G69" s="161"/>
      <c r="H69" s="142"/>
      <c r="I69" s="130" t="e">
        <f>VLOOKUP(H69,Presupuesto!$B$11:$C$565,2,0)</f>
        <v>#N/A</v>
      </c>
      <c r="J69" s="98" t="str">
        <f t="shared" si="5"/>
        <v>Estudiantes y Graduados</v>
      </c>
      <c r="K69" s="98" t="s">
        <v>411</v>
      </c>
    </row>
    <row r="70" spans="3:11" x14ac:dyDescent="0.25">
      <c r="C70" s="141"/>
      <c r="D70" s="158"/>
      <c r="E70" s="123"/>
      <c r="F70" s="97">
        <f t="shared" si="4"/>
        <v>0</v>
      </c>
      <c r="G70" s="161"/>
      <c r="H70" s="142"/>
      <c r="I70" s="130" t="e">
        <f>VLOOKUP(H70,Presupuesto!$B$11:$C$565,2,0)</f>
        <v>#N/A</v>
      </c>
      <c r="J70" s="98" t="str">
        <f t="shared" si="5"/>
        <v>Estudiantes y Graduados</v>
      </c>
      <c r="K70" s="98" t="s">
        <v>411</v>
      </c>
    </row>
    <row r="71" spans="3:11" x14ac:dyDescent="0.25">
      <c r="C71" s="141"/>
      <c r="D71" s="158"/>
      <c r="E71" s="123"/>
      <c r="F71" s="97">
        <f t="shared" si="4"/>
        <v>0</v>
      </c>
      <c r="G71" s="161"/>
      <c r="H71" s="142"/>
      <c r="I71" s="130" t="e">
        <f>VLOOKUP(H71,Presupuesto!$B$11:$C$565,2,0)</f>
        <v>#N/A</v>
      </c>
      <c r="J71" s="98" t="str">
        <f t="shared" si="5"/>
        <v>Estudiantes y Graduados</v>
      </c>
      <c r="K71" s="98" t="s">
        <v>411</v>
      </c>
    </row>
    <row r="72" spans="3:11" x14ac:dyDescent="0.25">
      <c r="C72" s="141"/>
      <c r="D72" s="158"/>
      <c r="E72" s="123"/>
      <c r="F72" s="97">
        <f t="shared" si="4"/>
        <v>0</v>
      </c>
      <c r="G72" s="161"/>
      <c r="H72" s="142"/>
      <c r="I72" s="130" t="e">
        <f>VLOOKUP(H72,Presupuesto!$B$11:$C$565,2,0)</f>
        <v>#N/A</v>
      </c>
      <c r="J72" s="98" t="str">
        <f t="shared" si="5"/>
        <v>Estudiantes y Graduados</v>
      </c>
      <c r="K72" s="98" t="s">
        <v>411</v>
      </c>
    </row>
    <row r="73" spans="3:11" x14ac:dyDescent="0.25">
      <c r="C73" s="141"/>
      <c r="D73" s="158"/>
      <c r="E73" s="123"/>
      <c r="F73" s="97">
        <f t="shared" si="4"/>
        <v>0</v>
      </c>
      <c r="G73" s="161"/>
      <c r="H73" s="142"/>
      <c r="I73" s="130" t="e">
        <f>VLOOKUP(H73,Presupuesto!$B$11:$C$565,2,0)</f>
        <v>#N/A</v>
      </c>
      <c r="J73" s="98" t="str">
        <f t="shared" si="5"/>
        <v>Estudiantes y Graduados</v>
      </c>
      <c r="K73" s="98" t="s">
        <v>411</v>
      </c>
    </row>
    <row r="74" spans="3:11" x14ac:dyDescent="0.25">
      <c r="C74" s="141"/>
      <c r="D74" s="158"/>
      <c r="E74" s="123"/>
      <c r="F74" s="97">
        <f t="shared" si="4"/>
        <v>0</v>
      </c>
      <c r="G74" s="161"/>
      <c r="H74" s="142"/>
      <c r="I74" s="130" t="e">
        <f>VLOOKUP(H74,Presupuesto!$B$11:$C$565,2,0)</f>
        <v>#N/A</v>
      </c>
      <c r="J74" s="98" t="str">
        <f t="shared" si="5"/>
        <v>Estudiantes y Graduados</v>
      </c>
      <c r="K74" s="98" t="s">
        <v>411</v>
      </c>
    </row>
    <row r="75" spans="3:11" x14ac:dyDescent="0.25">
      <c r="C75" s="141"/>
      <c r="D75" s="158"/>
      <c r="E75" s="123"/>
      <c r="F75" s="97">
        <f t="shared" si="4"/>
        <v>0</v>
      </c>
      <c r="G75" s="161"/>
      <c r="H75" s="142"/>
      <c r="I75" s="130" t="e">
        <f>VLOOKUP(H75,Presupuesto!$B$11:$C$565,2,0)</f>
        <v>#N/A</v>
      </c>
      <c r="J75" s="98" t="str">
        <f t="shared" si="5"/>
        <v>Estudiantes y Graduados</v>
      </c>
      <c r="K75" s="98" t="s">
        <v>411</v>
      </c>
    </row>
    <row r="76" spans="3:11" x14ac:dyDescent="0.25">
      <c r="C76" s="141"/>
      <c r="D76" s="158"/>
      <c r="E76" s="123"/>
      <c r="F76" s="97">
        <f t="shared" si="4"/>
        <v>0</v>
      </c>
      <c r="G76" s="161"/>
      <c r="H76" s="142"/>
      <c r="I76" s="130" t="e">
        <f>VLOOKUP(H76,Presupuesto!$B$11:$C$565,2,0)</f>
        <v>#N/A</v>
      </c>
      <c r="J76" s="98" t="str">
        <f t="shared" si="5"/>
        <v>Estudiantes y Graduados</v>
      </c>
      <c r="K76" s="98" t="s">
        <v>411</v>
      </c>
    </row>
    <row r="77" spans="3:11" x14ac:dyDescent="0.25">
      <c r="C77" s="141"/>
      <c r="D77" s="158"/>
      <c r="E77" s="123"/>
      <c r="F77" s="97">
        <f t="shared" si="4"/>
        <v>0</v>
      </c>
      <c r="G77" s="161"/>
      <c r="H77" s="142"/>
      <c r="I77" s="130" t="e">
        <f>VLOOKUP(H77,Presupuesto!$B$11:$C$565,2,0)</f>
        <v>#N/A</v>
      </c>
      <c r="J77" s="98" t="str">
        <f t="shared" si="5"/>
        <v>Estudiantes y Graduados</v>
      </c>
      <c r="K77" s="98" t="s">
        <v>411</v>
      </c>
    </row>
    <row r="78" spans="3:11" x14ac:dyDescent="0.25">
      <c r="C78" s="141"/>
      <c r="D78" s="158"/>
      <c r="E78" s="123"/>
      <c r="F78" s="97">
        <f t="shared" si="4"/>
        <v>0</v>
      </c>
      <c r="G78" s="161"/>
      <c r="H78" s="142"/>
      <c r="I78" s="130" t="e">
        <f>VLOOKUP(H78,Presupuesto!$B$11:$C$565,2,0)</f>
        <v>#N/A</v>
      </c>
      <c r="J78" s="98" t="str">
        <f t="shared" si="5"/>
        <v>Estudiantes y Graduados</v>
      </c>
      <c r="K78" s="98" t="s">
        <v>411</v>
      </c>
    </row>
    <row r="79" spans="3:11" x14ac:dyDescent="0.25">
      <c r="C79" s="141"/>
      <c r="D79" s="158"/>
      <c r="E79" s="123"/>
      <c r="F79" s="97">
        <f t="shared" si="4"/>
        <v>0</v>
      </c>
      <c r="G79" s="161"/>
      <c r="H79" s="142"/>
      <c r="I79" s="130" t="e">
        <f>VLOOKUP(H79,Presupuesto!$B$11:$C$565,2,0)</f>
        <v>#N/A</v>
      </c>
      <c r="J79" s="98" t="str">
        <f t="shared" si="5"/>
        <v>Estudiantes y Graduados</v>
      </c>
      <c r="K79" s="98" t="s">
        <v>411</v>
      </c>
    </row>
    <row r="80" spans="3:11" x14ac:dyDescent="0.25">
      <c r="C80" s="141"/>
      <c r="D80" s="158"/>
      <c r="E80" s="123"/>
      <c r="F80" s="97">
        <f t="shared" si="4"/>
        <v>0</v>
      </c>
      <c r="G80" s="161"/>
      <c r="H80" s="142"/>
      <c r="I80" s="130" t="e">
        <f>VLOOKUP(H80,Presupuesto!$B$11:$C$565,2,0)</f>
        <v>#N/A</v>
      </c>
      <c r="J80" s="98" t="str">
        <f t="shared" si="5"/>
        <v>Estudiantes y Graduados</v>
      </c>
      <c r="K80" s="98" t="s">
        <v>411</v>
      </c>
    </row>
    <row r="81" spans="3:11" x14ac:dyDescent="0.25">
      <c r="C81" s="141"/>
      <c r="D81" s="158"/>
      <c r="E81" s="123"/>
      <c r="F81" s="97">
        <f t="shared" si="4"/>
        <v>0</v>
      </c>
      <c r="G81" s="161"/>
      <c r="H81" s="142"/>
      <c r="I81" s="130" t="e">
        <f>VLOOKUP(H81,Presupuesto!$B$11:$C$565,2,0)</f>
        <v>#N/A</v>
      </c>
      <c r="J81" s="98" t="str">
        <f t="shared" si="5"/>
        <v>Estudiantes y Graduados</v>
      </c>
      <c r="K81" s="98" t="s">
        <v>411</v>
      </c>
    </row>
    <row r="82" spans="3:11" x14ac:dyDescent="0.25">
      <c r="C82" s="141"/>
      <c r="D82" s="158"/>
      <c r="E82" s="123"/>
      <c r="F82" s="97">
        <f t="shared" si="4"/>
        <v>0</v>
      </c>
      <c r="G82" s="161"/>
      <c r="H82" s="142"/>
      <c r="I82" s="130" t="e">
        <f>VLOOKUP(H82,Presupuesto!$B$11:$C$565,2,0)</f>
        <v>#N/A</v>
      </c>
      <c r="J82" s="98" t="str">
        <f t="shared" si="5"/>
        <v>Estudiantes y Graduados</v>
      </c>
      <c r="K82" s="98" t="s">
        <v>411</v>
      </c>
    </row>
    <row r="83" spans="3:11" x14ac:dyDescent="0.25">
      <c r="C83" s="143"/>
      <c r="D83" s="151"/>
      <c r="E83" s="118"/>
      <c r="F83" s="97">
        <f t="shared" si="4"/>
        <v>0</v>
      </c>
      <c r="G83" s="161"/>
      <c r="H83" s="144"/>
      <c r="I83" s="130" t="e">
        <f>VLOOKUP(H83,Presupuesto!$B$11:$C$565,2,0)</f>
        <v>#N/A</v>
      </c>
      <c r="J83" s="98" t="str">
        <f t="shared" si="5"/>
        <v>Estudiantes y Graduados</v>
      </c>
      <c r="K83" s="98" t="s">
        <v>411</v>
      </c>
    </row>
    <row r="84" spans="3:11" x14ac:dyDescent="0.25">
      <c r="C84" s="143"/>
      <c r="D84" s="151"/>
      <c r="E84" s="118"/>
      <c r="F84" s="97">
        <f t="shared" si="4"/>
        <v>0</v>
      </c>
      <c r="G84" s="161"/>
      <c r="H84" s="144"/>
      <c r="I84" s="130" t="e">
        <f>VLOOKUP(H84,Presupuesto!$B$11:$C$565,2,0)</f>
        <v>#N/A</v>
      </c>
      <c r="J84" s="98" t="str">
        <f t="shared" si="5"/>
        <v>Estudiantes y Graduados</v>
      </c>
      <c r="K84" s="98" t="s">
        <v>411</v>
      </c>
    </row>
    <row r="85" spans="3:11" x14ac:dyDescent="0.25">
      <c r="C85" s="143"/>
      <c r="D85" s="151"/>
      <c r="E85" s="118"/>
      <c r="F85" s="97">
        <f t="shared" si="4"/>
        <v>0</v>
      </c>
      <c r="G85" s="161"/>
      <c r="H85" s="144"/>
      <c r="I85" s="130" t="e">
        <f>VLOOKUP(H85,Presupuesto!$B$11:$C$565,2,0)</f>
        <v>#N/A</v>
      </c>
      <c r="J85" s="98" t="str">
        <f t="shared" si="5"/>
        <v>Estudiantes y Graduados</v>
      </c>
      <c r="K85" s="98" t="s">
        <v>411</v>
      </c>
    </row>
    <row r="86" spans="3:11" x14ac:dyDescent="0.25">
      <c r="C86" s="143"/>
      <c r="D86" s="151"/>
      <c r="E86" s="118"/>
      <c r="F86" s="97">
        <f t="shared" si="4"/>
        <v>0</v>
      </c>
      <c r="G86" s="161"/>
      <c r="H86" s="144"/>
      <c r="I86" s="130" t="e">
        <f>VLOOKUP(H86,Presupuesto!$B$11:$C$565,2,0)</f>
        <v>#N/A</v>
      </c>
      <c r="J86" s="98" t="str">
        <f t="shared" si="5"/>
        <v>Estudiantes y Graduados</v>
      </c>
      <c r="K86" s="98" t="s">
        <v>411</v>
      </c>
    </row>
    <row r="87" spans="3:11" x14ac:dyDescent="0.25">
      <c r="C87" s="143"/>
      <c r="D87" s="151"/>
      <c r="E87" s="118"/>
      <c r="F87" s="97">
        <f t="shared" si="4"/>
        <v>0</v>
      </c>
      <c r="G87" s="161"/>
      <c r="H87" s="144"/>
      <c r="I87" s="130" t="e">
        <f>VLOOKUP(H87,Presupuesto!$B$11:$C$565,2,0)</f>
        <v>#N/A</v>
      </c>
      <c r="J87" s="98" t="str">
        <f t="shared" si="5"/>
        <v>Estudiantes y Graduados</v>
      </c>
      <c r="K87" s="98" t="s">
        <v>411</v>
      </c>
    </row>
    <row r="88" spans="3:11" x14ac:dyDescent="0.25">
      <c r="C88" s="143"/>
      <c r="D88" s="151"/>
      <c r="E88" s="118"/>
      <c r="F88" s="97">
        <f t="shared" si="4"/>
        <v>0</v>
      </c>
      <c r="G88" s="161"/>
      <c r="H88" s="144"/>
      <c r="I88" s="130" t="e">
        <f>VLOOKUP(H88,Presupuesto!$B$11:$C$565,2,0)</f>
        <v>#N/A</v>
      </c>
      <c r="J88" s="98" t="str">
        <f t="shared" si="5"/>
        <v>Estudiantes y Graduados</v>
      </c>
      <c r="K88" s="98" t="s">
        <v>411</v>
      </c>
    </row>
    <row r="89" spans="3:11" x14ac:dyDescent="0.25">
      <c r="C89" s="143"/>
      <c r="D89" s="151"/>
      <c r="E89" s="118"/>
      <c r="F89" s="97">
        <f t="shared" si="4"/>
        <v>0</v>
      </c>
      <c r="G89" s="161"/>
      <c r="H89" s="144"/>
      <c r="I89" s="130" t="e">
        <f>VLOOKUP(H89,Presupuesto!$B$11:$C$565,2,0)</f>
        <v>#N/A</v>
      </c>
      <c r="J89" s="98" t="str">
        <f t="shared" si="5"/>
        <v>Estudiantes y Graduados</v>
      </c>
      <c r="K89" s="98" t="s">
        <v>411</v>
      </c>
    </row>
    <row r="90" spans="3:11" x14ac:dyDescent="0.25">
      <c r="C90" s="143"/>
      <c r="D90" s="151"/>
      <c r="E90" s="118"/>
      <c r="F90" s="97">
        <f t="shared" si="4"/>
        <v>0</v>
      </c>
      <c r="G90" s="161"/>
      <c r="H90" s="144"/>
      <c r="I90" s="130" t="e">
        <f>VLOOKUP(H90,Presupuesto!$B$11:$C$565,2,0)</f>
        <v>#N/A</v>
      </c>
      <c r="J90" s="98" t="str">
        <f t="shared" si="5"/>
        <v>Estudiantes y Graduados</v>
      </c>
      <c r="K90" s="98" t="s">
        <v>411</v>
      </c>
    </row>
    <row r="91" spans="3:11" x14ac:dyDescent="0.25">
      <c r="C91" s="145"/>
      <c r="D91" s="151"/>
      <c r="E91" s="118"/>
      <c r="F91" s="97">
        <f t="shared" si="4"/>
        <v>0</v>
      </c>
      <c r="G91" s="161"/>
      <c r="H91" s="146"/>
      <c r="I91" s="130" t="e">
        <f>VLOOKUP(H91,Presupuesto!$B$11:$C$565,2,0)</f>
        <v>#N/A</v>
      </c>
      <c r="J91" s="98" t="str">
        <f t="shared" si="5"/>
        <v>Estudiantes y Graduados</v>
      </c>
      <c r="K91" s="98" t="s">
        <v>402</v>
      </c>
    </row>
    <row r="92" spans="3:11" x14ac:dyDescent="0.25">
      <c r="C92" s="145"/>
      <c r="D92" s="151"/>
      <c r="E92" s="118"/>
      <c r="F92" s="97">
        <f t="shared" si="4"/>
        <v>0</v>
      </c>
      <c r="G92" s="161"/>
      <c r="H92" s="146"/>
      <c r="I92" s="130" t="e">
        <f>VLOOKUP(H92,Presupuesto!$B$11:$C$565,2,0)</f>
        <v>#N/A</v>
      </c>
      <c r="J92" s="98" t="str">
        <f t="shared" si="5"/>
        <v>Estudiantes y Graduados</v>
      </c>
      <c r="K92" s="98" t="s">
        <v>411</v>
      </c>
    </row>
    <row r="93" spans="3:11" x14ac:dyDescent="0.25">
      <c r="C93" s="145"/>
      <c r="D93" s="151"/>
      <c r="E93" s="118"/>
      <c r="F93" s="97">
        <f t="shared" si="4"/>
        <v>0</v>
      </c>
      <c r="G93" s="161"/>
      <c r="H93" s="146"/>
      <c r="I93" s="130" t="e">
        <f>VLOOKUP(H93,Presupuesto!$B$11:$C$565,2,0)</f>
        <v>#N/A</v>
      </c>
      <c r="J93" s="98" t="str">
        <f t="shared" si="5"/>
        <v>Estudiantes y Graduados</v>
      </c>
      <c r="K93" s="98" t="s">
        <v>411</v>
      </c>
    </row>
    <row r="94" spans="3:11" x14ac:dyDescent="0.25">
      <c r="C94" s="145"/>
      <c r="D94" s="151"/>
      <c r="E94" s="118"/>
      <c r="F94" s="97">
        <f t="shared" si="4"/>
        <v>0</v>
      </c>
      <c r="G94" s="161"/>
      <c r="H94" s="146"/>
      <c r="I94" s="130" t="e">
        <f>VLOOKUP(H94,Presupuesto!$B$11:$C$565,2,0)</f>
        <v>#N/A</v>
      </c>
      <c r="J94" s="98" t="str">
        <f t="shared" si="5"/>
        <v>Estudiantes y Graduados</v>
      </c>
      <c r="K94" s="98" t="s">
        <v>411</v>
      </c>
    </row>
    <row r="95" spans="3:11" ht="15.75" thickBot="1" x14ac:dyDescent="0.3">
      <c r="C95" s="147"/>
      <c r="D95" s="159"/>
      <c r="E95" s="103"/>
      <c r="F95" s="105">
        <f t="shared" si="4"/>
        <v>0</v>
      </c>
      <c r="G95" s="162"/>
      <c r="H95" s="148"/>
      <c r="I95" s="132" t="e">
        <f>VLOOKUP(H95,Presupuesto!$B$11:$C$565,2,0)</f>
        <v>#N/A</v>
      </c>
      <c r="J95" s="106" t="str">
        <f t="shared" si="5"/>
        <v>Estudiantes y Graduados</v>
      </c>
      <c r="K95" s="124" t="s">
        <v>393</v>
      </c>
    </row>
    <row r="97" spans="3:11" ht="15.75" thickBot="1" x14ac:dyDescent="0.3"/>
    <row r="98" spans="3:11" ht="15.75" thickBot="1" x14ac:dyDescent="0.3">
      <c r="C98" s="157" t="s">
        <v>53</v>
      </c>
      <c r="D98" s="373">
        <f>SUM(F105:F139)</f>
        <v>30000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249" t="s">
        <v>1787</v>
      </c>
      <c r="E101" s="93"/>
      <c r="F101" s="93"/>
      <c r="G101" s="93"/>
      <c r="H101" s="76"/>
      <c r="I101" s="76"/>
      <c r="J101" s="76"/>
      <c r="K101" s="112"/>
    </row>
    <row r="102" spans="3: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Creacion de un cuadro artistico y participacion en eventos culturales</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7">D105*E105</f>
        <v>0</v>
      </c>
      <c r="G105" s="161"/>
      <c r="H105" s="142"/>
      <c r="I105" s="130" t="e">
        <f>VLOOKUP(H105,Presupuesto!$B$11:$C$565,2,0)</f>
        <v>#N/A</v>
      </c>
      <c r="J105" s="218" t="s">
        <v>1359</v>
      </c>
      <c r="K105" s="98" t="s">
        <v>393</v>
      </c>
    </row>
    <row r="106" spans="3:11" x14ac:dyDescent="0.25">
      <c r="C106" s="141" t="s">
        <v>1790</v>
      </c>
      <c r="D106" s="158">
        <v>12</v>
      </c>
      <c r="E106" s="123">
        <v>2250</v>
      </c>
      <c r="F106" s="97">
        <f t="shared" si="7"/>
        <v>27000</v>
      </c>
      <c r="G106" s="161" t="s">
        <v>1697</v>
      </c>
      <c r="H106" s="142" t="s">
        <v>807</v>
      </c>
      <c r="I106" s="130" t="str">
        <f>VLOOKUP(H106,Presupuesto!$B$11:$C$565,2,0)</f>
        <v>PRENDA DE VESTIR</v>
      </c>
      <c r="J106" s="98" t="str">
        <f>$J$105</f>
        <v>Estudiantes y Graduados</v>
      </c>
      <c r="K106" s="98" t="s">
        <v>411</v>
      </c>
    </row>
    <row r="107" spans="3:11" x14ac:dyDescent="0.25">
      <c r="C107" s="141" t="s">
        <v>1791</v>
      </c>
      <c r="D107" s="158">
        <v>1</v>
      </c>
      <c r="E107" s="123">
        <v>3000</v>
      </c>
      <c r="F107" s="97">
        <f t="shared" si="7"/>
        <v>3000</v>
      </c>
      <c r="G107" s="161" t="s">
        <v>1697</v>
      </c>
      <c r="H107" s="142" t="s">
        <v>742</v>
      </c>
      <c r="I107" s="130" t="str">
        <f>VLOOKUP(H107,Presupuesto!$B$11:$C$565,2,0)</f>
        <v>OTROS SERVICIOS COMERCIALES Y FINANCIEROS</v>
      </c>
      <c r="J107" s="98" t="str">
        <f t="shared" ref="J107:J139" si="8">$J$105</f>
        <v>Estudiantes y Graduados</v>
      </c>
      <c r="K107" s="98" t="s">
        <v>411</v>
      </c>
    </row>
    <row r="108" spans="3:11" x14ac:dyDescent="0.25">
      <c r="C108" s="141"/>
      <c r="D108" s="158"/>
      <c r="E108" s="123"/>
      <c r="F108" s="97">
        <f t="shared" si="7"/>
        <v>0</v>
      </c>
      <c r="G108" s="161"/>
      <c r="H108" s="142"/>
      <c r="I108" s="130" t="e">
        <f>VLOOKUP(H108,Presupuesto!$B$11:$C$565,2,0)</f>
        <v>#N/A</v>
      </c>
      <c r="J108" s="98" t="str">
        <f t="shared" si="8"/>
        <v>Estudiantes y Graduados</v>
      </c>
      <c r="K108" s="98" t="s">
        <v>411</v>
      </c>
    </row>
    <row r="109" spans="3:11" x14ac:dyDescent="0.25">
      <c r="C109" s="141"/>
      <c r="D109" s="158"/>
      <c r="E109" s="123"/>
      <c r="F109" s="97">
        <f t="shared" si="7"/>
        <v>0</v>
      </c>
      <c r="G109" s="161"/>
      <c r="H109" s="142"/>
      <c r="I109" s="130" t="e">
        <f>VLOOKUP(H109,Presupuesto!$B$11:$C$565,2,0)</f>
        <v>#N/A</v>
      </c>
      <c r="J109" s="98" t="str">
        <f t="shared" si="8"/>
        <v>Estudiantes y Graduados</v>
      </c>
      <c r="K109" s="98" t="s">
        <v>411</v>
      </c>
    </row>
    <row r="110" spans="3:11" x14ac:dyDescent="0.25">
      <c r="C110" s="141"/>
      <c r="D110" s="158"/>
      <c r="E110" s="123"/>
      <c r="F110" s="97">
        <f t="shared" si="7"/>
        <v>0</v>
      </c>
      <c r="G110" s="161"/>
      <c r="H110" s="142"/>
      <c r="I110" s="130" t="e">
        <f>VLOOKUP(H110,Presupuesto!$B$11:$C$565,2,0)</f>
        <v>#N/A</v>
      </c>
      <c r="J110" s="98" t="str">
        <f t="shared" si="8"/>
        <v>Estudiantes y Graduados</v>
      </c>
      <c r="K110" s="98" t="s">
        <v>400</v>
      </c>
    </row>
    <row r="111" spans="3:11" x14ac:dyDescent="0.25">
      <c r="C111" s="141"/>
      <c r="D111" s="158"/>
      <c r="E111" s="123"/>
      <c r="F111" s="97">
        <f t="shared" si="7"/>
        <v>0</v>
      </c>
      <c r="G111" s="161"/>
      <c r="H111" s="142"/>
      <c r="I111" s="130" t="e">
        <f>VLOOKUP(H111,Presupuesto!$B$11:$C$565,2,0)</f>
        <v>#N/A</v>
      </c>
      <c r="J111" s="98" t="str">
        <f t="shared" si="8"/>
        <v>Estudiantes y Graduados</v>
      </c>
      <c r="K111" s="98" t="s">
        <v>411</v>
      </c>
    </row>
    <row r="112" spans="3:11" x14ac:dyDescent="0.25">
      <c r="C112" s="141"/>
      <c r="D112" s="158"/>
      <c r="E112" s="123"/>
      <c r="F112" s="97">
        <f t="shared" si="7"/>
        <v>0</v>
      </c>
      <c r="G112" s="161"/>
      <c r="H112" s="142"/>
      <c r="I112" s="130" t="e">
        <f>VLOOKUP(H112,Presupuesto!$B$11:$C$565,2,0)</f>
        <v>#N/A</v>
      </c>
      <c r="J112" s="98" t="str">
        <f t="shared" si="8"/>
        <v>Estudiantes y Graduados</v>
      </c>
      <c r="K112" s="98" t="s">
        <v>411</v>
      </c>
    </row>
    <row r="113" spans="3:11" x14ac:dyDescent="0.25">
      <c r="C113" s="141"/>
      <c r="D113" s="158"/>
      <c r="E113" s="123"/>
      <c r="F113" s="97">
        <f t="shared" si="7"/>
        <v>0</v>
      </c>
      <c r="G113" s="161"/>
      <c r="H113" s="142"/>
      <c r="I113" s="130" t="e">
        <f>VLOOKUP(H113,Presupuesto!$B$11:$C$565,2,0)</f>
        <v>#N/A</v>
      </c>
      <c r="J113" s="98" t="str">
        <f t="shared" si="8"/>
        <v>Estudiantes y Graduados</v>
      </c>
      <c r="K113" s="98" t="s">
        <v>411</v>
      </c>
    </row>
    <row r="114" spans="3:11" x14ac:dyDescent="0.25">
      <c r="C114" s="141"/>
      <c r="D114" s="158"/>
      <c r="E114" s="123"/>
      <c r="F114" s="97">
        <f t="shared" si="7"/>
        <v>0</v>
      </c>
      <c r="G114" s="161"/>
      <c r="H114" s="142"/>
      <c r="I114" s="130" t="e">
        <f>VLOOKUP(H114,Presupuesto!$B$11:$C$565,2,0)</f>
        <v>#N/A</v>
      </c>
      <c r="J114" s="98" t="str">
        <f t="shared" si="8"/>
        <v>Estudiantes y Graduados</v>
      </c>
      <c r="K114" s="98" t="s">
        <v>411</v>
      </c>
    </row>
    <row r="115" spans="3:11" x14ac:dyDescent="0.25">
      <c r="C115" s="141"/>
      <c r="D115" s="158"/>
      <c r="E115" s="123"/>
      <c r="F115" s="97">
        <f t="shared" si="7"/>
        <v>0</v>
      </c>
      <c r="G115" s="161"/>
      <c r="H115" s="142"/>
      <c r="I115" s="130" t="e">
        <f>VLOOKUP(H115,Presupuesto!$B$11:$C$565,2,0)</f>
        <v>#N/A</v>
      </c>
      <c r="J115" s="98" t="str">
        <f t="shared" si="8"/>
        <v>Estudiantes y Graduados</v>
      </c>
      <c r="K115" s="98" t="s">
        <v>411</v>
      </c>
    </row>
    <row r="116" spans="3:11" x14ac:dyDescent="0.25">
      <c r="C116" s="141"/>
      <c r="D116" s="158"/>
      <c r="E116" s="123"/>
      <c r="F116" s="97">
        <f t="shared" si="7"/>
        <v>0</v>
      </c>
      <c r="G116" s="161"/>
      <c r="H116" s="142"/>
      <c r="I116" s="130" t="e">
        <f>VLOOKUP(H116,Presupuesto!$B$11:$C$565,2,0)</f>
        <v>#N/A</v>
      </c>
      <c r="J116" s="98" t="str">
        <f t="shared" si="8"/>
        <v>Estudiantes y Graduados</v>
      </c>
      <c r="K116" s="98" t="s">
        <v>411</v>
      </c>
    </row>
    <row r="117" spans="3:11" x14ac:dyDescent="0.25">
      <c r="C117" s="141"/>
      <c r="D117" s="158"/>
      <c r="E117" s="123"/>
      <c r="F117" s="97">
        <f t="shared" si="7"/>
        <v>0</v>
      </c>
      <c r="G117" s="161"/>
      <c r="H117" s="142"/>
      <c r="I117" s="130" t="e">
        <f>VLOOKUP(H117,Presupuesto!$B$11:$C$565,2,0)</f>
        <v>#N/A</v>
      </c>
      <c r="J117" s="98" t="str">
        <f t="shared" si="8"/>
        <v>Estudiantes y Graduados</v>
      </c>
      <c r="K117" s="98" t="s">
        <v>411</v>
      </c>
    </row>
    <row r="118" spans="3:11" x14ac:dyDescent="0.25">
      <c r="C118" s="141"/>
      <c r="D118" s="158"/>
      <c r="E118" s="123"/>
      <c r="F118" s="97">
        <f t="shared" si="7"/>
        <v>0</v>
      </c>
      <c r="G118" s="161"/>
      <c r="H118" s="142"/>
      <c r="I118" s="130" t="e">
        <f>VLOOKUP(H118,Presupuesto!$B$11:$C$565,2,0)</f>
        <v>#N/A</v>
      </c>
      <c r="J118" s="98" t="str">
        <f t="shared" si="8"/>
        <v>Estudiantes y Graduados</v>
      </c>
      <c r="K118" s="98" t="s">
        <v>411</v>
      </c>
    </row>
    <row r="119" spans="3:11" x14ac:dyDescent="0.25">
      <c r="C119" s="141"/>
      <c r="D119" s="158"/>
      <c r="E119" s="123"/>
      <c r="F119" s="97">
        <f t="shared" si="7"/>
        <v>0</v>
      </c>
      <c r="G119" s="161"/>
      <c r="H119" s="142"/>
      <c r="I119" s="130" t="e">
        <f>VLOOKUP(H119,Presupuesto!$B$11:$C$565,2,0)</f>
        <v>#N/A</v>
      </c>
      <c r="J119" s="98" t="str">
        <f t="shared" si="8"/>
        <v>Estudiantes y Graduados</v>
      </c>
      <c r="K119" s="98" t="s">
        <v>411</v>
      </c>
    </row>
    <row r="120" spans="3:11" x14ac:dyDescent="0.25">
      <c r="C120" s="141"/>
      <c r="D120" s="158"/>
      <c r="E120" s="123"/>
      <c r="F120" s="97">
        <f t="shared" si="7"/>
        <v>0</v>
      </c>
      <c r="G120" s="161"/>
      <c r="H120" s="142"/>
      <c r="I120" s="130" t="e">
        <f>VLOOKUP(H120,Presupuesto!$B$11:$C$565,2,0)</f>
        <v>#N/A</v>
      </c>
      <c r="J120" s="98" t="str">
        <f t="shared" si="8"/>
        <v>Estudiantes y Graduados</v>
      </c>
      <c r="K120" s="98" t="s">
        <v>411</v>
      </c>
    </row>
    <row r="121" spans="3:11" x14ac:dyDescent="0.25">
      <c r="C121" s="141"/>
      <c r="D121" s="158"/>
      <c r="E121" s="123"/>
      <c r="F121" s="97">
        <f t="shared" si="7"/>
        <v>0</v>
      </c>
      <c r="G121" s="161"/>
      <c r="H121" s="142"/>
      <c r="I121" s="130" t="e">
        <f>VLOOKUP(H121,Presupuesto!$B$11:$C$565,2,0)</f>
        <v>#N/A</v>
      </c>
      <c r="J121" s="98" t="str">
        <f t="shared" si="8"/>
        <v>Estudiantes y Graduados</v>
      </c>
      <c r="K121" s="98" t="s">
        <v>411</v>
      </c>
    </row>
    <row r="122" spans="3:11" x14ac:dyDescent="0.25">
      <c r="C122" s="141"/>
      <c r="D122" s="158"/>
      <c r="E122" s="123"/>
      <c r="F122" s="97">
        <f t="shared" si="7"/>
        <v>0</v>
      </c>
      <c r="G122" s="161"/>
      <c r="H122" s="142"/>
      <c r="I122" s="130" t="e">
        <f>VLOOKUP(H122,Presupuesto!$B$11:$C$565,2,0)</f>
        <v>#N/A</v>
      </c>
      <c r="J122" s="98" t="str">
        <f t="shared" si="8"/>
        <v>Estudiantes y Graduados</v>
      </c>
      <c r="K122" s="98" t="s">
        <v>411</v>
      </c>
    </row>
    <row r="123" spans="3:11" x14ac:dyDescent="0.25">
      <c r="C123" s="141"/>
      <c r="D123" s="158"/>
      <c r="E123" s="123"/>
      <c r="F123" s="97">
        <f t="shared" si="7"/>
        <v>0</v>
      </c>
      <c r="G123" s="161"/>
      <c r="H123" s="142"/>
      <c r="I123" s="130" t="e">
        <f>VLOOKUP(H123,Presupuesto!$B$11:$C$565,2,0)</f>
        <v>#N/A</v>
      </c>
      <c r="J123" s="98" t="str">
        <f t="shared" si="8"/>
        <v>Estudiantes y Graduados</v>
      </c>
      <c r="K123" s="98" t="s">
        <v>411</v>
      </c>
    </row>
    <row r="124" spans="3:11" x14ac:dyDescent="0.25">
      <c r="C124" s="141"/>
      <c r="D124" s="158"/>
      <c r="E124" s="123"/>
      <c r="F124" s="97">
        <f t="shared" si="7"/>
        <v>0</v>
      </c>
      <c r="G124" s="161"/>
      <c r="H124" s="142"/>
      <c r="I124" s="130" t="e">
        <f>VLOOKUP(H124,Presupuesto!$B$11:$C$565,2,0)</f>
        <v>#N/A</v>
      </c>
      <c r="J124" s="98" t="str">
        <f t="shared" si="8"/>
        <v>Estudiantes y Graduados</v>
      </c>
      <c r="K124" s="98" t="s">
        <v>411</v>
      </c>
    </row>
    <row r="125" spans="3:11" x14ac:dyDescent="0.25">
      <c r="C125" s="141"/>
      <c r="D125" s="158"/>
      <c r="E125" s="123"/>
      <c r="F125" s="97">
        <f t="shared" si="7"/>
        <v>0</v>
      </c>
      <c r="G125" s="161"/>
      <c r="H125" s="142"/>
      <c r="I125" s="130" t="e">
        <f>VLOOKUP(H125,Presupuesto!$B$11:$C$565,2,0)</f>
        <v>#N/A</v>
      </c>
      <c r="J125" s="98" t="str">
        <f t="shared" si="8"/>
        <v>Estudiantes y Graduados</v>
      </c>
      <c r="K125" s="98" t="s">
        <v>411</v>
      </c>
    </row>
    <row r="126" spans="3:11" x14ac:dyDescent="0.25">
      <c r="C126" s="141"/>
      <c r="D126" s="158"/>
      <c r="E126" s="123"/>
      <c r="F126" s="97">
        <f t="shared" si="7"/>
        <v>0</v>
      </c>
      <c r="G126" s="161"/>
      <c r="H126" s="142"/>
      <c r="I126" s="130" t="e">
        <f>VLOOKUP(H126,Presupuesto!$B$11:$C$565,2,0)</f>
        <v>#N/A</v>
      </c>
      <c r="J126" s="98" t="str">
        <f t="shared" si="8"/>
        <v>Estudiantes y Graduados</v>
      </c>
      <c r="K126" s="98" t="s">
        <v>411</v>
      </c>
    </row>
    <row r="127" spans="3:11" x14ac:dyDescent="0.25">
      <c r="C127" s="143"/>
      <c r="D127" s="151"/>
      <c r="E127" s="118"/>
      <c r="F127" s="97">
        <f t="shared" si="7"/>
        <v>0</v>
      </c>
      <c r="G127" s="161"/>
      <c r="H127" s="144"/>
      <c r="I127" s="130" t="e">
        <f>VLOOKUP(H127,Presupuesto!$B$11:$C$565,2,0)</f>
        <v>#N/A</v>
      </c>
      <c r="J127" s="98" t="str">
        <f t="shared" si="8"/>
        <v>Estudiantes y Graduados</v>
      </c>
      <c r="K127" s="98" t="s">
        <v>411</v>
      </c>
    </row>
    <row r="128" spans="3:11" x14ac:dyDescent="0.25">
      <c r="C128" s="143"/>
      <c r="D128" s="151"/>
      <c r="E128" s="118"/>
      <c r="F128" s="97">
        <f t="shared" si="7"/>
        <v>0</v>
      </c>
      <c r="G128" s="161"/>
      <c r="H128" s="144"/>
      <c r="I128" s="130" t="e">
        <f>VLOOKUP(H128,Presupuesto!$B$11:$C$565,2,0)</f>
        <v>#N/A</v>
      </c>
      <c r="J128" s="98" t="str">
        <f t="shared" si="8"/>
        <v>Estudiantes y Graduados</v>
      </c>
      <c r="K128" s="98" t="s">
        <v>411</v>
      </c>
    </row>
    <row r="129" spans="3:11" x14ac:dyDescent="0.25">
      <c r="C129" s="143"/>
      <c r="D129" s="151"/>
      <c r="E129" s="118"/>
      <c r="F129" s="97">
        <f t="shared" si="7"/>
        <v>0</v>
      </c>
      <c r="G129" s="161"/>
      <c r="H129" s="144"/>
      <c r="I129" s="130" t="e">
        <f>VLOOKUP(H129,Presupuesto!$B$11:$C$565,2,0)</f>
        <v>#N/A</v>
      </c>
      <c r="J129" s="98" t="str">
        <f t="shared" si="8"/>
        <v>Estudiantes y Graduados</v>
      </c>
      <c r="K129" s="98" t="s">
        <v>411</v>
      </c>
    </row>
    <row r="130" spans="3:11" x14ac:dyDescent="0.25">
      <c r="C130" s="143"/>
      <c r="D130" s="151"/>
      <c r="E130" s="118"/>
      <c r="F130" s="97">
        <f t="shared" si="7"/>
        <v>0</v>
      </c>
      <c r="G130" s="161"/>
      <c r="H130" s="144"/>
      <c r="I130" s="130" t="e">
        <f>VLOOKUP(H130,Presupuesto!$B$11:$C$565,2,0)</f>
        <v>#N/A</v>
      </c>
      <c r="J130" s="98" t="str">
        <f t="shared" si="8"/>
        <v>Estudiantes y Graduados</v>
      </c>
      <c r="K130" s="98" t="s">
        <v>411</v>
      </c>
    </row>
    <row r="131" spans="3:11" x14ac:dyDescent="0.25">
      <c r="C131" s="143"/>
      <c r="D131" s="151"/>
      <c r="E131" s="118"/>
      <c r="F131" s="97">
        <f t="shared" si="7"/>
        <v>0</v>
      </c>
      <c r="G131" s="161"/>
      <c r="H131" s="144"/>
      <c r="I131" s="130" t="e">
        <f>VLOOKUP(H131,Presupuesto!$B$11:$C$565,2,0)</f>
        <v>#N/A</v>
      </c>
      <c r="J131" s="98" t="str">
        <f t="shared" si="8"/>
        <v>Estudiantes y Graduados</v>
      </c>
      <c r="K131" s="98" t="s">
        <v>411</v>
      </c>
    </row>
    <row r="132" spans="3:11" x14ac:dyDescent="0.25">
      <c r="C132" s="143"/>
      <c r="D132" s="151"/>
      <c r="E132" s="118"/>
      <c r="F132" s="97">
        <f t="shared" si="7"/>
        <v>0</v>
      </c>
      <c r="G132" s="161"/>
      <c r="H132" s="144"/>
      <c r="I132" s="130" t="e">
        <f>VLOOKUP(H132,Presupuesto!$B$11:$C$565,2,0)</f>
        <v>#N/A</v>
      </c>
      <c r="J132" s="98" t="str">
        <f t="shared" si="8"/>
        <v>Estudiantes y Graduados</v>
      </c>
      <c r="K132" s="98" t="s">
        <v>411</v>
      </c>
    </row>
    <row r="133" spans="3:11" x14ac:dyDescent="0.25">
      <c r="C133" s="143"/>
      <c r="D133" s="151"/>
      <c r="E133" s="118"/>
      <c r="F133" s="97">
        <f t="shared" si="7"/>
        <v>0</v>
      </c>
      <c r="G133" s="161"/>
      <c r="H133" s="144"/>
      <c r="I133" s="130" t="e">
        <f>VLOOKUP(H133,Presupuesto!$B$11:$C$565,2,0)</f>
        <v>#N/A</v>
      </c>
      <c r="J133" s="98" t="str">
        <f t="shared" si="8"/>
        <v>Estudiantes y Graduados</v>
      </c>
      <c r="K133" s="98" t="s">
        <v>411</v>
      </c>
    </row>
    <row r="134" spans="3:11" x14ac:dyDescent="0.25">
      <c r="C134" s="143"/>
      <c r="D134" s="151"/>
      <c r="E134" s="118"/>
      <c r="F134" s="97">
        <f t="shared" si="7"/>
        <v>0</v>
      </c>
      <c r="G134" s="161"/>
      <c r="H134" s="144"/>
      <c r="I134" s="130" t="e">
        <f>VLOOKUP(H134,Presupuesto!$B$11:$C$565,2,0)</f>
        <v>#N/A</v>
      </c>
      <c r="J134" s="98" t="str">
        <f t="shared" si="8"/>
        <v>Estudiantes y Graduados</v>
      </c>
      <c r="K134" s="98" t="s">
        <v>411</v>
      </c>
    </row>
    <row r="135" spans="3:11" x14ac:dyDescent="0.25">
      <c r="C135" s="145"/>
      <c r="D135" s="151"/>
      <c r="E135" s="118"/>
      <c r="F135" s="97">
        <f t="shared" si="7"/>
        <v>0</v>
      </c>
      <c r="G135" s="161"/>
      <c r="H135" s="146"/>
      <c r="I135" s="130" t="e">
        <f>VLOOKUP(H135,Presupuesto!$B$11:$C$565,2,0)</f>
        <v>#N/A</v>
      </c>
      <c r="J135" s="98" t="str">
        <f t="shared" si="8"/>
        <v>Estudiantes y Graduados</v>
      </c>
      <c r="K135" s="98" t="s">
        <v>402</v>
      </c>
    </row>
    <row r="136" spans="3:11" x14ac:dyDescent="0.25">
      <c r="C136" s="145"/>
      <c r="D136" s="151"/>
      <c r="E136" s="118"/>
      <c r="F136" s="97">
        <f t="shared" si="7"/>
        <v>0</v>
      </c>
      <c r="G136" s="161"/>
      <c r="H136" s="146"/>
      <c r="I136" s="130" t="e">
        <f>VLOOKUP(H136,Presupuesto!$B$11:$C$565,2,0)</f>
        <v>#N/A</v>
      </c>
      <c r="J136" s="98" t="str">
        <f t="shared" si="8"/>
        <v>Estudiantes y Graduados</v>
      </c>
      <c r="K136" s="98" t="s">
        <v>411</v>
      </c>
    </row>
    <row r="137" spans="3:11" x14ac:dyDescent="0.25">
      <c r="C137" s="145"/>
      <c r="D137" s="151"/>
      <c r="E137" s="118"/>
      <c r="F137" s="97">
        <f t="shared" si="7"/>
        <v>0</v>
      </c>
      <c r="G137" s="161"/>
      <c r="H137" s="146"/>
      <c r="I137" s="130" t="e">
        <f>VLOOKUP(H137,Presupuesto!$B$11:$C$565,2,0)</f>
        <v>#N/A</v>
      </c>
      <c r="J137" s="98" t="str">
        <f t="shared" si="8"/>
        <v>Estudiantes y Graduados</v>
      </c>
      <c r="K137" s="98" t="s">
        <v>411</v>
      </c>
    </row>
    <row r="138" spans="3:11" x14ac:dyDescent="0.25">
      <c r="C138" s="145"/>
      <c r="D138" s="151"/>
      <c r="E138" s="118"/>
      <c r="F138" s="97">
        <f t="shared" si="7"/>
        <v>0</v>
      </c>
      <c r="G138" s="161"/>
      <c r="H138" s="146"/>
      <c r="I138" s="130" t="e">
        <f>VLOOKUP(H138,Presupuesto!$B$11:$C$565,2,0)</f>
        <v>#N/A</v>
      </c>
      <c r="J138" s="98" t="str">
        <f t="shared" si="8"/>
        <v>Estudiantes y Graduados</v>
      </c>
      <c r="K138" s="98" t="s">
        <v>411</v>
      </c>
    </row>
    <row r="139" spans="3:11" ht="15.75" thickBot="1" x14ac:dyDescent="0.3">
      <c r="C139" s="147"/>
      <c r="D139" s="159"/>
      <c r="E139" s="103"/>
      <c r="F139" s="105">
        <f t="shared" si="7"/>
        <v>0</v>
      </c>
      <c r="G139" s="162"/>
      <c r="H139" s="148"/>
      <c r="I139" s="132" t="e">
        <f>VLOOKUP(H139,Presupuesto!$B$11:$C$565,2,0)</f>
        <v>#N/A</v>
      </c>
      <c r="J139" s="106" t="str">
        <f t="shared" si="8"/>
        <v>Estudiantes y Graduados</v>
      </c>
      <c r="K139" s="124" t="s">
        <v>393</v>
      </c>
    </row>
    <row r="141" spans="3:11" ht="15.75" thickBot="1" x14ac:dyDescent="0.3">
      <c r="F141" s="90"/>
      <c r="G141" s="89"/>
      <c r="H141" s="90"/>
      <c r="I141" s="90"/>
    </row>
    <row r="142" spans="3:11" ht="15.75" thickBot="1" x14ac:dyDescent="0.3">
      <c r="C142" s="157" t="s">
        <v>53</v>
      </c>
      <c r="D142" s="373">
        <f>SUM(F149:F183)</f>
        <v>25500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249" t="s">
        <v>1794</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Gestión de brigada medica para atender las necesidades de salud del centro, utilizando  las capacidades instaladas del CURLA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9">D149*E149</f>
        <v>0</v>
      </c>
      <c r="G149" s="161"/>
      <c r="H149" s="142"/>
      <c r="I149" s="130" t="e">
        <f>VLOOKUP(H149,Presupuesto!$B$11:$C$565,2,0)</f>
        <v>#N/A</v>
      </c>
      <c r="J149" s="218" t="s">
        <v>1359</v>
      </c>
      <c r="K149" s="98" t="s">
        <v>393</v>
      </c>
    </row>
    <row r="150" spans="3:11" x14ac:dyDescent="0.25">
      <c r="C150" s="141" t="s">
        <v>1800</v>
      </c>
      <c r="D150" s="158">
        <v>1</v>
      </c>
      <c r="E150" s="123">
        <v>1500</v>
      </c>
      <c r="F150" s="97">
        <f t="shared" si="9"/>
        <v>1500</v>
      </c>
      <c r="G150" s="161" t="s">
        <v>128</v>
      </c>
      <c r="H150" s="142" t="s">
        <v>872</v>
      </c>
      <c r="I150" s="130" t="str">
        <f>VLOOKUP(H150,Presupuesto!$B$11:$C$565,2,0)</f>
        <v>DIESEL</v>
      </c>
      <c r="J150" s="98" t="str">
        <f>$J$149</f>
        <v>Estudiantes y Graduados</v>
      </c>
      <c r="K150" s="98" t="s">
        <v>411</v>
      </c>
    </row>
    <row r="151" spans="3:11" x14ac:dyDescent="0.25">
      <c r="C151" s="141" t="s">
        <v>1801</v>
      </c>
      <c r="D151" s="158">
        <v>50</v>
      </c>
      <c r="E151" s="123">
        <v>120</v>
      </c>
      <c r="F151" s="97">
        <f t="shared" si="9"/>
        <v>6000</v>
      </c>
      <c r="G151" s="161" t="s">
        <v>1697</v>
      </c>
      <c r="H151" s="142" t="s">
        <v>791</v>
      </c>
      <c r="I151" s="130" t="str">
        <f>VLOOKUP(H151,Presupuesto!$B$11:$C$565,2,0)</f>
        <v>ALIMENTOS B EBIDAS PARA PERSONAS</v>
      </c>
      <c r="J151" s="98" t="str">
        <f t="shared" ref="J151:J183" si="10">$J$149</f>
        <v>Estudiantes y Graduados</v>
      </c>
      <c r="K151" s="98" t="s">
        <v>411</v>
      </c>
    </row>
    <row r="152" spans="3:11" x14ac:dyDescent="0.25">
      <c r="C152" s="141" t="s">
        <v>1802</v>
      </c>
      <c r="D152" s="158">
        <v>1</v>
      </c>
      <c r="E152" s="123">
        <v>3000</v>
      </c>
      <c r="F152" s="97">
        <f t="shared" si="9"/>
        <v>3000</v>
      </c>
      <c r="G152" s="161" t="s">
        <v>1697</v>
      </c>
      <c r="H152" s="675" t="s">
        <v>742</v>
      </c>
      <c r="I152" s="130" t="str">
        <f>VLOOKUP(H152,Presupuesto!$B$11:$C$565,2,0)</f>
        <v>OTROS SERVICIOS COMERCIALES Y FINANCIEROS</v>
      </c>
      <c r="J152" s="98" t="str">
        <f t="shared" si="10"/>
        <v>Estudiantes y Graduados</v>
      </c>
      <c r="K152" s="98" t="s">
        <v>411</v>
      </c>
    </row>
    <row r="153" spans="3:11" x14ac:dyDescent="0.25">
      <c r="C153" s="141" t="s">
        <v>1803</v>
      </c>
      <c r="D153" s="158">
        <v>1</v>
      </c>
      <c r="E153" s="123">
        <v>15000</v>
      </c>
      <c r="F153" s="97">
        <f t="shared" si="9"/>
        <v>15000</v>
      </c>
      <c r="G153" s="161" t="s">
        <v>1697</v>
      </c>
      <c r="H153" s="675" t="s">
        <v>742</v>
      </c>
      <c r="I153" s="130" t="str">
        <f>VLOOKUP(H153,Presupuesto!$B$11:$C$565,2,0)</f>
        <v>OTROS SERVICIOS COMERCIALES Y FINANCIEROS</v>
      </c>
      <c r="J153" s="98" t="str">
        <f t="shared" si="10"/>
        <v>Estudiantes y Graduados</v>
      </c>
      <c r="K153" s="98" t="s">
        <v>411</v>
      </c>
    </row>
    <row r="154" spans="3:11" x14ac:dyDescent="0.25">
      <c r="C154" s="141"/>
      <c r="D154" s="158"/>
      <c r="E154" s="123"/>
      <c r="F154" s="97">
        <f t="shared" si="9"/>
        <v>0</v>
      </c>
      <c r="G154" s="161"/>
      <c r="H154" s="142"/>
      <c r="I154" s="130" t="e">
        <f>VLOOKUP(H154,Presupuesto!$B$11:$C$565,2,0)</f>
        <v>#N/A</v>
      </c>
      <c r="J154" s="98" t="str">
        <f t="shared" si="10"/>
        <v>Estudiantes y Graduados</v>
      </c>
      <c r="K154" s="98" t="s">
        <v>400</v>
      </c>
    </row>
    <row r="155" spans="3:11" x14ac:dyDescent="0.25">
      <c r="C155" s="141"/>
      <c r="D155" s="158"/>
      <c r="E155" s="123"/>
      <c r="F155" s="97">
        <f t="shared" si="9"/>
        <v>0</v>
      </c>
      <c r="G155" s="161"/>
      <c r="H155" s="142"/>
      <c r="I155" s="130" t="e">
        <f>VLOOKUP(H155,Presupuesto!$B$11:$C$565,2,0)</f>
        <v>#N/A</v>
      </c>
      <c r="J155" s="98" t="str">
        <f t="shared" si="10"/>
        <v>Estudiantes y Graduados</v>
      </c>
      <c r="K155" s="98" t="s">
        <v>411</v>
      </c>
    </row>
    <row r="156" spans="3:11" x14ac:dyDescent="0.25">
      <c r="C156" s="141"/>
      <c r="D156" s="158"/>
      <c r="E156" s="123"/>
      <c r="F156" s="97">
        <f t="shared" si="9"/>
        <v>0</v>
      </c>
      <c r="G156" s="161"/>
      <c r="H156" s="142"/>
      <c r="I156" s="130" t="e">
        <f>VLOOKUP(H156,Presupuesto!$B$11:$C$565,2,0)</f>
        <v>#N/A</v>
      </c>
      <c r="J156" s="98" t="str">
        <f t="shared" si="10"/>
        <v>Estudiantes y Graduados</v>
      </c>
      <c r="K156" s="98" t="s">
        <v>411</v>
      </c>
    </row>
    <row r="157" spans="3:11" x14ac:dyDescent="0.25">
      <c r="C157" s="141"/>
      <c r="D157" s="158"/>
      <c r="E157" s="123"/>
      <c r="F157" s="97">
        <f t="shared" si="9"/>
        <v>0</v>
      </c>
      <c r="G157" s="161"/>
      <c r="H157" s="142"/>
      <c r="I157" s="130" t="e">
        <f>VLOOKUP(H157,Presupuesto!$B$11:$C$565,2,0)</f>
        <v>#N/A</v>
      </c>
      <c r="J157" s="98" t="str">
        <f t="shared" si="10"/>
        <v>Estudiantes y Graduados</v>
      </c>
      <c r="K157" s="98" t="s">
        <v>411</v>
      </c>
    </row>
    <row r="158" spans="3:11" x14ac:dyDescent="0.25">
      <c r="C158" s="141"/>
      <c r="D158" s="158"/>
      <c r="E158" s="123"/>
      <c r="F158" s="97">
        <f t="shared" si="9"/>
        <v>0</v>
      </c>
      <c r="G158" s="161"/>
      <c r="H158" s="142"/>
      <c r="I158" s="130" t="e">
        <f>VLOOKUP(H158,Presupuesto!$B$11:$C$565,2,0)</f>
        <v>#N/A</v>
      </c>
      <c r="J158" s="98" t="str">
        <f t="shared" si="10"/>
        <v>Estudiantes y Graduados</v>
      </c>
      <c r="K158" s="98" t="s">
        <v>411</v>
      </c>
    </row>
    <row r="159" spans="3:11" x14ac:dyDescent="0.25">
      <c r="C159" s="141"/>
      <c r="D159" s="158"/>
      <c r="E159" s="123"/>
      <c r="F159" s="97">
        <f t="shared" si="9"/>
        <v>0</v>
      </c>
      <c r="G159" s="161"/>
      <c r="H159" s="142"/>
      <c r="I159" s="130" t="e">
        <f>VLOOKUP(H159,Presupuesto!$B$11:$C$565,2,0)</f>
        <v>#N/A</v>
      </c>
      <c r="J159" s="98" t="str">
        <f t="shared" si="10"/>
        <v>Estudiantes y Graduados</v>
      </c>
      <c r="K159" s="98" t="s">
        <v>411</v>
      </c>
    </row>
    <row r="160" spans="3:11" x14ac:dyDescent="0.25">
      <c r="C160" s="141"/>
      <c r="D160" s="158"/>
      <c r="E160" s="123"/>
      <c r="F160" s="97">
        <f t="shared" si="9"/>
        <v>0</v>
      </c>
      <c r="G160" s="161"/>
      <c r="H160" s="142"/>
      <c r="I160" s="130" t="e">
        <f>VLOOKUP(H160,Presupuesto!$B$11:$C$565,2,0)</f>
        <v>#N/A</v>
      </c>
      <c r="J160" s="98" t="str">
        <f t="shared" si="10"/>
        <v>Estudiantes y Graduados</v>
      </c>
      <c r="K160" s="98" t="s">
        <v>411</v>
      </c>
    </row>
    <row r="161" spans="3:11" x14ac:dyDescent="0.25">
      <c r="C161" s="141"/>
      <c r="D161" s="158"/>
      <c r="E161" s="123"/>
      <c r="F161" s="97">
        <f t="shared" si="9"/>
        <v>0</v>
      </c>
      <c r="G161" s="161"/>
      <c r="H161" s="142"/>
      <c r="I161" s="130" t="e">
        <f>VLOOKUP(H161,Presupuesto!$B$11:$C$565,2,0)</f>
        <v>#N/A</v>
      </c>
      <c r="J161" s="98" t="str">
        <f t="shared" si="10"/>
        <v>Estudiantes y Graduados</v>
      </c>
      <c r="K161" s="98" t="s">
        <v>411</v>
      </c>
    </row>
    <row r="162" spans="3:11" x14ac:dyDescent="0.25">
      <c r="C162" s="141"/>
      <c r="D162" s="158"/>
      <c r="E162" s="123"/>
      <c r="F162" s="97">
        <f t="shared" si="9"/>
        <v>0</v>
      </c>
      <c r="G162" s="161"/>
      <c r="H162" s="142"/>
      <c r="I162" s="130" t="e">
        <f>VLOOKUP(H162,Presupuesto!$B$11:$C$565,2,0)</f>
        <v>#N/A</v>
      </c>
      <c r="J162" s="98" t="str">
        <f t="shared" si="10"/>
        <v>Estudiantes y Graduados</v>
      </c>
      <c r="K162" s="98" t="s">
        <v>411</v>
      </c>
    </row>
    <row r="163" spans="3:11" x14ac:dyDescent="0.25">
      <c r="C163" s="141"/>
      <c r="D163" s="158"/>
      <c r="E163" s="123"/>
      <c r="F163" s="97">
        <f t="shared" si="9"/>
        <v>0</v>
      </c>
      <c r="G163" s="161"/>
      <c r="H163" s="142"/>
      <c r="I163" s="130" t="e">
        <f>VLOOKUP(H163,Presupuesto!$B$11:$C$565,2,0)</f>
        <v>#N/A</v>
      </c>
      <c r="J163" s="98" t="str">
        <f t="shared" si="10"/>
        <v>Estudiantes y Graduados</v>
      </c>
      <c r="K163" s="98" t="s">
        <v>411</v>
      </c>
    </row>
    <row r="164" spans="3:11" x14ac:dyDescent="0.25">
      <c r="C164" s="141"/>
      <c r="D164" s="158"/>
      <c r="E164" s="123"/>
      <c r="F164" s="97">
        <f t="shared" si="9"/>
        <v>0</v>
      </c>
      <c r="G164" s="161"/>
      <c r="H164" s="142"/>
      <c r="I164" s="130" t="e">
        <f>VLOOKUP(H164,Presupuesto!$B$11:$C$565,2,0)</f>
        <v>#N/A</v>
      </c>
      <c r="J164" s="98" t="str">
        <f t="shared" si="10"/>
        <v>Estudiantes y Graduados</v>
      </c>
      <c r="K164" s="98" t="s">
        <v>411</v>
      </c>
    </row>
    <row r="165" spans="3:11" x14ac:dyDescent="0.25">
      <c r="C165" s="141"/>
      <c r="D165" s="158"/>
      <c r="E165" s="123"/>
      <c r="F165" s="97">
        <f t="shared" si="9"/>
        <v>0</v>
      </c>
      <c r="G165" s="161"/>
      <c r="H165" s="142"/>
      <c r="I165" s="130" t="e">
        <f>VLOOKUP(H165,Presupuesto!$B$11:$C$565,2,0)</f>
        <v>#N/A</v>
      </c>
      <c r="J165" s="98" t="str">
        <f t="shared" si="10"/>
        <v>Estudiantes y Graduados</v>
      </c>
      <c r="K165" s="98" t="s">
        <v>411</v>
      </c>
    </row>
    <row r="166" spans="3:11" x14ac:dyDescent="0.25">
      <c r="C166" s="141"/>
      <c r="D166" s="158"/>
      <c r="E166" s="123"/>
      <c r="F166" s="97">
        <f t="shared" si="9"/>
        <v>0</v>
      </c>
      <c r="G166" s="161"/>
      <c r="H166" s="142"/>
      <c r="I166" s="130" t="e">
        <f>VLOOKUP(H166,Presupuesto!$B$11:$C$565,2,0)</f>
        <v>#N/A</v>
      </c>
      <c r="J166" s="98" t="str">
        <f t="shared" si="10"/>
        <v>Estudiantes y Graduados</v>
      </c>
      <c r="K166" s="98" t="s">
        <v>411</v>
      </c>
    </row>
    <row r="167" spans="3:11" x14ac:dyDescent="0.25">
      <c r="C167" s="141"/>
      <c r="D167" s="158"/>
      <c r="E167" s="123"/>
      <c r="F167" s="97">
        <f t="shared" si="9"/>
        <v>0</v>
      </c>
      <c r="G167" s="161"/>
      <c r="H167" s="142"/>
      <c r="I167" s="130" t="e">
        <f>VLOOKUP(H167,Presupuesto!$B$11:$C$565,2,0)</f>
        <v>#N/A</v>
      </c>
      <c r="J167" s="98" t="str">
        <f t="shared" si="10"/>
        <v>Estudiantes y Graduados</v>
      </c>
      <c r="K167" s="98" t="s">
        <v>411</v>
      </c>
    </row>
    <row r="168" spans="3:11" x14ac:dyDescent="0.25">
      <c r="C168" s="141"/>
      <c r="D168" s="158"/>
      <c r="E168" s="123"/>
      <c r="F168" s="97">
        <f t="shared" si="9"/>
        <v>0</v>
      </c>
      <c r="G168" s="161"/>
      <c r="H168" s="142"/>
      <c r="I168" s="130" t="e">
        <f>VLOOKUP(H168,Presupuesto!$B$11:$C$565,2,0)</f>
        <v>#N/A</v>
      </c>
      <c r="J168" s="98" t="str">
        <f t="shared" si="10"/>
        <v>Estudiantes y Graduados</v>
      </c>
      <c r="K168" s="98" t="s">
        <v>411</v>
      </c>
    </row>
    <row r="169" spans="3:11" x14ac:dyDescent="0.25">
      <c r="C169" s="141"/>
      <c r="D169" s="158"/>
      <c r="E169" s="123"/>
      <c r="F169" s="97">
        <f t="shared" si="9"/>
        <v>0</v>
      </c>
      <c r="G169" s="161"/>
      <c r="H169" s="142"/>
      <c r="I169" s="130" t="e">
        <f>VLOOKUP(H169,Presupuesto!$B$11:$C$565,2,0)</f>
        <v>#N/A</v>
      </c>
      <c r="J169" s="98" t="str">
        <f t="shared" si="10"/>
        <v>Estudiantes y Graduados</v>
      </c>
      <c r="K169" s="98" t="s">
        <v>411</v>
      </c>
    </row>
    <row r="170" spans="3:11" x14ac:dyDescent="0.25">
      <c r="C170" s="141"/>
      <c r="D170" s="158"/>
      <c r="E170" s="123"/>
      <c r="F170" s="97">
        <f t="shared" si="9"/>
        <v>0</v>
      </c>
      <c r="G170" s="161"/>
      <c r="H170" s="142"/>
      <c r="I170" s="130" t="e">
        <f>VLOOKUP(H170,Presupuesto!$B$11:$C$565,2,0)</f>
        <v>#N/A</v>
      </c>
      <c r="J170" s="98" t="str">
        <f t="shared" si="10"/>
        <v>Estudiantes y Graduados</v>
      </c>
      <c r="K170" s="98" t="s">
        <v>411</v>
      </c>
    </row>
    <row r="171" spans="3:11" x14ac:dyDescent="0.25">
      <c r="C171" s="143"/>
      <c r="D171" s="151"/>
      <c r="E171" s="118"/>
      <c r="F171" s="97">
        <f t="shared" si="9"/>
        <v>0</v>
      </c>
      <c r="G171" s="161"/>
      <c r="H171" s="144"/>
      <c r="I171" s="130" t="e">
        <f>VLOOKUP(H171,Presupuesto!$B$11:$C$565,2,0)</f>
        <v>#N/A</v>
      </c>
      <c r="J171" s="98" t="str">
        <f t="shared" si="10"/>
        <v>Estudiantes y Graduados</v>
      </c>
      <c r="K171" s="98" t="s">
        <v>411</v>
      </c>
    </row>
    <row r="172" spans="3:11" x14ac:dyDescent="0.25">
      <c r="C172" s="143"/>
      <c r="D172" s="151"/>
      <c r="E172" s="118"/>
      <c r="F172" s="97">
        <f t="shared" si="9"/>
        <v>0</v>
      </c>
      <c r="G172" s="161"/>
      <c r="H172" s="144"/>
      <c r="I172" s="130" t="e">
        <f>VLOOKUP(H172,Presupuesto!$B$11:$C$565,2,0)</f>
        <v>#N/A</v>
      </c>
      <c r="J172" s="98" t="str">
        <f t="shared" si="10"/>
        <v>Estudiantes y Graduados</v>
      </c>
      <c r="K172" s="98" t="s">
        <v>411</v>
      </c>
    </row>
    <row r="173" spans="3:11" x14ac:dyDescent="0.25">
      <c r="C173" s="143"/>
      <c r="D173" s="151"/>
      <c r="E173" s="118"/>
      <c r="F173" s="97">
        <f t="shared" si="9"/>
        <v>0</v>
      </c>
      <c r="G173" s="161"/>
      <c r="H173" s="144"/>
      <c r="I173" s="130" t="e">
        <f>VLOOKUP(H173,Presupuesto!$B$11:$C$565,2,0)</f>
        <v>#N/A</v>
      </c>
      <c r="J173" s="98" t="str">
        <f t="shared" si="10"/>
        <v>Estudiantes y Graduados</v>
      </c>
      <c r="K173" s="98" t="s">
        <v>411</v>
      </c>
    </row>
    <row r="174" spans="3:11" x14ac:dyDescent="0.25">
      <c r="C174" s="143"/>
      <c r="D174" s="151"/>
      <c r="E174" s="118"/>
      <c r="F174" s="97">
        <f t="shared" si="9"/>
        <v>0</v>
      </c>
      <c r="G174" s="161"/>
      <c r="H174" s="144"/>
      <c r="I174" s="130" t="e">
        <f>VLOOKUP(H174,Presupuesto!$B$11:$C$565,2,0)</f>
        <v>#N/A</v>
      </c>
      <c r="J174" s="98" t="str">
        <f t="shared" si="10"/>
        <v>Estudiantes y Graduados</v>
      </c>
      <c r="K174" s="98" t="s">
        <v>411</v>
      </c>
    </row>
    <row r="175" spans="3:11" x14ac:dyDescent="0.25">
      <c r="C175" s="143"/>
      <c r="D175" s="151"/>
      <c r="E175" s="118"/>
      <c r="F175" s="97">
        <f t="shared" si="9"/>
        <v>0</v>
      </c>
      <c r="G175" s="161"/>
      <c r="H175" s="144"/>
      <c r="I175" s="130" t="e">
        <f>VLOOKUP(H175,Presupuesto!$B$11:$C$565,2,0)</f>
        <v>#N/A</v>
      </c>
      <c r="J175" s="98" t="str">
        <f t="shared" si="10"/>
        <v>Estudiantes y Graduados</v>
      </c>
      <c r="K175" s="98" t="s">
        <v>411</v>
      </c>
    </row>
    <row r="176" spans="3:11" x14ac:dyDescent="0.25">
      <c r="C176" s="143"/>
      <c r="D176" s="151"/>
      <c r="E176" s="118"/>
      <c r="F176" s="97">
        <f t="shared" si="9"/>
        <v>0</v>
      </c>
      <c r="G176" s="161"/>
      <c r="H176" s="144"/>
      <c r="I176" s="130" t="e">
        <f>VLOOKUP(H176,Presupuesto!$B$11:$C$565,2,0)</f>
        <v>#N/A</v>
      </c>
      <c r="J176" s="98" t="str">
        <f t="shared" si="10"/>
        <v>Estudiantes y Graduados</v>
      </c>
      <c r="K176" s="98" t="s">
        <v>411</v>
      </c>
    </row>
    <row r="177" spans="3:11" x14ac:dyDescent="0.25">
      <c r="C177" s="143"/>
      <c r="D177" s="151"/>
      <c r="E177" s="118"/>
      <c r="F177" s="97">
        <f t="shared" si="9"/>
        <v>0</v>
      </c>
      <c r="G177" s="161"/>
      <c r="H177" s="144"/>
      <c r="I177" s="130" t="e">
        <f>VLOOKUP(H177,Presupuesto!$B$11:$C$565,2,0)</f>
        <v>#N/A</v>
      </c>
      <c r="J177" s="98" t="str">
        <f t="shared" si="10"/>
        <v>Estudiantes y Graduados</v>
      </c>
      <c r="K177" s="98" t="s">
        <v>411</v>
      </c>
    </row>
    <row r="178" spans="3:11" x14ac:dyDescent="0.25">
      <c r="C178" s="143"/>
      <c r="D178" s="151"/>
      <c r="E178" s="118"/>
      <c r="F178" s="97">
        <f t="shared" si="9"/>
        <v>0</v>
      </c>
      <c r="G178" s="161"/>
      <c r="H178" s="144"/>
      <c r="I178" s="130" t="e">
        <f>VLOOKUP(H178,Presupuesto!$B$11:$C$565,2,0)</f>
        <v>#N/A</v>
      </c>
      <c r="J178" s="98" t="str">
        <f t="shared" si="10"/>
        <v>Estudiantes y Graduados</v>
      </c>
      <c r="K178" s="98" t="s">
        <v>411</v>
      </c>
    </row>
    <row r="179" spans="3:11" x14ac:dyDescent="0.25">
      <c r="C179" s="145"/>
      <c r="D179" s="151"/>
      <c r="E179" s="118"/>
      <c r="F179" s="97">
        <f t="shared" si="9"/>
        <v>0</v>
      </c>
      <c r="G179" s="161"/>
      <c r="H179" s="146"/>
      <c r="I179" s="130" t="e">
        <f>VLOOKUP(H179,Presupuesto!$B$11:$C$565,2,0)</f>
        <v>#N/A</v>
      </c>
      <c r="J179" s="98" t="str">
        <f t="shared" si="10"/>
        <v>Estudiantes y Graduados</v>
      </c>
      <c r="K179" s="98" t="s">
        <v>402</v>
      </c>
    </row>
    <row r="180" spans="3:11" x14ac:dyDescent="0.25">
      <c r="C180" s="145"/>
      <c r="D180" s="151"/>
      <c r="E180" s="118"/>
      <c r="F180" s="97">
        <f t="shared" si="9"/>
        <v>0</v>
      </c>
      <c r="G180" s="161"/>
      <c r="H180" s="146"/>
      <c r="I180" s="130" t="e">
        <f>VLOOKUP(H180,Presupuesto!$B$11:$C$565,2,0)</f>
        <v>#N/A</v>
      </c>
      <c r="J180" s="98" t="str">
        <f t="shared" si="10"/>
        <v>Estudiantes y Graduados</v>
      </c>
      <c r="K180" s="98" t="s">
        <v>411</v>
      </c>
    </row>
    <row r="181" spans="3:11" x14ac:dyDescent="0.25">
      <c r="C181" s="145"/>
      <c r="D181" s="151"/>
      <c r="E181" s="118"/>
      <c r="F181" s="97">
        <f t="shared" si="9"/>
        <v>0</v>
      </c>
      <c r="G181" s="161"/>
      <c r="H181" s="146"/>
      <c r="I181" s="130" t="e">
        <f>VLOOKUP(H181,Presupuesto!$B$11:$C$565,2,0)</f>
        <v>#N/A</v>
      </c>
      <c r="J181" s="98" t="str">
        <f t="shared" si="10"/>
        <v>Estudiantes y Graduados</v>
      </c>
      <c r="K181" s="98" t="s">
        <v>411</v>
      </c>
    </row>
    <row r="182" spans="3:11" x14ac:dyDescent="0.25">
      <c r="C182" s="145"/>
      <c r="D182" s="151"/>
      <c r="E182" s="118"/>
      <c r="F182" s="97">
        <f t="shared" si="9"/>
        <v>0</v>
      </c>
      <c r="G182" s="161"/>
      <c r="H182" s="146"/>
      <c r="I182" s="130" t="e">
        <f>VLOOKUP(H182,Presupuesto!$B$11:$C$565,2,0)</f>
        <v>#N/A</v>
      </c>
      <c r="J182" s="98" t="str">
        <f t="shared" si="10"/>
        <v>Estudiantes y Graduados</v>
      </c>
      <c r="K182" s="98" t="s">
        <v>411</v>
      </c>
    </row>
    <row r="183" spans="3:11" ht="15.75" thickBot="1" x14ac:dyDescent="0.3">
      <c r="C183" s="147"/>
      <c r="D183" s="159"/>
      <c r="E183" s="103"/>
      <c r="F183" s="105">
        <f t="shared" si="9"/>
        <v>0</v>
      </c>
      <c r="G183" s="162"/>
      <c r="H183" s="148"/>
      <c r="I183" s="132" t="e">
        <f>VLOOKUP(H183,Presupuesto!$B$11:$C$565,2,0)</f>
        <v>#N/A</v>
      </c>
      <c r="J183" s="106" t="str">
        <f t="shared" si="10"/>
        <v>Estudiantes y Graduados</v>
      </c>
      <c r="K183" s="124" t="s">
        <v>393</v>
      </c>
    </row>
    <row r="185" spans="3:11" ht="15.75" thickBot="1" x14ac:dyDescent="0.3"/>
    <row r="186" spans="3:11" ht="15.75" thickBot="1" x14ac:dyDescent="0.3">
      <c r="C186" s="157" t="s">
        <v>53</v>
      </c>
      <c r="D186" s="373">
        <f>SUM(F193:F227)</f>
        <v>73000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26" t="s">
        <v>1820</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Formacion y participacion de un coro estudiantil</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1">D193*E193</f>
        <v>0</v>
      </c>
      <c r="G193" s="161"/>
      <c r="H193" s="142"/>
      <c r="I193" s="130" t="e">
        <f>VLOOKUP(H193,Presupuesto!$B$11:$C$565,2,0)</f>
        <v>#N/A</v>
      </c>
      <c r="J193" s="218" t="s">
        <v>1477</v>
      </c>
      <c r="K193" s="98" t="s">
        <v>393</v>
      </c>
    </row>
    <row r="194" spans="3:11" x14ac:dyDescent="0.25">
      <c r="C194" s="141" t="s">
        <v>1826</v>
      </c>
      <c r="D194" s="158">
        <v>20</v>
      </c>
      <c r="E194" s="123">
        <v>500</v>
      </c>
      <c r="F194" s="97">
        <f t="shared" si="11"/>
        <v>10000</v>
      </c>
      <c r="G194" s="161" t="s">
        <v>1697</v>
      </c>
      <c r="H194" s="675" t="s">
        <v>1325</v>
      </c>
      <c r="I194" s="130" t="str">
        <f>VLOOKUP(H194,Presupuesto!$B$11:$C$565,2,0)</f>
        <v>INTERESES DE INSTITUCIONES PUBLICAS FINANCIERAS</v>
      </c>
      <c r="J194" s="98" t="str">
        <f>$J$193</f>
        <v>Desarrollo del Sistema de Educación Superior</v>
      </c>
      <c r="K194" s="98" t="s">
        <v>411</v>
      </c>
    </row>
    <row r="195" spans="3:11" x14ac:dyDescent="0.25">
      <c r="C195" s="141" t="s">
        <v>1827</v>
      </c>
      <c r="D195" s="158">
        <v>1</v>
      </c>
      <c r="E195" s="123">
        <v>1000</v>
      </c>
      <c r="F195" s="97">
        <f t="shared" si="11"/>
        <v>1000</v>
      </c>
      <c r="G195" s="161" t="s">
        <v>1697</v>
      </c>
      <c r="H195" s="675" t="s">
        <v>1325</v>
      </c>
      <c r="I195" s="130" t="str">
        <f>VLOOKUP(H195,Presupuesto!$B$11:$C$565,2,0)</f>
        <v>INTERESES DE INSTITUCIONES PUBLICAS FINANCIERAS</v>
      </c>
      <c r="J195" s="98" t="str">
        <f t="shared" ref="J195:J227" si="12">$J$193</f>
        <v>Desarrollo del Sistema de Educación Superior</v>
      </c>
      <c r="K195" s="98" t="s">
        <v>411</v>
      </c>
    </row>
    <row r="196" spans="3:11" x14ac:dyDescent="0.25">
      <c r="C196" s="141" t="s">
        <v>1828</v>
      </c>
      <c r="D196" s="158">
        <v>1</v>
      </c>
      <c r="E196" s="123">
        <v>5000</v>
      </c>
      <c r="F196" s="97">
        <f t="shared" si="11"/>
        <v>5000</v>
      </c>
      <c r="G196" s="161" t="s">
        <v>1697</v>
      </c>
      <c r="H196" s="675" t="s">
        <v>1325</v>
      </c>
      <c r="I196" s="130" t="str">
        <f>VLOOKUP(H196,Presupuesto!$B$11:$C$565,2,0)</f>
        <v>INTERESES DE INSTITUCIONES PUBLICAS FINANCIERAS</v>
      </c>
      <c r="J196" s="98" t="str">
        <f t="shared" si="12"/>
        <v>Desarrollo del Sistema de Educación Superior</v>
      </c>
      <c r="K196" s="98" t="s">
        <v>411</v>
      </c>
    </row>
    <row r="197" spans="3:11" x14ac:dyDescent="0.25">
      <c r="C197" s="141" t="s">
        <v>1829</v>
      </c>
      <c r="D197" s="158">
        <v>24</v>
      </c>
      <c r="E197" s="123">
        <v>1000</v>
      </c>
      <c r="F197" s="97">
        <f t="shared" si="11"/>
        <v>24000</v>
      </c>
      <c r="G197" s="161" t="s">
        <v>1697</v>
      </c>
      <c r="H197" s="675" t="s">
        <v>1325</v>
      </c>
      <c r="I197" s="130" t="str">
        <f>VLOOKUP(H197,Presupuesto!$B$11:$C$565,2,0)</f>
        <v>INTERESES DE INSTITUCIONES PUBLICAS FINANCIERAS</v>
      </c>
      <c r="J197" s="98" t="str">
        <f t="shared" si="12"/>
        <v>Desarrollo del Sistema de Educación Superior</v>
      </c>
      <c r="K197" s="98" t="s">
        <v>411</v>
      </c>
    </row>
    <row r="198" spans="3:11" x14ac:dyDescent="0.25">
      <c r="C198" s="141" t="s">
        <v>1830</v>
      </c>
      <c r="D198" s="158">
        <v>1</v>
      </c>
      <c r="E198" s="123">
        <v>5000</v>
      </c>
      <c r="F198" s="97">
        <f t="shared" si="11"/>
        <v>5000</v>
      </c>
      <c r="G198" s="161" t="s">
        <v>1697</v>
      </c>
      <c r="H198" s="675" t="s">
        <v>1325</v>
      </c>
      <c r="I198" s="130" t="str">
        <f>VLOOKUP(H198,Presupuesto!$B$11:$C$565,2,0)</f>
        <v>INTERESES DE INSTITUCIONES PUBLICAS FINANCIERAS</v>
      </c>
      <c r="J198" s="98" t="str">
        <f t="shared" si="12"/>
        <v>Desarrollo del Sistema de Educación Superior</v>
      </c>
      <c r="K198" s="98" t="s">
        <v>400</v>
      </c>
    </row>
    <row r="199" spans="3:11" x14ac:dyDescent="0.25">
      <c r="C199" s="141" t="s">
        <v>1800</v>
      </c>
      <c r="D199" s="158">
        <v>12</v>
      </c>
      <c r="E199" s="123">
        <v>500</v>
      </c>
      <c r="F199" s="97">
        <f t="shared" si="11"/>
        <v>6000</v>
      </c>
      <c r="G199" s="161" t="s">
        <v>1697</v>
      </c>
      <c r="H199" s="675" t="s">
        <v>1325</v>
      </c>
      <c r="I199" s="130" t="str">
        <f>VLOOKUP(H199,Presupuesto!$B$11:$C$565,2,0)</f>
        <v>INTERESES DE INSTITUCIONES PUBLICAS FINANCIERAS</v>
      </c>
      <c r="J199" s="98" t="str">
        <f t="shared" si="12"/>
        <v>Desarrollo del Sistema de Educación Superior</v>
      </c>
      <c r="K199" s="98" t="s">
        <v>411</v>
      </c>
    </row>
    <row r="200" spans="3:11" x14ac:dyDescent="0.25">
      <c r="C200" s="141" t="s">
        <v>1801</v>
      </c>
      <c r="D200" s="158">
        <v>400</v>
      </c>
      <c r="E200" s="123">
        <v>30</v>
      </c>
      <c r="F200" s="97">
        <f t="shared" si="11"/>
        <v>12000</v>
      </c>
      <c r="G200" s="161" t="s">
        <v>1697</v>
      </c>
      <c r="H200" s="675" t="s">
        <v>791</v>
      </c>
      <c r="I200" s="130" t="str">
        <f>VLOOKUP(H200,Presupuesto!$B$11:$C$565,2,0)</f>
        <v>ALIMENTOS B EBIDAS PARA PERSONAS</v>
      </c>
      <c r="J200" s="98" t="str">
        <f t="shared" si="12"/>
        <v>Desarrollo del Sistema de Educación Superior</v>
      </c>
      <c r="K200" s="98" t="s">
        <v>411</v>
      </c>
    </row>
    <row r="201" spans="3:11" x14ac:dyDescent="0.25">
      <c r="C201" s="141" t="s">
        <v>1831</v>
      </c>
      <c r="D201" s="158">
        <v>20</v>
      </c>
      <c r="E201" s="123">
        <v>500</v>
      </c>
      <c r="F201" s="97">
        <f t="shared" si="11"/>
        <v>10000</v>
      </c>
      <c r="G201" s="161" t="s">
        <v>1697</v>
      </c>
      <c r="H201" s="675" t="s">
        <v>1321</v>
      </c>
      <c r="I201" s="130" t="str">
        <f>VLOOKUP(H201,Presupuesto!$B$11:$C$565,2,0)</f>
        <v>COMISIONES</v>
      </c>
      <c r="J201" s="98" t="str">
        <f t="shared" si="12"/>
        <v>Desarrollo del Sistema de Educación Superior</v>
      </c>
      <c r="K201" s="98" t="s">
        <v>411</v>
      </c>
    </row>
    <row r="202" spans="3:11" x14ac:dyDescent="0.25">
      <c r="C202" s="141"/>
      <c r="D202" s="158"/>
      <c r="E202" s="123"/>
      <c r="F202" s="97">
        <f t="shared" si="11"/>
        <v>0</v>
      </c>
      <c r="G202" s="161"/>
      <c r="H202" s="142"/>
      <c r="I202" s="130" t="e">
        <f>VLOOKUP(H202,Presupuesto!$B$11:$C$565,2,0)</f>
        <v>#N/A</v>
      </c>
      <c r="J202" s="98" t="str">
        <f t="shared" si="12"/>
        <v>Desarrollo del Sistema de Educación Superior</v>
      </c>
      <c r="K202" s="98" t="s">
        <v>411</v>
      </c>
    </row>
    <row r="203" spans="3:11" x14ac:dyDescent="0.25">
      <c r="C203" s="141"/>
      <c r="D203" s="158"/>
      <c r="E203" s="123"/>
      <c r="F203" s="97">
        <f t="shared" si="11"/>
        <v>0</v>
      </c>
      <c r="G203" s="161"/>
      <c r="H203" s="142"/>
      <c r="I203" s="130" t="e">
        <f>VLOOKUP(H203,Presupuesto!$B$11:$C$565,2,0)</f>
        <v>#N/A</v>
      </c>
      <c r="J203" s="98" t="str">
        <f t="shared" si="12"/>
        <v>Desarrollo del Sistema de Educación Superior</v>
      </c>
      <c r="K203" s="98" t="s">
        <v>411</v>
      </c>
    </row>
    <row r="204" spans="3:11" x14ac:dyDescent="0.25">
      <c r="C204" s="141"/>
      <c r="D204" s="158"/>
      <c r="E204" s="123"/>
      <c r="F204" s="97">
        <f t="shared" si="11"/>
        <v>0</v>
      </c>
      <c r="G204" s="161"/>
      <c r="H204" s="142"/>
      <c r="I204" s="130" t="e">
        <f>VLOOKUP(H204,Presupuesto!$B$11:$C$565,2,0)</f>
        <v>#N/A</v>
      </c>
      <c r="J204" s="98" t="str">
        <f t="shared" si="12"/>
        <v>Desarrollo del Sistema de Educación Superior</v>
      </c>
      <c r="K204" s="98" t="s">
        <v>411</v>
      </c>
    </row>
    <row r="205" spans="3:11" x14ac:dyDescent="0.25">
      <c r="C205" s="141"/>
      <c r="D205" s="158"/>
      <c r="E205" s="123"/>
      <c r="F205" s="97">
        <f t="shared" si="11"/>
        <v>0</v>
      </c>
      <c r="G205" s="161"/>
      <c r="H205" s="142"/>
      <c r="I205" s="130" t="e">
        <f>VLOOKUP(H205,Presupuesto!$B$11:$C$565,2,0)</f>
        <v>#N/A</v>
      </c>
      <c r="J205" s="98" t="str">
        <f t="shared" si="12"/>
        <v>Desarrollo del Sistema de Educación Superior</v>
      </c>
      <c r="K205" s="98" t="s">
        <v>411</v>
      </c>
    </row>
    <row r="206" spans="3:11" x14ac:dyDescent="0.25">
      <c r="C206" s="141"/>
      <c r="D206" s="158"/>
      <c r="E206" s="123"/>
      <c r="F206" s="97">
        <f t="shared" si="11"/>
        <v>0</v>
      </c>
      <c r="G206" s="161"/>
      <c r="H206" s="142"/>
      <c r="I206" s="130" t="e">
        <f>VLOOKUP(H206,Presupuesto!$B$11:$C$565,2,0)</f>
        <v>#N/A</v>
      </c>
      <c r="J206" s="98" t="str">
        <f t="shared" si="12"/>
        <v>Desarrollo del Sistema de Educación Superior</v>
      </c>
      <c r="K206" s="98" t="s">
        <v>411</v>
      </c>
    </row>
    <row r="207" spans="3:11" x14ac:dyDescent="0.25">
      <c r="C207" s="141"/>
      <c r="D207" s="158"/>
      <c r="E207" s="123"/>
      <c r="F207" s="97">
        <f t="shared" si="11"/>
        <v>0</v>
      </c>
      <c r="G207" s="161"/>
      <c r="H207" s="142"/>
      <c r="I207" s="130" t="e">
        <f>VLOOKUP(H207,Presupuesto!$B$11:$C$565,2,0)</f>
        <v>#N/A</v>
      </c>
      <c r="J207" s="98" t="str">
        <f t="shared" si="12"/>
        <v>Desarrollo del Sistema de Educación Superior</v>
      </c>
      <c r="K207" s="98" t="s">
        <v>411</v>
      </c>
    </row>
    <row r="208" spans="3:11" x14ac:dyDescent="0.25">
      <c r="C208" s="141"/>
      <c r="D208" s="158"/>
      <c r="E208" s="123"/>
      <c r="F208" s="97">
        <f t="shared" si="11"/>
        <v>0</v>
      </c>
      <c r="G208" s="161"/>
      <c r="H208" s="142"/>
      <c r="I208" s="130" t="e">
        <f>VLOOKUP(H208,Presupuesto!$B$11:$C$565,2,0)</f>
        <v>#N/A</v>
      </c>
      <c r="J208" s="98" t="str">
        <f t="shared" si="12"/>
        <v>Desarrollo del Sistema de Educación Superior</v>
      </c>
      <c r="K208" s="98" t="s">
        <v>411</v>
      </c>
    </row>
    <row r="209" spans="3:11" x14ac:dyDescent="0.25">
      <c r="C209" s="141"/>
      <c r="D209" s="158"/>
      <c r="E209" s="123"/>
      <c r="F209" s="97">
        <f t="shared" si="11"/>
        <v>0</v>
      </c>
      <c r="G209" s="161"/>
      <c r="H209" s="142"/>
      <c r="I209" s="130" t="e">
        <f>VLOOKUP(H209,Presupuesto!$B$11:$C$565,2,0)</f>
        <v>#N/A</v>
      </c>
      <c r="J209" s="98" t="str">
        <f t="shared" si="12"/>
        <v>Desarrollo del Sistema de Educación Superior</v>
      </c>
      <c r="K209" s="98" t="s">
        <v>411</v>
      </c>
    </row>
    <row r="210" spans="3:11" x14ac:dyDescent="0.25">
      <c r="C210" s="141"/>
      <c r="D210" s="158"/>
      <c r="E210" s="123"/>
      <c r="F210" s="97">
        <f t="shared" si="11"/>
        <v>0</v>
      </c>
      <c r="G210" s="161"/>
      <c r="H210" s="142"/>
      <c r="I210" s="130" t="e">
        <f>VLOOKUP(H210,Presupuesto!$B$11:$C$565,2,0)</f>
        <v>#N/A</v>
      </c>
      <c r="J210" s="98" t="str">
        <f t="shared" si="12"/>
        <v>Desarrollo del Sistema de Educación Superior</v>
      </c>
      <c r="K210" s="98" t="s">
        <v>411</v>
      </c>
    </row>
    <row r="211" spans="3:11" x14ac:dyDescent="0.25">
      <c r="C211" s="141"/>
      <c r="D211" s="158"/>
      <c r="E211" s="123"/>
      <c r="F211" s="97">
        <f t="shared" si="11"/>
        <v>0</v>
      </c>
      <c r="G211" s="161"/>
      <c r="H211" s="142"/>
      <c r="I211" s="130" t="e">
        <f>VLOOKUP(H211,Presupuesto!$B$11:$C$565,2,0)</f>
        <v>#N/A</v>
      </c>
      <c r="J211" s="98" t="str">
        <f t="shared" si="12"/>
        <v>Desarrollo del Sistema de Educación Superior</v>
      </c>
      <c r="K211" s="98" t="s">
        <v>411</v>
      </c>
    </row>
    <row r="212" spans="3:11" x14ac:dyDescent="0.25">
      <c r="C212" s="141"/>
      <c r="D212" s="158"/>
      <c r="E212" s="123"/>
      <c r="F212" s="97">
        <f t="shared" si="11"/>
        <v>0</v>
      </c>
      <c r="G212" s="161"/>
      <c r="H212" s="142"/>
      <c r="I212" s="130" t="e">
        <f>VLOOKUP(H212,Presupuesto!$B$11:$C$565,2,0)</f>
        <v>#N/A</v>
      </c>
      <c r="J212" s="98" t="str">
        <f t="shared" si="12"/>
        <v>Desarrollo del Sistema de Educación Superior</v>
      </c>
      <c r="K212" s="98" t="s">
        <v>411</v>
      </c>
    </row>
    <row r="213" spans="3:11" x14ac:dyDescent="0.25">
      <c r="C213" s="141"/>
      <c r="D213" s="158"/>
      <c r="E213" s="123"/>
      <c r="F213" s="97">
        <f t="shared" si="11"/>
        <v>0</v>
      </c>
      <c r="G213" s="161"/>
      <c r="H213" s="142"/>
      <c r="I213" s="130" t="e">
        <f>VLOOKUP(H213,Presupuesto!$B$11:$C$565,2,0)</f>
        <v>#N/A</v>
      </c>
      <c r="J213" s="98" t="str">
        <f t="shared" si="12"/>
        <v>Desarrollo del Sistema de Educación Superior</v>
      </c>
      <c r="K213" s="98" t="s">
        <v>411</v>
      </c>
    </row>
    <row r="214" spans="3:11" x14ac:dyDescent="0.25">
      <c r="C214" s="141"/>
      <c r="D214" s="158"/>
      <c r="E214" s="123"/>
      <c r="F214" s="97">
        <f t="shared" si="11"/>
        <v>0</v>
      </c>
      <c r="G214" s="161"/>
      <c r="H214" s="142"/>
      <c r="I214" s="130" t="e">
        <f>VLOOKUP(H214,Presupuesto!$B$11:$C$565,2,0)</f>
        <v>#N/A</v>
      </c>
      <c r="J214" s="98" t="str">
        <f t="shared" si="12"/>
        <v>Desarrollo del Sistema de Educación Superior</v>
      </c>
      <c r="K214" s="98" t="s">
        <v>411</v>
      </c>
    </row>
    <row r="215" spans="3:11" x14ac:dyDescent="0.25">
      <c r="C215" s="143"/>
      <c r="D215" s="151"/>
      <c r="E215" s="118"/>
      <c r="F215" s="97">
        <f t="shared" si="11"/>
        <v>0</v>
      </c>
      <c r="G215" s="161"/>
      <c r="H215" s="144"/>
      <c r="I215" s="130" t="e">
        <f>VLOOKUP(H215,Presupuesto!$B$11:$C$565,2,0)</f>
        <v>#N/A</v>
      </c>
      <c r="J215" s="98" t="str">
        <f t="shared" si="12"/>
        <v>Desarrollo del Sistema de Educación Superior</v>
      </c>
      <c r="K215" s="98" t="s">
        <v>411</v>
      </c>
    </row>
    <row r="216" spans="3:11" x14ac:dyDescent="0.25">
      <c r="C216" s="143"/>
      <c r="D216" s="151"/>
      <c r="E216" s="118"/>
      <c r="F216" s="97">
        <f t="shared" si="11"/>
        <v>0</v>
      </c>
      <c r="G216" s="161"/>
      <c r="H216" s="144"/>
      <c r="I216" s="130" t="e">
        <f>VLOOKUP(H216,Presupuesto!$B$11:$C$565,2,0)</f>
        <v>#N/A</v>
      </c>
      <c r="J216" s="98" t="str">
        <f t="shared" si="12"/>
        <v>Desarrollo del Sistema de Educación Superior</v>
      </c>
      <c r="K216" s="98" t="s">
        <v>411</v>
      </c>
    </row>
    <row r="217" spans="3:11" x14ac:dyDescent="0.25">
      <c r="C217" s="143"/>
      <c r="D217" s="151"/>
      <c r="E217" s="118"/>
      <c r="F217" s="97">
        <f t="shared" si="11"/>
        <v>0</v>
      </c>
      <c r="G217" s="161"/>
      <c r="H217" s="144"/>
      <c r="I217" s="130" t="e">
        <f>VLOOKUP(H217,Presupuesto!$B$11:$C$565,2,0)</f>
        <v>#N/A</v>
      </c>
      <c r="J217" s="98" t="str">
        <f t="shared" si="12"/>
        <v>Desarrollo del Sistema de Educación Superior</v>
      </c>
      <c r="K217" s="98" t="s">
        <v>411</v>
      </c>
    </row>
    <row r="218" spans="3:11" x14ac:dyDescent="0.25">
      <c r="C218" s="143"/>
      <c r="D218" s="151"/>
      <c r="E218" s="118"/>
      <c r="F218" s="97">
        <f t="shared" si="11"/>
        <v>0</v>
      </c>
      <c r="G218" s="161"/>
      <c r="H218" s="144"/>
      <c r="I218" s="130" t="e">
        <f>VLOOKUP(H218,Presupuesto!$B$11:$C$565,2,0)</f>
        <v>#N/A</v>
      </c>
      <c r="J218" s="98" t="str">
        <f t="shared" si="12"/>
        <v>Desarrollo del Sistema de Educación Superior</v>
      </c>
      <c r="K218" s="98" t="s">
        <v>411</v>
      </c>
    </row>
    <row r="219" spans="3:11" x14ac:dyDescent="0.25">
      <c r="C219" s="143"/>
      <c r="D219" s="151"/>
      <c r="E219" s="118"/>
      <c r="F219" s="97">
        <f t="shared" si="11"/>
        <v>0</v>
      </c>
      <c r="G219" s="161"/>
      <c r="H219" s="144"/>
      <c r="I219" s="130" t="e">
        <f>VLOOKUP(H219,Presupuesto!$B$11:$C$565,2,0)</f>
        <v>#N/A</v>
      </c>
      <c r="J219" s="98" t="str">
        <f t="shared" si="12"/>
        <v>Desarrollo del Sistema de Educación Superior</v>
      </c>
      <c r="K219" s="98" t="s">
        <v>411</v>
      </c>
    </row>
    <row r="220" spans="3:11" x14ac:dyDescent="0.25">
      <c r="C220" s="143"/>
      <c r="D220" s="151"/>
      <c r="E220" s="118"/>
      <c r="F220" s="97">
        <f t="shared" si="11"/>
        <v>0</v>
      </c>
      <c r="G220" s="161"/>
      <c r="H220" s="144"/>
      <c r="I220" s="130" t="e">
        <f>VLOOKUP(H220,Presupuesto!$B$11:$C$565,2,0)</f>
        <v>#N/A</v>
      </c>
      <c r="J220" s="98" t="str">
        <f t="shared" si="12"/>
        <v>Desarrollo del Sistema de Educación Superior</v>
      </c>
      <c r="K220" s="98" t="s">
        <v>411</v>
      </c>
    </row>
    <row r="221" spans="3:11" x14ac:dyDescent="0.25">
      <c r="C221" s="143"/>
      <c r="D221" s="151"/>
      <c r="E221" s="118"/>
      <c r="F221" s="97">
        <f t="shared" si="11"/>
        <v>0</v>
      </c>
      <c r="G221" s="161"/>
      <c r="H221" s="144"/>
      <c r="I221" s="130" t="e">
        <f>VLOOKUP(H221,Presupuesto!$B$11:$C$565,2,0)</f>
        <v>#N/A</v>
      </c>
      <c r="J221" s="98" t="str">
        <f t="shared" si="12"/>
        <v>Desarrollo del Sistema de Educación Superior</v>
      </c>
      <c r="K221" s="98" t="s">
        <v>411</v>
      </c>
    </row>
    <row r="222" spans="3:11" x14ac:dyDescent="0.25">
      <c r="C222" s="143"/>
      <c r="D222" s="151"/>
      <c r="E222" s="118"/>
      <c r="F222" s="97">
        <f t="shared" si="11"/>
        <v>0</v>
      </c>
      <c r="G222" s="161"/>
      <c r="H222" s="144"/>
      <c r="I222" s="130" t="e">
        <f>VLOOKUP(H222,Presupuesto!$B$11:$C$565,2,0)</f>
        <v>#N/A</v>
      </c>
      <c r="J222" s="98" t="str">
        <f t="shared" si="12"/>
        <v>Desarrollo del Sistema de Educación Superior</v>
      </c>
      <c r="K222" s="98" t="s">
        <v>411</v>
      </c>
    </row>
    <row r="223" spans="3:11" x14ac:dyDescent="0.25">
      <c r="C223" s="145"/>
      <c r="D223" s="151"/>
      <c r="E223" s="118"/>
      <c r="F223" s="97">
        <f t="shared" si="11"/>
        <v>0</v>
      </c>
      <c r="G223" s="161"/>
      <c r="H223" s="146"/>
      <c r="I223" s="130" t="e">
        <f>VLOOKUP(H223,Presupuesto!$B$11:$C$565,2,0)</f>
        <v>#N/A</v>
      </c>
      <c r="J223" s="98" t="str">
        <f t="shared" si="12"/>
        <v>Desarrollo del Sistema de Educación Superior</v>
      </c>
      <c r="K223" s="98" t="s">
        <v>402</v>
      </c>
    </row>
    <row r="224" spans="3:11" x14ac:dyDescent="0.25">
      <c r="C224" s="145"/>
      <c r="D224" s="151"/>
      <c r="E224" s="118"/>
      <c r="F224" s="97">
        <f t="shared" si="11"/>
        <v>0</v>
      </c>
      <c r="G224" s="161"/>
      <c r="H224" s="146"/>
      <c r="I224" s="130" t="e">
        <f>VLOOKUP(H224,Presupuesto!$B$11:$C$565,2,0)</f>
        <v>#N/A</v>
      </c>
      <c r="J224" s="98" t="str">
        <f t="shared" si="12"/>
        <v>Desarrollo del Sistema de Educación Superior</v>
      </c>
      <c r="K224" s="98" t="s">
        <v>411</v>
      </c>
    </row>
    <row r="225" spans="3:11" x14ac:dyDescent="0.25">
      <c r="C225" s="145"/>
      <c r="D225" s="151"/>
      <c r="E225" s="118"/>
      <c r="F225" s="97">
        <f t="shared" si="11"/>
        <v>0</v>
      </c>
      <c r="G225" s="161"/>
      <c r="H225" s="146"/>
      <c r="I225" s="130" t="e">
        <f>VLOOKUP(H225,Presupuesto!$B$11:$C$565,2,0)</f>
        <v>#N/A</v>
      </c>
      <c r="J225" s="98" t="str">
        <f t="shared" si="12"/>
        <v>Desarrollo del Sistema de Educación Superior</v>
      </c>
      <c r="K225" s="98" t="s">
        <v>411</v>
      </c>
    </row>
    <row r="226" spans="3:11" x14ac:dyDescent="0.25">
      <c r="C226" s="145"/>
      <c r="D226" s="151"/>
      <c r="E226" s="118"/>
      <c r="F226" s="97">
        <f t="shared" si="11"/>
        <v>0</v>
      </c>
      <c r="G226" s="161"/>
      <c r="H226" s="146"/>
      <c r="I226" s="130" t="e">
        <f>VLOOKUP(H226,Presupuesto!$B$11:$C$565,2,0)</f>
        <v>#N/A</v>
      </c>
      <c r="J226" s="98" t="str">
        <f t="shared" si="12"/>
        <v>Desarrollo del Sistema de Educación Superior</v>
      </c>
      <c r="K226" s="98" t="s">
        <v>411</v>
      </c>
    </row>
    <row r="227" spans="3:11" ht="15.75" thickBot="1" x14ac:dyDescent="0.3">
      <c r="C227" s="147"/>
      <c r="D227" s="159"/>
      <c r="E227" s="103"/>
      <c r="F227" s="105">
        <f t="shared" si="11"/>
        <v>0</v>
      </c>
      <c r="G227" s="162"/>
      <c r="H227" s="148"/>
      <c r="I227" s="132" t="e">
        <f>VLOOKUP(H227,Presupuesto!$B$11:$C$565,2,0)</f>
        <v>#N/A</v>
      </c>
      <c r="J227" s="106" t="str">
        <f t="shared" si="12"/>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11660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26" t="s">
        <v>1867</v>
      </c>
      <c r="E233" s="93"/>
      <c r="F233" s="93"/>
      <c r="G233" s="93"/>
      <c r="H233" s="76"/>
      <c r="I233" s="76"/>
      <c r="J233" s="76"/>
      <c r="K233" s="112"/>
    </row>
    <row r="234" spans="3:11" ht="18.75" x14ac:dyDescent="0.2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Elaboracion de bases de datos e inventarios relativos al patrimonio cultural y natural de la region</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3">D237*E237</f>
        <v>0</v>
      </c>
      <c r="G237" s="161"/>
      <c r="H237" s="142"/>
      <c r="I237" s="130" t="e">
        <f>VLOOKUP(H237,Presupuesto!$B$11:$C$565,2,0)</f>
        <v>#N/A</v>
      </c>
      <c r="J237" s="218" t="s">
        <v>1477</v>
      </c>
      <c r="K237" s="98" t="s">
        <v>393</v>
      </c>
    </row>
    <row r="238" spans="3:11" x14ac:dyDescent="0.25">
      <c r="C238" s="141" t="s">
        <v>1800</v>
      </c>
      <c r="D238" s="158">
        <v>11</v>
      </c>
      <c r="E238" s="123">
        <v>700</v>
      </c>
      <c r="F238" s="97">
        <f t="shared" si="13"/>
        <v>7700</v>
      </c>
      <c r="G238" s="161" t="s">
        <v>1697</v>
      </c>
      <c r="H238" s="142" t="s">
        <v>872</v>
      </c>
      <c r="I238" s="130" t="str">
        <f>VLOOKUP(H238,Presupuesto!$B$11:$C$565,2,0)</f>
        <v>DIESEL</v>
      </c>
      <c r="J238" s="98" t="str">
        <f>$J$237</f>
        <v>Desarrollo del Sistema de Educación Superior</v>
      </c>
      <c r="K238" s="98" t="s">
        <v>411</v>
      </c>
    </row>
    <row r="239" spans="3:11" x14ac:dyDescent="0.25">
      <c r="C239" s="141" t="s">
        <v>1874</v>
      </c>
      <c r="D239" s="158">
        <v>33</v>
      </c>
      <c r="E239" s="123">
        <v>120</v>
      </c>
      <c r="F239" s="97">
        <f t="shared" si="13"/>
        <v>3960</v>
      </c>
      <c r="G239" s="161" t="s">
        <v>1697</v>
      </c>
      <c r="H239" s="142" t="s">
        <v>791</v>
      </c>
      <c r="I239" s="130" t="str">
        <f>VLOOKUP(H239,Presupuesto!$B$11:$C$565,2,0)</f>
        <v>ALIMENTOS B EBIDAS PARA PERSONAS</v>
      </c>
      <c r="J239" s="98" t="str">
        <f t="shared" ref="J239:J271" si="14">$J$237</f>
        <v>Desarrollo del Sistema de Educación Superior</v>
      </c>
      <c r="K239" s="98" t="s">
        <v>411</v>
      </c>
    </row>
    <row r="240" spans="3:11" x14ac:dyDescent="0.25">
      <c r="C240" s="141"/>
      <c r="D240" s="158"/>
      <c r="E240" s="123"/>
      <c r="F240" s="97">
        <f t="shared" si="13"/>
        <v>0</v>
      </c>
      <c r="G240" s="161"/>
      <c r="H240" s="142"/>
      <c r="I240" s="130" t="e">
        <f>VLOOKUP(H240,Presupuesto!$B$11:$C$565,2,0)</f>
        <v>#N/A</v>
      </c>
      <c r="J240" s="98" t="str">
        <f t="shared" si="14"/>
        <v>Desarrollo del Sistema de Educación Superior</v>
      </c>
      <c r="K240" s="98" t="s">
        <v>411</v>
      </c>
    </row>
    <row r="241" spans="3:11" x14ac:dyDescent="0.25">
      <c r="C241" s="141"/>
      <c r="D241" s="158"/>
      <c r="E241" s="123"/>
      <c r="F241" s="97">
        <f t="shared" si="13"/>
        <v>0</v>
      </c>
      <c r="G241" s="161"/>
      <c r="H241" s="142"/>
      <c r="I241" s="130" t="e">
        <f>VLOOKUP(H241,Presupuesto!$B$11:$C$565,2,0)</f>
        <v>#N/A</v>
      </c>
      <c r="J241" s="98" t="str">
        <f t="shared" si="14"/>
        <v>Desarrollo del Sistema de Educación Superior</v>
      </c>
      <c r="K241" s="98" t="s">
        <v>411</v>
      </c>
    </row>
    <row r="242" spans="3:11" x14ac:dyDescent="0.25">
      <c r="C242" s="141"/>
      <c r="D242" s="158"/>
      <c r="E242" s="123"/>
      <c r="F242" s="97">
        <f t="shared" si="13"/>
        <v>0</v>
      </c>
      <c r="G242" s="161"/>
      <c r="H242" s="142"/>
      <c r="I242" s="130" t="e">
        <f>VLOOKUP(H242,Presupuesto!$B$11:$C$565,2,0)</f>
        <v>#N/A</v>
      </c>
      <c r="J242" s="98" t="str">
        <f t="shared" si="14"/>
        <v>Desarrollo del Sistema de Educación Superior</v>
      </c>
      <c r="K242" s="98" t="s">
        <v>400</v>
      </c>
    </row>
    <row r="243" spans="3:11" x14ac:dyDescent="0.25">
      <c r="C243" s="141"/>
      <c r="D243" s="158"/>
      <c r="E243" s="123"/>
      <c r="F243" s="97">
        <f t="shared" si="13"/>
        <v>0</v>
      </c>
      <c r="G243" s="161"/>
      <c r="H243" s="142"/>
      <c r="I243" s="130" t="e">
        <f>VLOOKUP(H243,Presupuesto!$B$11:$C$565,2,0)</f>
        <v>#N/A</v>
      </c>
      <c r="J243" s="98" t="str">
        <f t="shared" si="14"/>
        <v>Desarrollo del Sistema de Educación Superior</v>
      </c>
      <c r="K243" s="98" t="s">
        <v>411</v>
      </c>
    </row>
    <row r="244" spans="3:11" x14ac:dyDescent="0.25">
      <c r="C244" s="141"/>
      <c r="D244" s="158"/>
      <c r="E244" s="123"/>
      <c r="F244" s="97">
        <f t="shared" si="13"/>
        <v>0</v>
      </c>
      <c r="G244" s="161"/>
      <c r="H244" s="142"/>
      <c r="I244" s="130" t="e">
        <f>VLOOKUP(H244,Presupuesto!$B$11:$C$565,2,0)</f>
        <v>#N/A</v>
      </c>
      <c r="J244" s="98" t="str">
        <f t="shared" si="14"/>
        <v>Desarrollo del Sistema de Educación Superior</v>
      </c>
      <c r="K244" s="98" t="s">
        <v>411</v>
      </c>
    </row>
    <row r="245" spans="3:11" x14ac:dyDescent="0.25">
      <c r="C245" s="141"/>
      <c r="D245" s="158"/>
      <c r="E245" s="123"/>
      <c r="F245" s="97">
        <f t="shared" si="13"/>
        <v>0</v>
      </c>
      <c r="G245" s="161"/>
      <c r="H245" s="142"/>
      <c r="I245" s="130" t="e">
        <f>VLOOKUP(H245,Presupuesto!$B$11:$C$565,2,0)</f>
        <v>#N/A</v>
      </c>
      <c r="J245" s="98" t="str">
        <f t="shared" si="14"/>
        <v>Desarrollo del Sistema de Educación Superior</v>
      </c>
      <c r="K245" s="98" t="s">
        <v>411</v>
      </c>
    </row>
    <row r="246" spans="3:11" x14ac:dyDescent="0.25">
      <c r="C246" s="141"/>
      <c r="D246" s="158"/>
      <c r="E246" s="123"/>
      <c r="F246" s="97">
        <f t="shared" si="13"/>
        <v>0</v>
      </c>
      <c r="G246" s="161"/>
      <c r="H246" s="142"/>
      <c r="I246" s="130" t="e">
        <f>VLOOKUP(H246,Presupuesto!$B$11:$C$565,2,0)</f>
        <v>#N/A</v>
      </c>
      <c r="J246" s="98" t="str">
        <f t="shared" si="14"/>
        <v>Desarrollo del Sistema de Educación Superior</v>
      </c>
      <c r="K246" s="98" t="s">
        <v>411</v>
      </c>
    </row>
    <row r="247" spans="3:11" x14ac:dyDescent="0.25">
      <c r="C247" s="141"/>
      <c r="D247" s="158"/>
      <c r="E247" s="123"/>
      <c r="F247" s="97">
        <f t="shared" si="13"/>
        <v>0</v>
      </c>
      <c r="G247" s="161"/>
      <c r="H247" s="142"/>
      <c r="I247" s="130" t="e">
        <f>VLOOKUP(H247,Presupuesto!$B$11:$C$565,2,0)</f>
        <v>#N/A</v>
      </c>
      <c r="J247" s="98" t="str">
        <f t="shared" si="14"/>
        <v>Desarrollo del Sistema de Educación Superior</v>
      </c>
      <c r="K247" s="98" t="s">
        <v>411</v>
      </c>
    </row>
    <row r="248" spans="3:11" x14ac:dyDescent="0.25">
      <c r="C248" s="141"/>
      <c r="D248" s="158"/>
      <c r="E248" s="123"/>
      <c r="F248" s="97">
        <f t="shared" si="13"/>
        <v>0</v>
      </c>
      <c r="G248" s="161"/>
      <c r="H248" s="142"/>
      <c r="I248" s="130" t="e">
        <f>VLOOKUP(H248,Presupuesto!$B$11:$C$565,2,0)</f>
        <v>#N/A</v>
      </c>
      <c r="J248" s="98" t="str">
        <f t="shared" si="14"/>
        <v>Desarrollo del Sistema de Educación Superior</v>
      </c>
      <c r="K248" s="98" t="s">
        <v>411</v>
      </c>
    </row>
    <row r="249" spans="3:11" x14ac:dyDescent="0.25">
      <c r="C249" s="141"/>
      <c r="D249" s="158"/>
      <c r="E249" s="123"/>
      <c r="F249" s="97">
        <f t="shared" si="13"/>
        <v>0</v>
      </c>
      <c r="G249" s="161"/>
      <c r="H249" s="142"/>
      <c r="I249" s="130" t="e">
        <f>VLOOKUP(H249,Presupuesto!$B$11:$C$565,2,0)</f>
        <v>#N/A</v>
      </c>
      <c r="J249" s="98" t="str">
        <f t="shared" si="14"/>
        <v>Desarrollo del Sistema de Educación Superior</v>
      </c>
      <c r="K249" s="98" t="s">
        <v>411</v>
      </c>
    </row>
    <row r="250" spans="3:11" x14ac:dyDescent="0.25">
      <c r="C250" s="141"/>
      <c r="D250" s="158"/>
      <c r="E250" s="123"/>
      <c r="F250" s="97">
        <f t="shared" si="13"/>
        <v>0</v>
      </c>
      <c r="G250" s="161"/>
      <c r="H250" s="142"/>
      <c r="I250" s="130" t="e">
        <f>VLOOKUP(H250,Presupuesto!$B$11:$C$565,2,0)</f>
        <v>#N/A</v>
      </c>
      <c r="J250" s="98" t="str">
        <f t="shared" si="14"/>
        <v>Desarrollo del Sistema de Educación Superior</v>
      </c>
      <c r="K250" s="98" t="s">
        <v>411</v>
      </c>
    </row>
    <row r="251" spans="3:11" x14ac:dyDescent="0.25">
      <c r="C251" s="141"/>
      <c r="D251" s="158"/>
      <c r="E251" s="123"/>
      <c r="F251" s="97">
        <f t="shared" si="13"/>
        <v>0</v>
      </c>
      <c r="G251" s="161"/>
      <c r="H251" s="142"/>
      <c r="I251" s="130" t="e">
        <f>VLOOKUP(H251,Presupuesto!$B$11:$C$565,2,0)</f>
        <v>#N/A</v>
      </c>
      <c r="J251" s="98" t="str">
        <f t="shared" si="14"/>
        <v>Desarrollo del Sistema de Educación Superior</v>
      </c>
      <c r="K251" s="98" t="s">
        <v>411</v>
      </c>
    </row>
    <row r="252" spans="3:11" x14ac:dyDescent="0.25">
      <c r="C252" s="141"/>
      <c r="D252" s="158"/>
      <c r="E252" s="123"/>
      <c r="F252" s="97">
        <f t="shared" si="13"/>
        <v>0</v>
      </c>
      <c r="G252" s="161"/>
      <c r="H252" s="142"/>
      <c r="I252" s="130" t="e">
        <f>VLOOKUP(H252,Presupuesto!$B$11:$C$565,2,0)</f>
        <v>#N/A</v>
      </c>
      <c r="J252" s="98" t="str">
        <f t="shared" si="14"/>
        <v>Desarrollo del Sistema de Educación Superior</v>
      </c>
      <c r="K252" s="98" t="s">
        <v>411</v>
      </c>
    </row>
    <row r="253" spans="3:11" x14ac:dyDescent="0.25">
      <c r="C253" s="141"/>
      <c r="D253" s="158"/>
      <c r="E253" s="123"/>
      <c r="F253" s="97">
        <f t="shared" si="13"/>
        <v>0</v>
      </c>
      <c r="G253" s="161"/>
      <c r="H253" s="142"/>
      <c r="I253" s="130" t="e">
        <f>VLOOKUP(H253,Presupuesto!$B$11:$C$565,2,0)</f>
        <v>#N/A</v>
      </c>
      <c r="J253" s="98" t="str">
        <f t="shared" si="14"/>
        <v>Desarrollo del Sistema de Educación Superior</v>
      </c>
      <c r="K253" s="98" t="s">
        <v>411</v>
      </c>
    </row>
    <row r="254" spans="3:11" x14ac:dyDescent="0.25">
      <c r="C254" s="141"/>
      <c r="D254" s="158"/>
      <c r="E254" s="123"/>
      <c r="F254" s="97">
        <f t="shared" si="13"/>
        <v>0</v>
      </c>
      <c r="G254" s="161"/>
      <c r="H254" s="142"/>
      <c r="I254" s="130" t="e">
        <f>VLOOKUP(H254,Presupuesto!$B$11:$C$565,2,0)</f>
        <v>#N/A</v>
      </c>
      <c r="J254" s="98" t="str">
        <f t="shared" si="14"/>
        <v>Desarrollo del Sistema de Educación Superior</v>
      </c>
      <c r="K254" s="98" t="s">
        <v>411</v>
      </c>
    </row>
    <row r="255" spans="3:11" x14ac:dyDescent="0.25">
      <c r="C255" s="141"/>
      <c r="D255" s="158"/>
      <c r="E255" s="123"/>
      <c r="F255" s="97">
        <f t="shared" si="13"/>
        <v>0</v>
      </c>
      <c r="G255" s="161"/>
      <c r="H255" s="142"/>
      <c r="I255" s="130" t="e">
        <f>VLOOKUP(H255,Presupuesto!$B$11:$C$565,2,0)</f>
        <v>#N/A</v>
      </c>
      <c r="J255" s="98" t="str">
        <f t="shared" si="14"/>
        <v>Desarrollo del Sistema de Educación Superior</v>
      </c>
      <c r="K255" s="98" t="s">
        <v>411</v>
      </c>
    </row>
    <row r="256" spans="3:11" x14ac:dyDescent="0.25">
      <c r="C256" s="141"/>
      <c r="D256" s="158"/>
      <c r="E256" s="123"/>
      <c r="F256" s="97">
        <f t="shared" si="13"/>
        <v>0</v>
      </c>
      <c r="G256" s="161"/>
      <c r="H256" s="142"/>
      <c r="I256" s="130" t="e">
        <f>VLOOKUP(H256,Presupuesto!$B$11:$C$565,2,0)</f>
        <v>#N/A</v>
      </c>
      <c r="J256" s="98" t="str">
        <f t="shared" si="14"/>
        <v>Desarrollo del Sistema de Educación Superior</v>
      </c>
      <c r="K256" s="98" t="s">
        <v>411</v>
      </c>
    </row>
    <row r="257" spans="3:11" x14ac:dyDescent="0.25">
      <c r="C257" s="141"/>
      <c r="D257" s="158"/>
      <c r="E257" s="123"/>
      <c r="F257" s="97">
        <f t="shared" si="13"/>
        <v>0</v>
      </c>
      <c r="G257" s="161"/>
      <c r="H257" s="142"/>
      <c r="I257" s="130" t="e">
        <f>VLOOKUP(H257,Presupuesto!$B$11:$C$565,2,0)</f>
        <v>#N/A</v>
      </c>
      <c r="J257" s="98" t="str">
        <f t="shared" si="14"/>
        <v>Desarrollo del Sistema de Educación Superior</v>
      </c>
      <c r="K257" s="98" t="s">
        <v>411</v>
      </c>
    </row>
    <row r="258" spans="3:11" x14ac:dyDescent="0.25">
      <c r="C258" s="141"/>
      <c r="D258" s="158"/>
      <c r="E258" s="123"/>
      <c r="F258" s="97">
        <f t="shared" si="13"/>
        <v>0</v>
      </c>
      <c r="G258" s="161"/>
      <c r="H258" s="142"/>
      <c r="I258" s="130" t="e">
        <f>VLOOKUP(H258,Presupuesto!$B$11:$C$565,2,0)</f>
        <v>#N/A</v>
      </c>
      <c r="J258" s="98" t="str">
        <f t="shared" si="14"/>
        <v>Desarrollo del Sistema de Educación Superior</v>
      </c>
      <c r="K258" s="98" t="s">
        <v>411</v>
      </c>
    </row>
    <row r="259" spans="3:11" x14ac:dyDescent="0.25">
      <c r="C259" s="143"/>
      <c r="D259" s="151"/>
      <c r="E259" s="118"/>
      <c r="F259" s="97">
        <f t="shared" si="13"/>
        <v>0</v>
      </c>
      <c r="G259" s="161"/>
      <c r="H259" s="144"/>
      <c r="I259" s="130" t="e">
        <f>VLOOKUP(H259,Presupuesto!$B$11:$C$565,2,0)</f>
        <v>#N/A</v>
      </c>
      <c r="J259" s="98" t="str">
        <f t="shared" si="14"/>
        <v>Desarrollo del Sistema de Educación Superior</v>
      </c>
      <c r="K259" s="98" t="s">
        <v>411</v>
      </c>
    </row>
    <row r="260" spans="3:11" x14ac:dyDescent="0.25">
      <c r="C260" s="143"/>
      <c r="D260" s="151"/>
      <c r="E260" s="118"/>
      <c r="F260" s="97">
        <f t="shared" si="13"/>
        <v>0</v>
      </c>
      <c r="G260" s="161"/>
      <c r="H260" s="144"/>
      <c r="I260" s="130" t="e">
        <f>VLOOKUP(H260,Presupuesto!$B$11:$C$565,2,0)</f>
        <v>#N/A</v>
      </c>
      <c r="J260" s="98" t="str">
        <f t="shared" si="14"/>
        <v>Desarrollo del Sistema de Educación Superior</v>
      </c>
      <c r="K260" s="98" t="s">
        <v>411</v>
      </c>
    </row>
    <row r="261" spans="3:11" x14ac:dyDescent="0.25">
      <c r="C261" s="143"/>
      <c r="D261" s="151"/>
      <c r="E261" s="118"/>
      <c r="F261" s="97">
        <f t="shared" si="13"/>
        <v>0</v>
      </c>
      <c r="G261" s="161"/>
      <c r="H261" s="144"/>
      <c r="I261" s="130" t="e">
        <f>VLOOKUP(H261,Presupuesto!$B$11:$C$565,2,0)</f>
        <v>#N/A</v>
      </c>
      <c r="J261" s="98" t="str">
        <f t="shared" si="14"/>
        <v>Desarrollo del Sistema de Educación Superior</v>
      </c>
      <c r="K261" s="98" t="s">
        <v>411</v>
      </c>
    </row>
    <row r="262" spans="3:11" x14ac:dyDescent="0.25">
      <c r="C262" s="143"/>
      <c r="D262" s="151"/>
      <c r="E262" s="118"/>
      <c r="F262" s="97">
        <f t="shared" si="13"/>
        <v>0</v>
      </c>
      <c r="G262" s="161"/>
      <c r="H262" s="144"/>
      <c r="I262" s="130" t="e">
        <f>VLOOKUP(H262,Presupuesto!$B$11:$C$565,2,0)</f>
        <v>#N/A</v>
      </c>
      <c r="J262" s="98" t="str">
        <f t="shared" si="14"/>
        <v>Desarrollo del Sistema de Educación Superior</v>
      </c>
      <c r="K262" s="98" t="s">
        <v>411</v>
      </c>
    </row>
    <row r="263" spans="3:11" x14ac:dyDescent="0.25">
      <c r="C263" s="143"/>
      <c r="D263" s="151"/>
      <c r="E263" s="118"/>
      <c r="F263" s="97">
        <f t="shared" si="13"/>
        <v>0</v>
      </c>
      <c r="G263" s="161"/>
      <c r="H263" s="144"/>
      <c r="I263" s="130" t="e">
        <f>VLOOKUP(H263,Presupuesto!$B$11:$C$565,2,0)</f>
        <v>#N/A</v>
      </c>
      <c r="J263" s="98" t="str">
        <f t="shared" si="14"/>
        <v>Desarrollo del Sistema de Educación Superior</v>
      </c>
      <c r="K263" s="98" t="s">
        <v>411</v>
      </c>
    </row>
    <row r="264" spans="3:11" x14ac:dyDescent="0.25">
      <c r="C264" s="143"/>
      <c r="D264" s="151"/>
      <c r="E264" s="118"/>
      <c r="F264" s="97">
        <f t="shared" si="13"/>
        <v>0</v>
      </c>
      <c r="G264" s="161"/>
      <c r="H264" s="144"/>
      <c r="I264" s="130" t="e">
        <f>VLOOKUP(H264,Presupuesto!$B$11:$C$565,2,0)</f>
        <v>#N/A</v>
      </c>
      <c r="J264" s="98" t="str">
        <f t="shared" si="14"/>
        <v>Desarrollo del Sistema de Educación Superior</v>
      </c>
      <c r="K264" s="98" t="s">
        <v>411</v>
      </c>
    </row>
    <row r="265" spans="3:11" x14ac:dyDescent="0.25">
      <c r="C265" s="143"/>
      <c r="D265" s="151"/>
      <c r="E265" s="118"/>
      <c r="F265" s="97">
        <f t="shared" si="13"/>
        <v>0</v>
      </c>
      <c r="G265" s="161"/>
      <c r="H265" s="144"/>
      <c r="I265" s="130" t="e">
        <f>VLOOKUP(H265,Presupuesto!$B$11:$C$565,2,0)</f>
        <v>#N/A</v>
      </c>
      <c r="J265" s="98" t="str">
        <f t="shared" si="14"/>
        <v>Desarrollo del Sistema de Educación Superior</v>
      </c>
      <c r="K265" s="98" t="s">
        <v>411</v>
      </c>
    </row>
    <row r="266" spans="3:11" x14ac:dyDescent="0.25">
      <c r="C266" s="143"/>
      <c r="D266" s="151"/>
      <c r="E266" s="118"/>
      <c r="F266" s="97">
        <f t="shared" si="13"/>
        <v>0</v>
      </c>
      <c r="G266" s="161"/>
      <c r="H266" s="144"/>
      <c r="I266" s="130" t="e">
        <f>VLOOKUP(H266,Presupuesto!$B$11:$C$565,2,0)</f>
        <v>#N/A</v>
      </c>
      <c r="J266" s="98" t="str">
        <f t="shared" si="14"/>
        <v>Desarrollo del Sistema de Educación Superior</v>
      </c>
      <c r="K266" s="98" t="s">
        <v>411</v>
      </c>
    </row>
    <row r="267" spans="3:11" x14ac:dyDescent="0.25">
      <c r="C267" s="145"/>
      <c r="D267" s="151"/>
      <c r="E267" s="118"/>
      <c r="F267" s="97">
        <f t="shared" si="13"/>
        <v>0</v>
      </c>
      <c r="G267" s="161"/>
      <c r="H267" s="146"/>
      <c r="I267" s="130" t="e">
        <f>VLOOKUP(H267,Presupuesto!$B$11:$C$565,2,0)</f>
        <v>#N/A</v>
      </c>
      <c r="J267" s="98" t="str">
        <f t="shared" si="14"/>
        <v>Desarrollo del Sistema de Educación Superior</v>
      </c>
      <c r="K267" s="98" t="s">
        <v>402</v>
      </c>
    </row>
    <row r="268" spans="3:11" x14ac:dyDescent="0.25">
      <c r="C268" s="145"/>
      <c r="D268" s="151"/>
      <c r="E268" s="118"/>
      <c r="F268" s="97">
        <f t="shared" si="13"/>
        <v>0</v>
      </c>
      <c r="G268" s="161"/>
      <c r="H268" s="146"/>
      <c r="I268" s="130" t="e">
        <f>VLOOKUP(H268,Presupuesto!$B$11:$C$565,2,0)</f>
        <v>#N/A</v>
      </c>
      <c r="J268" s="98" t="str">
        <f t="shared" si="14"/>
        <v>Desarrollo del Sistema de Educación Superior</v>
      </c>
      <c r="K268" s="98" t="s">
        <v>411</v>
      </c>
    </row>
    <row r="269" spans="3:11" x14ac:dyDescent="0.25">
      <c r="C269" s="145"/>
      <c r="D269" s="151"/>
      <c r="E269" s="118"/>
      <c r="F269" s="97">
        <f t="shared" si="13"/>
        <v>0</v>
      </c>
      <c r="G269" s="161"/>
      <c r="H269" s="146"/>
      <c r="I269" s="130" t="e">
        <f>VLOOKUP(H269,Presupuesto!$B$11:$C$565,2,0)</f>
        <v>#N/A</v>
      </c>
      <c r="J269" s="98" t="str">
        <f t="shared" si="14"/>
        <v>Desarrollo del Sistema de Educación Superior</v>
      </c>
      <c r="K269" s="98" t="s">
        <v>411</v>
      </c>
    </row>
    <row r="270" spans="3:11" x14ac:dyDescent="0.25">
      <c r="C270" s="145"/>
      <c r="D270" s="151"/>
      <c r="E270" s="118"/>
      <c r="F270" s="97">
        <f t="shared" si="13"/>
        <v>0</v>
      </c>
      <c r="G270" s="161"/>
      <c r="H270" s="146"/>
      <c r="I270" s="130" t="e">
        <f>VLOOKUP(H270,Presupuesto!$B$11:$C$565,2,0)</f>
        <v>#N/A</v>
      </c>
      <c r="J270" s="98" t="str">
        <f t="shared" si="14"/>
        <v>Desarrollo del Sistema de Educación Superior</v>
      </c>
      <c r="K270" s="98" t="s">
        <v>411</v>
      </c>
    </row>
    <row r="271" spans="3:11" ht="15.75" thickBot="1" x14ac:dyDescent="0.3">
      <c r="C271" s="147"/>
      <c r="D271" s="159"/>
      <c r="E271" s="103"/>
      <c r="F271" s="105">
        <f t="shared" si="13"/>
        <v>0</v>
      </c>
      <c r="G271" s="162"/>
      <c r="H271" s="148"/>
      <c r="I271" s="132" t="e">
        <f>VLOOKUP(H271,Presupuesto!$B$11:$C$565,2,0)</f>
        <v>#N/A</v>
      </c>
      <c r="J271" s="106" t="str">
        <f t="shared" si="14"/>
        <v>Desarrollo del Sistema de Educación Superior</v>
      </c>
      <c r="K271" s="124" t="s">
        <v>393</v>
      </c>
    </row>
    <row r="273" spans="3:11" ht="15.75" thickBot="1" x14ac:dyDescent="0.3"/>
    <row r="274" spans="3:11" ht="15.75" thickBot="1" x14ac:dyDescent="0.3">
      <c r="C274" s="157" t="s">
        <v>53</v>
      </c>
      <c r="D274" s="373">
        <f>SUM(F281:F315)</f>
        <v>4700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07" t="s">
        <v>1878</v>
      </c>
      <c r="E277" s="93"/>
      <c r="F277" s="93"/>
      <c r="G277" s="93"/>
      <c r="H277" s="76"/>
      <c r="I277" s="76"/>
      <c r="J277" s="76"/>
      <c r="K277" s="112"/>
    </row>
    <row r="278" spans="3:11" ht="18.75" x14ac:dyDescent="0.2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Desarrollo de una investigacion orientada priorizar acciones de los tres ejes componentes de lo esencial</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5">D281*E281</f>
        <v>0</v>
      </c>
      <c r="G281" s="161"/>
      <c r="H281" s="142"/>
      <c r="I281" s="130" t="e">
        <f>VLOOKUP(H281,Presupuesto!$B$11:$C$565,2,0)</f>
        <v>#N/A</v>
      </c>
      <c r="J281" s="218" t="s">
        <v>1477</v>
      </c>
      <c r="K281" s="98" t="s">
        <v>393</v>
      </c>
    </row>
    <row r="282" spans="3:11" x14ac:dyDescent="0.25">
      <c r="C282" s="141" t="s">
        <v>1722</v>
      </c>
      <c r="D282" s="158">
        <v>5</v>
      </c>
      <c r="E282" s="123">
        <v>700</v>
      </c>
      <c r="F282" s="97">
        <f t="shared" si="15"/>
        <v>3500</v>
      </c>
      <c r="G282" s="161" t="s">
        <v>1697</v>
      </c>
      <c r="H282" s="142" t="s">
        <v>872</v>
      </c>
      <c r="I282" s="130" t="str">
        <f>VLOOKUP(H282,Presupuesto!$B$11:$C$565,2,0)</f>
        <v>DIESEL</v>
      </c>
      <c r="J282" s="98" t="str">
        <f>$J$281</f>
        <v>Desarrollo del Sistema de Educación Superior</v>
      </c>
      <c r="K282" s="98" t="s">
        <v>411</v>
      </c>
    </row>
    <row r="283" spans="3:11" x14ac:dyDescent="0.25">
      <c r="C283" s="141" t="s">
        <v>1879</v>
      </c>
      <c r="D283" s="158">
        <v>10</v>
      </c>
      <c r="E283" s="123">
        <v>120</v>
      </c>
      <c r="F283" s="97">
        <f t="shared" si="15"/>
        <v>1200</v>
      </c>
      <c r="G283" s="161" t="s">
        <v>1697</v>
      </c>
      <c r="H283" s="142" t="s">
        <v>791</v>
      </c>
      <c r="I283" s="130" t="str">
        <f>VLOOKUP(H283,Presupuesto!$B$11:$C$565,2,0)</f>
        <v>ALIMENTOS B EBIDAS PARA PERSONAS</v>
      </c>
      <c r="J283" s="98" t="str">
        <f t="shared" ref="J283:J315" si="16">$J$281</f>
        <v>Desarrollo del Sistema de Educación Superior</v>
      </c>
      <c r="K283" s="98" t="s">
        <v>411</v>
      </c>
    </row>
    <row r="284" spans="3:11" x14ac:dyDescent="0.25">
      <c r="C284" s="141"/>
      <c r="D284" s="158"/>
      <c r="E284" s="123"/>
      <c r="F284" s="97">
        <f t="shared" si="15"/>
        <v>0</v>
      </c>
      <c r="G284" s="161"/>
      <c r="H284" s="142"/>
      <c r="I284" s="130" t="e">
        <f>VLOOKUP(H284,Presupuesto!$B$11:$C$565,2,0)</f>
        <v>#N/A</v>
      </c>
      <c r="J284" s="98" t="str">
        <f t="shared" si="16"/>
        <v>Desarrollo del Sistema de Educación Superior</v>
      </c>
      <c r="K284" s="98" t="s">
        <v>411</v>
      </c>
    </row>
    <row r="285" spans="3:11" x14ac:dyDescent="0.25">
      <c r="C285" s="141"/>
      <c r="D285" s="158"/>
      <c r="E285" s="123"/>
      <c r="F285" s="97">
        <f t="shared" si="15"/>
        <v>0</v>
      </c>
      <c r="G285" s="161"/>
      <c r="H285" s="142"/>
      <c r="I285" s="130" t="e">
        <f>VLOOKUP(H285,Presupuesto!$B$11:$C$565,2,0)</f>
        <v>#N/A</v>
      </c>
      <c r="J285" s="98" t="str">
        <f t="shared" si="16"/>
        <v>Desarrollo del Sistema de Educación Superior</v>
      </c>
      <c r="K285" s="98" t="s">
        <v>411</v>
      </c>
    </row>
    <row r="286" spans="3:11" x14ac:dyDescent="0.25">
      <c r="C286" s="141"/>
      <c r="D286" s="158"/>
      <c r="E286" s="123"/>
      <c r="F286" s="97">
        <f t="shared" si="15"/>
        <v>0</v>
      </c>
      <c r="G286" s="161"/>
      <c r="H286" s="142"/>
      <c r="I286" s="130" t="e">
        <f>VLOOKUP(H286,Presupuesto!$B$11:$C$565,2,0)</f>
        <v>#N/A</v>
      </c>
      <c r="J286" s="98" t="str">
        <f t="shared" si="16"/>
        <v>Desarrollo del Sistema de Educación Superior</v>
      </c>
      <c r="K286" s="98" t="s">
        <v>400</v>
      </c>
    </row>
    <row r="287" spans="3:11" x14ac:dyDescent="0.25">
      <c r="C287" s="141"/>
      <c r="D287" s="158"/>
      <c r="E287" s="123"/>
      <c r="F287" s="97">
        <f t="shared" si="15"/>
        <v>0</v>
      </c>
      <c r="G287" s="161"/>
      <c r="H287" s="142"/>
      <c r="I287" s="130" t="e">
        <f>VLOOKUP(H287,Presupuesto!$B$11:$C$565,2,0)</f>
        <v>#N/A</v>
      </c>
      <c r="J287" s="98" t="str">
        <f t="shared" si="16"/>
        <v>Desarrollo del Sistema de Educación Superior</v>
      </c>
      <c r="K287" s="98" t="s">
        <v>411</v>
      </c>
    </row>
    <row r="288" spans="3:11" x14ac:dyDescent="0.25">
      <c r="C288" s="141"/>
      <c r="D288" s="158"/>
      <c r="E288" s="123"/>
      <c r="F288" s="97">
        <f t="shared" si="15"/>
        <v>0</v>
      </c>
      <c r="G288" s="161"/>
      <c r="H288" s="142"/>
      <c r="I288" s="130" t="e">
        <f>VLOOKUP(H288,Presupuesto!$B$11:$C$565,2,0)</f>
        <v>#N/A</v>
      </c>
      <c r="J288" s="98" t="str">
        <f t="shared" si="16"/>
        <v>Desarrollo del Sistema de Educación Superior</v>
      </c>
      <c r="K288" s="98" t="s">
        <v>411</v>
      </c>
    </row>
    <row r="289" spans="3:11" x14ac:dyDescent="0.25">
      <c r="C289" s="141"/>
      <c r="D289" s="158"/>
      <c r="E289" s="123"/>
      <c r="F289" s="97">
        <f t="shared" si="15"/>
        <v>0</v>
      </c>
      <c r="G289" s="161"/>
      <c r="H289" s="142"/>
      <c r="I289" s="130" t="e">
        <f>VLOOKUP(H289,Presupuesto!$B$11:$C$565,2,0)</f>
        <v>#N/A</v>
      </c>
      <c r="J289" s="98" t="str">
        <f t="shared" si="16"/>
        <v>Desarrollo del Sistema de Educación Superior</v>
      </c>
      <c r="K289" s="98" t="s">
        <v>411</v>
      </c>
    </row>
    <row r="290" spans="3:11" x14ac:dyDescent="0.25">
      <c r="C290" s="141"/>
      <c r="D290" s="158"/>
      <c r="E290" s="123"/>
      <c r="F290" s="97">
        <f t="shared" si="15"/>
        <v>0</v>
      </c>
      <c r="G290" s="161"/>
      <c r="H290" s="142"/>
      <c r="I290" s="130" t="e">
        <f>VLOOKUP(H290,Presupuesto!$B$11:$C$565,2,0)</f>
        <v>#N/A</v>
      </c>
      <c r="J290" s="98" t="str">
        <f t="shared" si="16"/>
        <v>Desarrollo del Sistema de Educación Superior</v>
      </c>
      <c r="K290" s="98" t="s">
        <v>411</v>
      </c>
    </row>
    <row r="291" spans="3:11" x14ac:dyDescent="0.25">
      <c r="C291" s="141"/>
      <c r="D291" s="158"/>
      <c r="E291" s="123"/>
      <c r="F291" s="97">
        <f t="shared" si="15"/>
        <v>0</v>
      </c>
      <c r="G291" s="161"/>
      <c r="H291" s="142"/>
      <c r="I291" s="130" t="e">
        <f>VLOOKUP(H291,Presupuesto!$B$11:$C$565,2,0)</f>
        <v>#N/A</v>
      </c>
      <c r="J291" s="98" t="str">
        <f t="shared" si="16"/>
        <v>Desarrollo del Sistema de Educación Superior</v>
      </c>
      <c r="K291" s="98" t="s">
        <v>411</v>
      </c>
    </row>
    <row r="292" spans="3:11" x14ac:dyDescent="0.25">
      <c r="C292" s="141"/>
      <c r="D292" s="158"/>
      <c r="E292" s="123"/>
      <c r="F292" s="97">
        <f t="shared" si="15"/>
        <v>0</v>
      </c>
      <c r="G292" s="161"/>
      <c r="H292" s="142"/>
      <c r="I292" s="130" t="e">
        <f>VLOOKUP(H292,Presupuesto!$B$11:$C$565,2,0)</f>
        <v>#N/A</v>
      </c>
      <c r="J292" s="98" t="str">
        <f t="shared" si="16"/>
        <v>Desarrollo del Sistema de Educación Superior</v>
      </c>
      <c r="K292" s="98" t="s">
        <v>411</v>
      </c>
    </row>
    <row r="293" spans="3:11" x14ac:dyDescent="0.25">
      <c r="C293" s="141"/>
      <c r="D293" s="158"/>
      <c r="E293" s="123"/>
      <c r="F293" s="97">
        <f t="shared" si="15"/>
        <v>0</v>
      </c>
      <c r="G293" s="161"/>
      <c r="H293" s="142"/>
      <c r="I293" s="130" t="e">
        <f>VLOOKUP(H293,Presupuesto!$B$11:$C$565,2,0)</f>
        <v>#N/A</v>
      </c>
      <c r="J293" s="98" t="str">
        <f t="shared" si="16"/>
        <v>Desarrollo del Sistema de Educación Superior</v>
      </c>
      <c r="K293" s="98" t="s">
        <v>411</v>
      </c>
    </row>
    <row r="294" spans="3:11" x14ac:dyDescent="0.25">
      <c r="C294" s="141"/>
      <c r="D294" s="158"/>
      <c r="E294" s="123"/>
      <c r="F294" s="97">
        <f t="shared" si="15"/>
        <v>0</v>
      </c>
      <c r="G294" s="161"/>
      <c r="H294" s="142"/>
      <c r="I294" s="130" t="e">
        <f>VLOOKUP(H294,Presupuesto!$B$11:$C$565,2,0)</f>
        <v>#N/A</v>
      </c>
      <c r="J294" s="98" t="str">
        <f t="shared" si="16"/>
        <v>Desarrollo del Sistema de Educación Superior</v>
      </c>
      <c r="K294" s="98" t="s">
        <v>411</v>
      </c>
    </row>
    <row r="295" spans="3:11" x14ac:dyDescent="0.25">
      <c r="C295" s="141"/>
      <c r="D295" s="158"/>
      <c r="E295" s="123"/>
      <c r="F295" s="97">
        <f t="shared" si="15"/>
        <v>0</v>
      </c>
      <c r="G295" s="161"/>
      <c r="H295" s="142"/>
      <c r="I295" s="130" t="e">
        <f>VLOOKUP(H295,Presupuesto!$B$11:$C$565,2,0)</f>
        <v>#N/A</v>
      </c>
      <c r="J295" s="98" t="str">
        <f t="shared" si="16"/>
        <v>Desarrollo del Sistema de Educación Superior</v>
      </c>
      <c r="K295" s="98" t="s">
        <v>411</v>
      </c>
    </row>
    <row r="296" spans="3:11" x14ac:dyDescent="0.25">
      <c r="C296" s="141"/>
      <c r="D296" s="158"/>
      <c r="E296" s="123"/>
      <c r="F296" s="97">
        <f t="shared" si="15"/>
        <v>0</v>
      </c>
      <c r="G296" s="161"/>
      <c r="H296" s="142"/>
      <c r="I296" s="130" t="e">
        <f>VLOOKUP(H296,Presupuesto!$B$11:$C$565,2,0)</f>
        <v>#N/A</v>
      </c>
      <c r="J296" s="98" t="str">
        <f t="shared" si="16"/>
        <v>Desarrollo del Sistema de Educación Superior</v>
      </c>
      <c r="K296" s="98" t="s">
        <v>411</v>
      </c>
    </row>
    <row r="297" spans="3:11" x14ac:dyDescent="0.25">
      <c r="C297" s="141"/>
      <c r="D297" s="158"/>
      <c r="E297" s="123"/>
      <c r="F297" s="97">
        <f t="shared" si="15"/>
        <v>0</v>
      </c>
      <c r="G297" s="161"/>
      <c r="H297" s="142"/>
      <c r="I297" s="130" t="e">
        <f>VLOOKUP(H297,Presupuesto!$B$11:$C$565,2,0)</f>
        <v>#N/A</v>
      </c>
      <c r="J297" s="98" t="str">
        <f t="shared" si="16"/>
        <v>Desarrollo del Sistema de Educación Superior</v>
      </c>
      <c r="K297" s="98" t="s">
        <v>411</v>
      </c>
    </row>
    <row r="298" spans="3:11" x14ac:dyDescent="0.25">
      <c r="C298" s="141"/>
      <c r="D298" s="158"/>
      <c r="E298" s="123"/>
      <c r="F298" s="97">
        <f t="shared" si="15"/>
        <v>0</v>
      </c>
      <c r="G298" s="161"/>
      <c r="H298" s="142"/>
      <c r="I298" s="130" t="e">
        <f>VLOOKUP(H298,Presupuesto!$B$11:$C$565,2,0)</f>
        <v>#N/A</v>
      </c>
      <c r="J298" s="98" t="str">
        <f t="shared" si="16"/>
        <v>Desarrollo del Sistema de Educación Superior</v>
      </c>
      <c r="K298" s="98" t="s">
        <v>411</v>
      </c>
    </row>
    <row r="299" spans="3:11" x14ac:dyDescent="0.25">
      <c r="C299" s="141"/>
      <c r="D299" s="158"/>
      <c r="E299" s="123"/>
      <c r="F299" s="97">
        <f t="shared" si="15"/>
        <v>0</v>
      </c>
      <c r="G299" s="161"/>
      <c r="H299" s="142"/>
      <c r="I299" s="130" t="e">
        <f>VLOOKUP(H299,Presupuesto!$B$11:$C$565,2,0)</f>
        <v>#N/A</v>
      </c>
      <c r="J299" s="98" t="str">
        <f t="shared" si="16"/>
        <v>Desarrollo del Sistema de Educación Superior</v>
      </c>
      <c r="K299" s="98" t="s">
        <v>411</v>
      </c>
    </row>
    <row r="300" spans="3:11" x14ac:dyDescent="0.25">
      <c r="C300" s="141"/>
      <c r="D300" s="158"/>
      <c r="E300" s="123"/>
      <c r="F300" s="97">
        <f t="shared" si="15"/>
        <v>0</v>
      </c>
      <c r="G300" s="161"/>
      <c r="H300" s="142"/>
      <c r="I300" s="130" t="e">
        <f>VLOOKUP(H300,Presupuesto!$B$11:$C$565,2,0)</f>
        <v>#N/A</v>
      </c>
      <c r="J300" s="98" t="str">
        <f t="shared" si="16"/>
        <v>Desarrollo del Sistema de Educación Superior</v>
      </c>
      <c r="K300" s="98" t="s">
        <v>411</v>
      </c>
    </row>
    <row r="301" spans="3:11" x14ac:dyDescent="0.25">
      <c r="C301" s="141"/>
      <c r="D301" s="158"/>
      <c r="E301" s="123"/>
      <c r="F301" s="97">
        <f t="shared" si="15"/>
        <v>0</v>
      </c>
      <c r="G301" s="161"/>
      <c r="H301" s="142"/>
      <c r="I301" s="130" t="e">
        <f>VLOOKUP(H301,Presupuesto!$B$11:$C$565,2,0)</f>
        <v>#N/A</v>
      </c>
      <c r="J301" s="98" t="str">
        <f t="shared" si="16"/>
        <v>Desarrollo del Sistema de Educación Superior</v>
      </c>
      <c r="K301" s="98" t="s">
        <v>411</v>
      </c>
    </row>
    <row r="302" spans="3:11" x14ac:dyDescent="0.25">
      <c r="C302" s="141"/>
      <c r="D302" s="158"/>
      <c r="E302" s="123"/>
      <c r="F302" s="97">
        <f t="shared" si="15"/>
        <v>0</v>
      </c>
      <c r="G302" s="161"/>
      <c r="H302" s="142"/>
      <c r="I302" s="130" t="e">
        <f>VLOOKUP(H302,Presupuesto!$B$11:$C$565,2,0)</f>
        <v>#N/A</v>
      </c>
      <c r="J302" s="98" t="str">
        <f t="shared" si="16"/>
        <v>Desarrollo del Sistema de Educación Superior</v>
      </c>
      <c r="K302" s="98" t="s">
        <v>411</v>
      </c>
    </row>
    <row r="303" spans="3:11" x14ac:dyDescent="0.25">
      <c r="C303" s="143"/>
      <c r="D303" s="151"/>
      <c r="E303" s="118"/>
      <c r="F303" s="97">
        <f t="shared" si="15"/>
        <v>0</v>
      </c>
      <c r="G303" s="161"/>
      <c r="H303" s="144"/>
      <c r="I303" s="130" t="e">
        <f>VLOOKUP(H303,Presupuesto!$B$11:$C$565,2,0)</f>
        <v>#N/A</v>
      </c>
      <c r="J303" s="98" t="str">
        <f t="shared" si="16"/>
        <v>Desarrollo del Sistema de Educación Superior</v>
      </c>
      <c r="K303" s="98" t="s">
        <v>411</v>
      </c>
    </row>
    <row r="304" spans="3:11" x14ac:dyDescent="0.25">
      <c r="C304" s="143"/>
      <c r="D304" s="151"/>
      <c r="E304" s="118"/>
      <c r="F304" s="97">
        <f t="shared" si="15"/>
        <v>0</v>
      </c>
      <c r="G304" s="161"/>
      <c r="H304" s="144"/>
      <c r="I304" s="130" t="e">
        <f>VLOOKUP(H304,Presupuesto!$B$11:$C$565,2,0)</f>
        <v>#N/A</v>
      </c>
      <c r="J304" s="98" t="str">
        <f t="shared" si="16"/>
        <v>Desarrollo del Sistema de Educación Superior</v>
      </c>
      <c r="K304" s="98" t="s">
        <v>411</v>
      </c>
    </row>
    <row r="305" spans="3:11" x14ac:dyDescent="0.25">
      <c r="C305" s="143"/>
      <c r="D305" s="151"/>
      <c r="E305" s="118"/>
      <c r="F305" s="97">
        <f t="shared" si="15"/>
        <v>0</v>
      </c>
      <c r="G305" s="161"/>
      <c r="H305" s="144"/>
      <c r="I305" s="130" t="e">
        <f>VLOOKUP(H305,Presupuesto!$B$11:$C$565,2,0)</f>
        <v>#N/A</v>
      </c>
      <c r="J305" s="98" t="str">
        <f t="shared" si="16"/>
        <v>Desarrollo del Sistema de Educación Superior</v>
      </c>
      <c r="K305" s="98" t="s">
        <v>411</v>
      </c>
    </row>
    <row r="306" spans="3:11" x14ac:dyDescent="0.25">
      <c r="C306" s="143"/>
      <c r="D306" s="151"/>
      <c r="E306" s="118"/>
      <c r="F306" s="97">
        <f t="shared" si="15"/>
        <v>0</v>
      </c>
      <c r="G306" s="161"/>
      <c r="H306" s="144"/>
      <c r="I306" s="130" t="e">
        <f>VLOOKUP(H306,Presupuesto!$B$11:$C$565,2,0)</f>
        <v>#N/A</v>
      </c>
      <c r="J306" s="98" t="str">
        <f t="shared" si="16"/>
        <v>Desarrollo del Sistema de Educación Superior</v>
      </c>
      <c r="K306" s="98" t="s">
        <v>411</v>
      </c>
    </row>
    <row r="307" spans="3:11" x14ac:dyDescent="0.25">
      <c r="C307" s="143"/>
      <c r="D307" s="151"/>
      <c r="E307" s="118"/>
      <c r="F307" s="97">
        <f t="shared" si="15"/>
        <v>0</v>
      </c>
      <c r="G307" s="161"/>
      <c r="H307" s="144"/>
      <c r="I307" s="130" t="e">
        <f>VLOOKUP(H307,Presupuesto!$B$11:$C$565,2,0)</f>
        <v>#N/A</v>
      </c>
      <c r="J307" s="98" t="str">
        <f t="shared" si="16"/>
        <v>Desarrollo del Sistema de Educación Superior</v>
      </c>
      <c r="K307" s="98" t="s">
        <v>411</v>
      </c>
    </row>
    <row r="308" spans="3:11" x14ac:dyDescent="0.25">
      <c r="C308" s="143"/>
      <c r="D308" s="151"/>
      <c r="E308" s="118"/>
      <c r="F308" s="97">
        <f t="shared" si="15"/>
        <v>0</v>
      </c>
      <c r="G308" s="161"/>
      <c r="H308" s="144"/>
      <c r="I308" s="130" t="e">
        <f>VLOOKUP(H308,Presupuesto!$B$11:$C$565,2,0)</f>
        <v>#N/A</v>
      </c>
      <c r="J308" s="98" t="str">
        <f t="shared" si="16"/>
        <v>Desarrollo del Sistema de Educación Superior</v>
      </c>
      <c r="K308" s="98" t="s">
        <v>411</v>
      </c>
    </row>
    <row r="309" spans="3:11" x14ac:dyDescent="0.25">
      <c r="C309" s="143"/>
      <c r="D309" s="151"/>
      <c r="E309" s="118"/>
      <c r="F309" s="97">
        <f t="shared" si="15"/>
        <v>0</v>
      </c>
      <c r="G309" s="161"/>
      <c r="H309" s="144"/>
      <c r="I309" s="130" t="e">
        <f>VLOOKUP(H309,Presupuesto!$B$11:$C$565,2,0)</f>
        <v>#N/A</v>
      </c>
      <c r="J309" s="98" t="str">
        <f t="shared" si="16"/>
        <v>Desarrollo del Sistema de Educación Superior</v>
      </c>
      <c r="K309" s="98" t="s">
        <v>411</v>
      </c>
    </row>
    <row r="310" spans="3:11" x14ac:dyDescent="0.25">
      <c r="C310" s="143"/>
      <c r="D310" s="151"/>
      <c r="E310" s="118"/>
      <c r="F310" s="97">
        <f t="shared" si="15"/>
        <v>0</v>
      </c>
      <c r="G310" s="161"/>
      <c r="H310" s="144"/>
      <c r="I310" s="130" t="e">
        <f>VLOOKUP(H310,Presupuesto!$B$11:$C$565,2,0)</f>
        <v>#N/A</v>
      </c>
      <c r="J310" s="98" t="str">
        <f t="shared" si="16"/>
        <v>Desarrollo del Sistema de Educación Superior</v>
      </c>
      <c r="K310" s="98" t="s">
        <v>411</v>
      </c>
    </row>
    <row r="311" spans="3:11" x14ac:dyDescent="0.25">
      <c r="C311" s="145"/>
      <c r="D311" s="151"/>
      <c r="E311" s="118"/>
      <c r="F311" s="97">
        <f t="shared" si="15"/>
        <v>0</v>
      </c>
      <c r="G311" s="161"/>
      <c r="H311" s="146"/>
      <c r="I311" s="130" t="e">
        <f>VLOOKUP(H311,Presupuesto!$B$11:$C$565,2,0)</f>
        <v>#N/A</v>
      </c>
      <c r="J311" s="98" t="str">
        <f t="shared" si="16"/>
        <v>Desarrollo del Sistema de Educación Superior</v>
      </c>
      <c r="K311" s="98" t="s">
        <v>402</v>
      </c>
    </row>
    <row r="312" spans="3:11" x14ac:dyDescent="0.25">
      <c r="C312" s="145"/>
      <c r="D312" s="151"/>
      <c r="E312" s="118"/>
      <c r="F312" s="97">
        <f t="shared" si="15"/>
        <v>0</v>
      </c>
      <c r="G312" s="161"/>
      <c r="H312" s="146"/>
      <c r="I312" s="130" t="e">
        <f>VLOOKUP(H312,Presupuesto!$B$11:$C$565,2,0)</f>
        <v>#N/A</v>
      </c>
      <c r="J312" s="98" t="str">
        <f t="shared" si="16"/>
        <v>Desarrollo del Sistema de Educación Superior</v>
      </c>
      <c r="K312" s="98" t="s">
        <v>411</v>
      </c>
    </row>
    <row r="313" spans="3:11" x14ac:dyDescent="0.25">
      <c r="C313" s="145"/>
      <c r="D313" s="151"/>
      <c r="E313" s="118"/>
      <c r="F313" s="97">
        <f t="shared" si="15"/>
        <v>0</v>
      </c>
      <c r="G313" s="161"/>
      <c r="H313" s="146"/>
      <c r="I313" s="130" t="e">
        <f>VLOOKUP(H313,Presupuesto!$B$11:$C$565,2,0)</f>
        <v>#N/A</v>
      </c>
      <c r="J313" s="98" t="str">
        <f t="shared" si="16"/>
        <v>Desarrollo del Sistema de Educación Superior</v>
      </c>
      <c r="K313" s="98" t="s">
        <v>411</v>
      </c>
    </row>
    <row r="314" spans="3:11" x14ac:dyDescent="0.25">
      <c r="C314" s="145"/>
      <c r="D314" s="151"/>
      <c r="E314" s="118"/>
      <c r="F314" s="97">
        <f t="shared" si="15"/>
        <v>0</v>
      </c>
      <c r="G314" s="161"/>
      <c r="H314" s="146"/>
      <c r="I314" s="130" t="e">
        <f>VLOOKUP(H314,Presupuesto!$B$11:$C$565,2,0)</f>
        <v>#N/A</v>
      </c>
      <c r="J314" s="98" t="str">
        <f t="shared" si="16"/>
        <v>Desarrollo del Sistema de Educación Superior</v>
      </c>
      <c r="K314" s="98" t="s">
        <v>411</v>
      </c>
    </row>
    <row r="315" spans="3:11" ht="15.75" thickBot="1" x14ac:dyDescent="0.3">
      <c r="C315" s="147"/>
      <c r="D315" s="159"/>
      <c r="E315" s="103"/>
      <c r="F315" s="105">
        <f t="shared" si="15"/>
        <v>0</v>
      </c>
      <c r="G315" s="162"/>
      <c r="H315" s="148"/>
      <c r="I315" s="132" t="e">
        <f>VLOOKUP(H315,Presupuesto!$B$11:$C$565,2,0)</f>
        <v>#N/A</v>
      </c>
      <c r="J315" s="106" t="str">
        <f t="shared" si="16"/>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64500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26" t="s">
        <v>1910</v>
      </c>
      <c r="E321" s="93"/>
      <c r="F321" s="93"/>
      <c r="G321" s="93"/>
      <c r="H321" s="76"/>
      <c r="I321" s="76"/>
      <c r="J321" s="76"/>
      <c r="K321" s="112"/>
    </row>
    <row r="322" spans="3:1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Realizar giras de movilidad estudiantil entre centros regionales</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427</v>
      </c>
      <c r="D325" s="221">
        <v>27</v>
      </c>
      <c r="E325" s="219">
        <f>HLOOKUP(C325,$AH$2:$BU$3,2,0)</f>
        <v>2000</v>
      </c>
      <c r="F325" s="97">
        <f t="shared" ref="F325:F359" si="17">D325*E325</f>
        <v>54000</v>
      </c>
      <c r="G325" s="161" t="s">
        <v>1697</v>
      </c>
      <c r="H325" s="142" t="s">
        <v>760</v>
      </c>
      <c r="I325" s="130" t="str">
        <f>VLOOKUP(H325,Presupuesto!$B$11:$C$565,2,0)</f>
        <v>VIATICOS NACIONALES</v>
      </c>
      <c r="J325" s="218" t="s">
        <v>1477</v>
      </c>
      <c r="K325" s="98" t="s">
        <v>393</v>
      </c>
    </row>
    <row r="326" spans="3:11" x14ac:dyDescent="0.25">
      <c r="C326" s="141" t="s">
        <v>1722</v>
      </c>
      <c r="D326" s="158">
        <v>3</v>
      </c>
      <c r="E326" s="123">
        <v>3500</v>
      </c>
      <c r="F326" s="97">
        <f t="shared" si="17"/>
        <v>10500</v>
      </c>
      <c r="G326" s="161" t="s">
        <v>1697</v>
      </c>
      <c r="H326" s="142" t="s">
        <v>872</v>
      </c>
      <c r="I326" s="130" t="str">
        <f>VLOOKUP(H326,Presupuesto!$B$11:$C$565,2,0)</f>
        <v>DIESEL</v>
      </c>
      <c r="J326" s="98" t="str">
        <f>$J$325</f>
        <v>Desarrollo del Sistema de Educación Superior</v>
      </c>
      <c r="K326" s="98" t="s">
        <v>411</v>
      </c>
    </row>
    <row r="327" spans="3:11" x14ac:dyDescent="0.25">
      <c r="C327" s="141"/>
      <c r="D327" s="158"/>
      <c r="E327" s="123"/>
      <c r="F327" s="97">
        <f t="shared" si="17"/>
        <v>0</v>
      </c>
      <c r="G327" s="161"/>
      <c r="H327" s="142"/>
      <c r="I327" s="130" t="e">
        <f>VLOOKUP(H327,Presupuesto!$B$11:$C$565,2,0)</f>
        <v>#N/A</v>
      </c>
      <c r="J327" s="98" t="str">
        <f t="shared" ref="J327:J359" si="18">$J$325</f>
        <v>Desarrollo del Sistema de Educación Superior</v>
      </c>
      <c r="K327" s="98" t="s">
        <v>411</v>
      </c>
    </row>
    <row r="328" spans="3:11" x14ac:dyDescent="0.25">
      <c r="C328" s="141"/>
      <c r="D328" s="158"/>
      <c r="E328" s="123"/>
      <c r="F328" s="97">
        <f t="shared" si="17"/>
        <v>0</v>
      </c>
      <c r="G328" s="161"/>
      <c r="H328" s="142"/>
      <c r="I328" s="130" t="e">
        <f>VLOOKUP(H328,Presupuesto!$B$11:$C$565,2,0)</f>
        <v>#N/A</v>
      </c>
      <c r="J328" s="98" t="str">
        <f t="shared" si="18"/>
        <v>Desarrollo del Sistema de Educación Superior</v>
      </c>
      <c r="K328" s="98" t="s">
        <v>411</v>
      </c>
    </row>
    <row r="329" spans="3:11" x14ac:dyDescent="0.25">
      <c r="C329" s="141"/>
      <c r="D329" s="158"/>
      <c r="E329" s="123"/>
      <c r="F329" s="97">
        <f t="shared" si="17"/>
        <v>0</v>
      </c>
      <c r="G329" s="161"/>
      <c r="H329" s="142"/>
      <c r="I329" s="130" t="e">
        <f>VLOOKUP(H329,Presupuesto!$B$11:$C$565,2,0)</f>
        <v>#N/A</v>
      </c>
      <c r="J329" s="98" t="str">
        <f t="shared" si="18"/>
        <v>Desarrollo del Sistema de Educación Superior</v>
      </c>
      <c r="K329" s="98" t="s">
        <v>411</v>
      </c>
    </row>
    <row r="330" spans="3:11" x14ac:dyDescent="0.25">
      <c r="C330" s="141"/>
      <c r="D330" s="158"/>
      <c r="E330" s="123"/>
      <c r="F330" s="97">
        <f t="shared" si="17"/>
        <v>0</v>
      </c>
      <c r="G330" s="161"/>
      <c r="H330" s="142"/>
      <c r="I330" s="130" t="e">
        <f>VLOOKUP(H330,Presupuesto!$B$11:$C$565,2,0)</f>
        <v>#N/A</v>
      </c>
      <c r="J330" s="98" t="str">
        <f t="shared" si="18"/>
        <v>Desarrollo del Sistema de Educación Superior</v>
      </c>
      <c r="K330" s="98" t="s">
        <v>400</v>
      </c>
    </row>
    <row r="331" spans="3:11" x14ac:dyDescent="0.25">
      <c r="C331" s="141"/>
      <c r="D331" s="158"/>
      <c r="E331" s="123"/>
      <c r="F331" s="97">
        <f t="shared" si="17"/>
        <v>0</v>
      </c>
      <c r="G331" s="161"/>
      <c r="H331" s="142"/>
      <c r="I331" s="130" t="e">
        <f>VLOOKUP(H331,Presupuesto!$B$11:$C$565,2,0)</f>
        <v>#N/A</v>
      </c>
      <c r="J331" s="98" t="str">
        <f t="shared" si="18"/>
        <v>Desarrollo del Sistema de Educación Superior</v>
      </c>
      <c r="K331" s="98" t="s">
        <v>411</v>
      </c>
    </row>
    <row r="332" spans="3:11" x14ac:dyDescent="0.25">
      <c r="C332" s="141"/>
      <c r="D332" s="158"/>
      <c r="E332" s="123"/>
      <c r="F332" s="97">
        <f t="shared" si="17"/>
        <v>0</v>
      </c>
      <c r="G332" s="161"/>
      <c r="H332" s="142"/>
      <c r="I332" s="130" t="e">
        <f>VLOOKUP(H332,Presupuesto!$B$11:$C$565,2,0)</f>
        <v>#N/A</v>
      </c>
      <c r="J332" s="98" t="str">
        <f t="shared" si="18"/>
        <v>Desarrollo del Sistema de Educación Superior</v>
      </c>
      <c r="K332" s="98" t="s">
        <v>411</v>
      </c>
    </row>
    <row r="333" spans="3:11" x14ac:dyDescent="0.25">
      <c r="C333" s="141"/>
      <c r="D333" s="158"/>
      <c r="E333" s="123"/>
      <c r="F333" s="97">
        <f t="shared" si="17"/>
        <v>0</v>
      </c>
      <c r="G333" s="161"/>
      <c r="H333" s="142"/>
      <c r="I333" s="130" t="e">
        <f>VLOOKUP(H333,Presupuesto!$B$11:$C$565,2,0)</f>
        <v>#N/A</v>
      </c>
      <c r="J333" s="98" t="str">
        <f t="shared" si="18"/>
        <v>Desarrollo del Sistema de Educación Superior</v>
      </c>
      <c r="K333" s="98" t="s">
        <v>411</v>
      </c>
    </row>
    <row r="334" spans="3:11" x14ac:dyDescent="0.25">
      <c r="C334" s="141"/>
      <c r="D334" s="158"/>
      <c r="E334" s="123"/>
      <c r="F334" s="97">
        <f t="shared" si="17"/>
        <v>0</v>
      </c>
      <c r="G334" s="161"/>
      <c r="H334" s="142"/>
      <c r="I334" s="130" t="e">
        <f>VLOOKUP(H334,Presupuesto!$B$11:$C$565,2,0)</f>
        <v>#N/A</v>
      </c>
      <c r="J334" s="98" t="str">
        <f t="shared" si="18"/>
        <v>Desarrollo del Sistema de Educación Superior</v>
      </c>
      <c r="K334" s="98" t="s">
        <v>411</v>
      </c>
    </row>
    <row r="335" spans="3:11" x14ac:dyDescent="0.25">
      <c r="C335" s="141"/>
      <c r="D335" s="158"/>
      <c r="E335" s="123"/>
      <c r="F335" s="97">
        <f t="shared" si="17"/>
        <v>0</v>
      </c>
      <c r="G335" s="161"/>
      <c r="H335" s="142"/>
      <c r="I335" s="130" t="e">
        <f>VLOOKUP(H335,Presupuesto!$B$11:$C$565,2,0)</f>
        <v>#N/A</v>
      </c>
      <c r="J335" s="98" t="str">
        <f t="shared" si="18"/>
        <v>Desarrollo del Sistema de Educación Superior</v>
      </c>
      <c r="K335" s="98" t="s">
        <v>411</v>
      </c>
    </row>
    <row r="336" spans="3:11" x14ac:dyDescent="0.25">
      <c r="C336" s="141"/>
      <c r="D336" s="158"/>
      <c r="E336" s="123"/>
      <c r="F336" s="97">
        <f t="shared" si="17"/>
        <v>0</v>
      </c>
      <c r="G336" s="161"/>
      <c r="H336" s="142"/>
      <c r="I336" s="130" t="e">
        <f>VLOOKUP(H336,Presupuesto!$B$11:$C$565,2,0)</f>
        <v>#N/A</v>
      </c>
      <c r="J336" s="98" t="str">
        <f t="shared" si="18"/>
        <v>Desarrollo del Sistema de Educación Superior</v>
      </c>
      <c r="K336" s="98" t="s">
        <v>411</v>
      </c>
    </row>
    <row r="337" spans="3:11" x14ac:dyDescent="0.25">
      <c r="C337" s="141"/>
      <c r="D337" s="158"/>
      <c r="E337" s="123"/>
      <c r="F337" s="97">
        <f t="shared" si="17"/>
        <v>0</v>
      </c>
      <c r="G337" s="161"/>
      <c r="H337" s="142"/>
      <c r="I337" s="130" t="e">
        <f>VLOOKUP(H337,Presupuesto!$B$11:$C$565,2,0)</f>
        <v>#N/A</v>
      </c>
      <c r="J337" s="98" t="str">
        <f t="shared" si="18"/>
        <v>Desarrollo del Sistema de Educación Superior</v>
      </c>
      <c r="K337" s="98" t="s">
        <v>411</v>
      </c>
    </row>
    <row r="338" spans="3:11" x14ac:dyDescent="0.25">
      <c r="C338" s="141"/>
      <c r="D338" s="158"/>
      <c r="E338" s="123"/>
      <c r="F338" s="97">
        <f t="shared" si="17"/>
        <v>0</v>
      </c>
      <c r="G338" s="161"/>
      <c r="H338" s="142"/>
      <c r="I338" s="130" t="e">
        <f>VLOOKUP(H338,Presupuesto!$B$11:$C$565,2,0)</f>
        <v>#N/A</v>
      </c>
      <c r="J338" s="98" t="str">
        <f t="shared" si="18"/>
        <v>Desarrollo del Sistema de Educación Superior</v>
      </c>
      <c r="K338" s="98" t="s">
        <v>411</v>
      </c>
    </row>
    <row r="339" spans="3:11" x14ac:dyDescent="0.25">
      <c r="C339" s="141"/>
      <c r="D339" s="158"/>
      <c r="E339" s="123"/>
      <c r="F339" s="97">
        <f t="shared" si="17"/>
        <v>0</v>
      </c>
      <c r="G339" s="161"/>
      <c r="H339" s="142"/>
      <c r="I339" s="130" t="e">
        <f>VLOOKUP(H339,Presupuesto!$B$11:$C$565,2,0)</f>
        <v>#N/A</v>
      </c>
      <c r="J339" s="98" t="str">
        <f t="shared" si="18"/>
        <v>Desarrollo del Sistema de Educación Superior</v>
      </c>
      <c r="K339" s="98" t="s">
        <v>411</v>
      </c>
    </row>
    <row r="340" spans="3:11" x14ac:dyDescent="0.25">
      <c r="C340" s="141"/>
      <c r="D340" s="158"/>
      <c r="E340" s="123"/>
      <c r="F340" s="97">
        <f t="shared" si="17"/>
        <v>0</v>
      </c>
      <c r="G340" s="161"/>
      <c r="H340" s="142"/>
      <c r="I340" s="130" t="e">
        <f>VLOOKUP(H340,Presupuesto!$B$11:$C$565,2,0)</f>
        <v>#N/A</v>
      </c>
      <c r="J340" s="98" t="str">
        <f t="shared" si="18"/>
        <v>Desarrollo del Sistema de Educación Superior</v>
      </c>
      <c r="K340" s="98" t="s">
        <v>411</v>
      </c>
    </row>
    <row r="341" spans="3:11" x14ac:dyDescent="0.25">
      <c r="C341" s="141"/>
      <c r="D341" s="158"/>
      <c r="E341" s="123"/>
      <c r="F341" s="97">
        <f t="shared" si="17"/>
        <v>0</v>
      </c>
      <c r="G341" s="161"/>
      <c r="H341" s="142"/>
      <c r="I341" s="130" t="e">
        <f>VLOOKUP(H341,Presupuesto!$B$11:$C$565,2,0)</f>
        <v>#N/A</v>
      </c>
      <c r="J341" s="98" t="str">
        <f t="shared" si="18"/>
        <v>Desarrollo del Sistema de Educación Superior</v>
      </c>
      <c r="K341" s="98" t="s">
        <v>411</v>
      </c>
    </row>
    <row r="342" spans="3:11" x14ac:dyDescent="0.25">
      <c r="C342" s="141"/>
      <c r="D342" s="158"/>
      <c r="E342" s="123"/>
      <c r="F342" s="97">
        <f t="shared" si="17"/>
        <v>0</v>
      </c>
      <c r="G342" s="161"/>
      <c r="H342" s="142"/>
      <c r="I342" s="130" t="e">
        <f>VLOOKUP(H342,Presupuesto!$B$11:$C$565,2,0)</f>
        <v>#N/A</v>
      </c>
      <c r="J342" s="98" t="str">
        <f t="shared" si="18"/>
        <v>Desarrollo del Sistema de Educación Superior</v>
      </c>
      <c r="K342" s="98" t="s">
        <v>411</v>
      </c>
    </row>
    <row r="343" spans="3:11" x14ac:dyDescent="0.25">
      <c r="C343" s="141"/>
      <c r="D343" s="158"/>
      <c r="E343" s="123"/>
      <c r="F343" s="97">
        <f t="shared" si="17"/>
        <v>0</v>
      </c>
      <c r="G343" s="161"/>
      <c r="H343" s="142"/>
      <c r="I343" s="130" t="e">
        <f>VLOOKUP(H343,Presupuesto!$B$11:$C$565,2,0)</f>
        <v>#N/A</v>
      </c>
      <c r="J343" s="98" t="str">
        <f t="shared" si="18"/>
        <v>Desarrollo del Sistema de Educación Superior</v>
      </c>
      <c r="K343" s="98" t="s">
        <v>411</v>
      </c>
    </row>
    <row r="344" spans="3:11" x14ac:dyDescent="0.25">
      <c r="C344" s="141"/>
      <c r="D344" s="158"/>
      <c r="E344" s="123"/>
      <c r="F344" s="97">
        <f t="shared" si="17"/>
        <v>0</v>
      </c>
      <c r="G344" s="161"/>
      <c r="H344" s="142"/>
      <c r="I344" s="130" t="e">
        <f>VLOOKUP(H344,Presupuesto!$B$11:$C$565,2,0)</f>
        <v>#N/A</v>
      </c>
      <c r="J344" s="98" t="str">
        <f t="shared" si="18"/>
        <v>Desarrollo del Sistema de Educación Superior</v>
      </c>
      <c r="K344" s="98" t="s">
        <v>411</v>
      </c>
    </row>
    <row r="345" spans="3:11" x14ac:dyDescent="0.25">
      <c r="C345" s="141"/>
      <c r="D345" s="158"/>
      <c r="E345" s="123"/>
      <c r="F345" s="97">
        <f t="shared" si="17"/>
        <v>0</v>
      </c>
      <c r="G345" s="161"/>
      <c r="H345" s="142"/>
      <c r="I345" s="130" t="e">
        <f>VLOOKUP(H345,Presupuesto!$B$11:$C$565,2,0)</f>
        <v>#N/A</v>
      </c>
      <c r="J345" s="98" t="str">
        <f t="shared" si="18"/>
        <v>Desarrollo del Sistema de Educación Superior</v>
      </c>
      <c r="K345" s="98" t="s">
        <v>411</v>
      </c>
    </row>
    <row r="346" spans="3:11" x14ac:dyDescent="0.25">
      <c r="C346" s="141"/>
      <c r="D346" s="158"/>
      <c r="E346" s="123"/>
      <c r="F346" s="97">
        <f t="shared" si="17"/>
        <v>0</v>
      </c>
      <c r="G346" s="161"/>
      <c r="H346" s="142"/>
      <c r="I346" s="130" t="e">
        <f>VLOOKUP(H346,Presupuesto!$B$11:$C$565,2,0)</f>
        <v>#N/A</v>
      </c>
      <c r="J346" s="98" t="str">
        <f t="shared" si="18"/>
        <v>Desarrollo del Sistema de Educación Superior</v>
      </c>
      <c r="K346" s="98" t="s">
        <v>411</v>
      </c>
    </row>
    <row r="347" spans="3:11" x14ac:dyDescent="0.25">
      <c r="C347" s="143"/>
      <c r="D347" s="151"/>
      <c r="E347" s="118"/>
      <c r="F347" s="97">
        <f t="shared" si="17"/>
        <v>0</v>
      </c>
      <c r="G347" s="161"/>
      <c r="H347" s="144"/>
      <c r="I347" s="130" t="e">
        <f>VLOOKUP(H347,Presupuesto!$B$11:$C$565,2,0)</f>
        <v>#N/A</v>
      </c>
      <c r="J347" s="98" t="str">
        <f t="shared" si="18"/>
        <v>Desarrollo del Sistema de Educación Superior</v>
      </c>
      <c r="K347" s="98" t="s">
        <v>411</v>
      </c>
    </row>
    <row r="348" spans="3:11" x14ac:dyDescent="0.25">
      <c r="C348" s="143"/>
      <c r="D348" s="151"/>
      <c r="E348" s="118"/>
      <c r="F348" s="97">
        <f t="shared" si="17"/>
        <v>0</v>
      </c>
      <c r="G348" s="161"/>
      <c r="H348" s="144"/>
      <c r="I348" s="130" t="e">
        <f>VLOOKUP(H348,Presupuesto!$B$11:$C$565,2,0)</f>
        <v>#N/A</v>
      </c>
      <c r="J348" s="98" t="str">
        <f t="shared" si="18"/>
        <v>Desarrollo del Sistema de Educación Superior</v>
      </c>
      <c r="K348" s="98" t="s">
        <v>411</v>
      </c>
    </row>
    <row r="349" spans="3:11" x14ac:dyDescent="0.25">
      <c r="C349" s="143"/>
      <c r="D349" s="151"/>
      <c r="E349" s="118"/>
      <c r="F349" s="97">
        <f t="shared" si="17"/>
        <v>0</v>
      </c>
      <c r="G349" s="161"/>
      <c r="H349" s="144"/>
      <c r="I349" s="130" t="e">
        <f>VLOOKUP(H349,Presupuesto!$B$11:$C$565,2,0)</f>
        <v>#N/A</v>
      </c>
      <c r="J349" s="98" t="str">
        <f t="shared" si="18"/>
        <v>Desarrollo del Sistema de Educación Superior</v>
      </c>
      <c r="K349" s="98" t="s">
        <v>411</v>
      </c>
    </row>
    <row r="350" spans="3:11" x14ac:dyDescent="0.25">
      <c r="C350" s="143"/>
      <c r="D350" s="151"/>
      <c r="E350" s="118"/>
      <c r="F350" s="97">
        <f t="shared" si="17"/>
        <v>0</v>
      </c>
      <c r="G350" s="161"/>
      <c r="H350" s="144"/>
      <c r="I350" s="130" t="e">
        <f>VLOOKUP(H350,Presupuesto!$B$11:$C$565,2,0)</f>
        <v>#N/A</v>
      </c>
      <c r="J350" s="98" t="str">
        <f t="shared" si="18"/>
        <v>Desarrollo del Sistema de Educación Superior</v>
      </c>
      <c r="K350" s="98" t="s">
        <v>411</v>
      </c>
    </row>
    <row r="351" spans="3:11" x14ac:dyDescent="0.25">
      <c r="C351" s="143"/>
      <c r="D351" s="151"/>
      <c r="E351" s="118"/>
      <c r="F351" s="97">
        <f t="shared" si="17"/>
        <v>0</v>
      </c>
      <c r="G351" s="161"/>
      <c r="H351" s="144"/>
      <c r="I351" s="130" t="e">
        <f>VLOOKUP(H351,Presupuesto!$B$11:$C$565,2,0)</f>
        <v>#N/A</v>
      </c>
      <c r="J351" s="98" t="str">
        <f t="shared" si="18"/>
        <v>Desarrollo del Sistema de Educación Superior</v>
      </c>
      <c r="K351" s="98" t="s">
        <v>411</v>
      </c>
    </row>
    <row r="352" spans="3:11" x14ac:dyDescent="0.25">
      <c r="C352" s="143"/>
      <c r="D352" s="151"/>
      <c r="E352" s="118"/>
      <c r="F352" s="97">
        <f t="shared" si="17"/>
        <v>0</v>
      </c>
      <c r="G352" s="161"/>
      <c r="H352" s="144"/>
      <c r="I352" s="130" t="e">
        <f>VLOOKUP(H352,Presupuesto!$B$11:$C$565,2,0)</f>
        <v>#N/A</v>
      </c>
      <c r="J352" s="98" t="str">
        <f t="shared" si="18"/>
        <v>Desarrollo del Sistema de Educación Superior</v>
      </c>
      <c r="K352" s="98" t="s">
        <v>411</v>
      </c>
    </row>
    <row r="353" spans="3:11" x14ac:dyDescent="0.25">
      <c r="C353" s="143"/>
      <c r="D353" s="151"/>
      <c r="E353" s="118"/>
      <c r="F353" s="97">
        <f t="shared" si="17"/>
        <v>0</v>
      </c>
      <c r="G353" s="161"/>
      <c r="H353" s="144"/>
      <c r="I353" s="130" t="e">
        <f>VLOOKUP(H353,Presupuesto!$B$11:$C$565,2,0)</f>
        <v>#N/A</v>
      </c>
      <c r="J353" s="98" t="str">
        <f t="shared" si="18"/>
        <v>Desarrollo del Sistema de Educación Superior</v>
      </c>
      <c r="K353" s="98" t="s">
        <v>411</v>
      </c>
    </row>
    <row r="354" spans="3:11" x14ac:dyDescent="0.25">
      <c r="C354" s="143"/>
      <c r="D354" s="151"/>
      <c r="E354" s="118"/>
      <c r="F354" s="97">
        <f t="shared" si="17"/>
        <v>0</v>
      </c>
      <c r="G354" s="161"/>
      <c r="H354" s="144"/>
      <c r="I354" s="130" t="e">
        <f>VLOOKUP(H354,Presupuesto!$B$11:$C$565,2,0)</f>
        <v>#N/A</v>
      </c>
      <c r="J354" s="98" t="str">
        <f t="shared" si="18"/>
        <v>Desarrollo del Sistema de Educación Superior</v>
      </c>
      <c r="K354" s="98" t="s">
        <v>411</v>
      </c>
    </row>
    <row r="355" spans="3:11" x14ac:dyDescent="0.25">
      <c r="C355" s="145"/>
      <c r="D355" s="151"/>
      <c r="E355" s="118"/>
      <c r="F355" s="97">
        <f t="shared" si="17"/>
        <v>0</v>
      </c>
      <c r="G355" s="161"/>
      <c r="H355" s="146"/>
      <c r="I355" s="130" t="e">
        <f>VLOOKUP(H355,Presupuesto!$B$11:$C$565,2,0)</f>
        <v>#N/A</v>
      </c>
      <c r="J355" s="98" t="str">
        <f t="shared" si="18"/>
        <v>Desarrollo del Sistema de Educación Superior</v>
      </c>
      <c r="K355" s="98" t="s">
        <v>402</v>
      </c>
    </row>
    <row r="356" spans="3:11" x14ac:dyDescent="0.25">
      <c r="C356" s="145"/>
      <c r="D356" s="151"/>
      <c r="E356" s="118"/>
      <c r="F356" s="97">
        <f t="shared" si="17"/>
        <v>0</v>
      </c>
      <c r="G356" s="161"/>
      <c r="H356" s="146"/>
      <c r="I356" s="130" t="e">
        <f>VLOOKUP(H356,Presupuesto!$B$11:$C$565,2,0)</f>
        <v>#N/A</v>
      </c>
      <c r="J356" s="98" t="str">
        <f t="shared" si="18"/>
        <v>Desarrollo del Sistema de Educación Superior</v>
      </c>
      <c r="K356" s="98" t="s">
        <v>411</v>
      </c>
    </row>
    <row r="357" spans="3:11" x14ac:dyDescent="0.25">
      <c r="C357" s="145"/>
      <c r="D357" s="151"/>
      <c r="E357" s="118"/>
      <c r="F357" s="97">
        <f t="shared" si="17"/>
        <v>0</v>
      </c>
      <c r="G357" s="161"/>
      <c r="H357" s="146"/>
      <c r="I357" s="130" t="e">
        <f>VLOOKUP(H357,Presupuesto!$B$11:$C$565,2,0)</f>
        <v>#N/A</v>
      </c>
      <c r="J357" s="98" t="str">
        <f t="shared" si="18"/>
        <v>Desarrollo del Sistema de Educación Superior</v>
      </c>
      <c r="K357" s="98" t="s">
        <v>411</v>
      </c>
    </row>
    <row r="358" spans="3:11" x14ac:dyDescent="0.25">
      <c r="C358" s="145"/>
      <c r="D358" s="151"/>
      <c r="E358" s="118"/>
      <c r="F358" s="97">
        <f t="shared" si="17"/>
        <v>0</v>
      </c>
      <c r="G358" s="161"/>
      <c r="H358" s="146"/>
      <c r="I358" s="130" t="e">
        <f>VLOOKUP(H358,Presupuesto!$B$11:$C$565,2,0)</f>
        <v>#N/A</v>
      </c>
      <c r="J358" s="98" t="str">
        <f t="shared" si="18"/>
        <v>Desarrollo del Sistema de Educación Superior</v>
      </c>
      <c r="K358" s="98" t="s">
        <v>411</v>
      </c>
    </row>
    <row r="359" spans="3:11" ht="15.75" thickBot="1" x14ac:dyDescent="0.3">
      <c r="C359" s="147"/>
      <c r="D359" s="159"/>
      <c r="E359" s="103"/>
      <c r="F359" s="105">
        <f t="shared" si="17"/>
        <v>0</v>
      </c>
      <c r="G359" s="162"/>
      <c r="H359" s="148"/>
      <c r="I359" s="132" t="e">
        <f>VLOOKUP(H359,Presupuesto!$B$11:$C$565,2,0)</f>
        <v>#N/A</v>
      </c>
      <c r="J359" s="106" t="str">
        <f t="shared" si="18"/>
        <v>Desarrollo del Sistema de Educación Superior</v>
      </c>
      <c r="K359" s="124" t="s">
        <v>393</v>
      </c>
    </row>
    <row r="362" spans="3:11" ht="15.75" thickBot="1" x14ac:dyDescent="0.3"/>
    <row r="363" spans="3:11" ht="15.75" thickBot="1" x14ac:dyDescent="0.3">
      <c r="C363" s="157" t="s">
        <v>53</v>
      </c>
      <c r="D363" s="373">
        <f>SUM(F370:F404)</f>
        <v>14000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26" t="s">
        <v>1921</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Participacion de los docentes en eventos academicos nacionales.</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427</v>
      </c>
      <c r="D370" s="221">
        <v>7</v>
      </c>
      <c r="E370" s="219">
        <f>HLOOKUP(C370,$AH$2:$BU$3,2,0)</f>
        <v>2000</v>
      </c>
      <c r="F370" s="97">
        <f t="shared" ref="F370:F404" si="19">D370*E370</f>
        <v>14000</v>
      </c>
      <c r="G370" s="161" t="s">
        <v>1697</v>
      </c>
      <c r="H370" s="142" t="s">
        <v>760</v>
      </c>
      <c r="I370" s="130" t="str">
        <f>VLOOKUP(H370,Presupuesto!$B$11:$C$565,2,0)</f>
        <v>VIATICOS NACIONALES</v>
      </c>
      <c r="J370" s="218" t="s">
        <v>1477</v>
      </c>
      <c r="K370" s="98" t="s">
        <v>393</v>
      </c>
    </row>
    <row r="371" spans="3:11" x14ac:dyDescent="0.25">
      <c r="C371" s="141"/>
      <c r="D371" s="158"/>
      <c r="E371" s="123"/>
      <c r="F371" s="97">
        <f t="shared" si="19"/>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9"/>
        <v>0</v>
      </c>
      <c r="G372" s="161"/>
      <c r="H372" s="142"/>
      <c r="I372" s="130" t="e">
        <f>VLOOKUP(H372,Presupuesto!$B$11:$C$565,2,0)</f>
        <v>#N/A</v>
      </c>
      <c r="J372" s="98" t="str">
        <f t="shared" ref="J372:J404" si="20">$J$370</f>
        <v>Desarrollo del Sistema de Educación Superior</v>
      </c>
      <c r="K372" s="98" t="s">
        <v>411</v>
      </c>
    </row>
    <row r="373" spans="3:11" x14ac:dyDescent="0.25">
      <c r="C373" s="141"/>
      <c r="D373" s="158"/>
      <c r="E373" s="123"/>
      <c r="F373" s="97">
        <f t="shared" si="19"/>
        <v>0</v>
      </c>
      <c r="G373" s="161"/>
      <c r="H373" s="142"/>
      <c r="I373" s="130" t="e">
        <f>VLOOKUP(H373,Presupuesto!$B$11:$C$565,2,0)</f>
        <v>#N/A</v>
      </c>
      <c r="J373" s="98" t="str">
        <f t="shared" si="20"/>
        <v>Desarrollo del Sistema de Educación Superior</v>
      </c>
      <c r="K373" s="98" t="s">
        <v>411</v>
      </c>
    </row>
    <row r="374" spans="3:11" x14ac:dyDescent="0.25">
      <c r="C374" s="141"/>
      <c r="D374" s="158"/>
      <c r="E374" s="123"/>
      <c r="F374" s="97">
        <f t="shared" si="19"/>
        <v>0</v>
      </c>
      <c r="G374" s="161"/>
      <c r="H374" s="142"/>
      <c r="I374" s="130" t="e">
        <f>VLOOKUP(H374,Presupuesto!$B$11:$C$565,2,0)</f>
        <v>#N/A</v>
      </c>
      <c r="J374" s="98" t="str">
        <f t="shared" si="20"/>
        <v>Desarrollo del Sistema de Educación Superior</v>
      </c>
      <c r="K374" s="98" t="s">
        <v>411</v>
      </c>
    </row>
    <row r="375" spans="3:11" x14ac:dyDescent="0.25">
      <c r="C375" s="141"/>
      <c r="D375" s="158"/>
      <c r="E375" s="123"/>
      <c r="F375" s="97">
        <f t="shared" si="19"/>
        <v>0</v>
      </c>
      <c r="G375" s="161"/>
      <c r="H375" s="142"/>
      <c r="I375" s="130" t="e">
        <f>VLOOKUP(H375,Presupuesto!$B$11:$C$565,2,0)</f>
        <v>#N/A</v>
      </c>
      <c r="J375" s="98" t="str">
        <f t="shared" si="20"/>
        <v>Desarrollo del Sistema de Educación Superior</v>
      </c>
      <c r="K375" s="98" t="s">
        <v>400</v>
      </c>
    </row>
    <row r="376" spans="3:11" x14ac:dyDescent="0.25">
      <c r="C376" s="141"/>
      <c r="D376" s="158"/>
      <c r="E376" s="123"/>
      <c r="F376" s="97">
        <f t="shared" si="19"/>
        <v>0</v>
      </c>
      <c r="G376" s="161"/>
      <c r="H376" s="142"/>
      <c r="I376" s="130" t="e">
        <f>VLOOKUP(H376,Presupuesto!$B$11:$C$565,2,0)</f>
        <v>#N/A</v>
      </c>
      <c r="J376" s="98" t="str">
        <f t="shared" si="20"/>
        <v>Desarrollo del Sistema de Educación Superior</v>
      </c>
      <c r="K376" s="98" t="s">
        <v>411</v>
      </c>
    </row>
    <row r="377" spans="3:11" x14ac:dyDescent="0.25">
      <c r="C377" s="141"/>
      <c r="D377" s="158"/>
      <c r="E377" s="123"/>
      <c r="F377" s="97">
        <f t="shared" si="19"/>
        <v>0</v>
      </c>
      <c r="G377" s="161"/>
      <c r="H377" s="142"/>
      <c r="I377" s="130" t="e">
        <f>VLOOKUP(H377,Presupuesto!$B$11:$C$565,2,0)</f>
        <v>#N/A</v>
      </c>
      <c r="J377" s="98" t="str">
        <f t="shared" si="20"/>
        <v>Desarrollo del Sistema de Educación Superior</v>
      </c>
      <c r="K377" s="98" t="s">
        <v>411</v>
      </c>
    </row>
    <row r="378" spans="3:11" x14ac:dyDescent="0.25">
      <c r="C378" s="141"/>
      <c r="D378" s="158"/>
      <c r="E378" s="123"/>
      <c r="F378" s="97">
        <f t="shared" si="19"/>
        <v>0</v>
      </c>
      <c r="G378" s="161"/>
      <c r="H378" s="142"/>
      <c r="I378" s="130" t="e">
        <f>VLOOKUP(H378,Presupuesto!$B$11:$C$565,2,0)</f>
        <v>#N/A</v>
      </c>
      <c r="J378" s="98" t="str">
        <f t="shared" si="20"/>
        <v>Desarrollo del Sistema de Educación Superior</v>
      </c>
      <c r="K378" s="98" t="s">
        <v>411</v>
      </c>
    </row>
    <row r="379" spans="3:11" x14ac:dyDescent="0.25">
      <c r="C379" s="141"/>
      <c r="D379" s="158"/>
      <c r="E379" s="123"/>
      <c r="F379" s="97">
        <f t="shared" si="19"/>
        <v>0</v>
      </c>
      <c r="G379" s="161"/>
      <c r="H379" s="142"/>
      <c r="I379" s="130" t="e">
        <f>VLOOKUP(H379,Presupuesto!$B$11:$C$565,2,0)</f>
        <v>#N/A</v>
      </c>
      <c r="J379" s="98" t="str">
        <f t="shared" si="20"/>
        <v>Desarrollo del Sistema de Educación Superior</v>
      </c>
      <c r="K379" s="98" t="s">
        <v>411</v>
      </c>
    </row>
    <row r="380" spans="3:11" x14ac:dyDescent="0.25">
      <c r="C380" s="141"/>
      <c r="D380" s="158"/>
      <c r="E380" s="123"/>
      <c r="F380" s="97">
        <f t="shared" si="19"/>
        <v>0</v>
      </c>
      <c r="G380" s="161"/>
      <c r="H380" s="142"/>
      <c r="I380" s="130" t="e">
        <f>VLOOKUP(H380,Presupuesto!$B$11:$C$565,2,0)</f>
        <v>#N/A</v>
      </c>
      <c r="J380" s="98" t="str">
        <f t="shared" si="20"/>
        <v>Desarrollo del Sistema de Educación Superior</v>
      </c>
      <c r="K380" s="98" t="s">
        <v>411</v>
      </c>
    </row>
    <row r="381" spans="3:11" x14ac:dyDescent="0.25">
      <c r="C381" s="141"/>
      <c r="D381" s="158"/>
      <c r="E381" s="123"/>
      <c r="F381" s="97">
        <f t="shared" si="19"/>
        <v>0</v>
      </c>
      <c r="G381" s="161"/>
      <c r="H381" s="142"/>
      <c r="I381" s="130" t="e">
        <f>VLOOKUP(H381,Presupuesto!$B$11:$C$565,2,0)</f>
        <v>#N/A</v>
      </c>
      <c r="J381" s="98" t="str">
        <f t="shared" si="20"/>
        <v>Desarrollo del Sistema de Educación Superior</v>
      </c>
      <c r="K381" s="98" t="s">
        <v>411</v>
      </c>
    </row>
    <row r="382" spans="3:11" x14ac:dyDescent="0.25">
      <c r="C382" s="141"/>
      <c r="D382" s="158"/>
      <c r="E382" s="123"/>
      <c r="F382" s="97">
        <f t="shared" si="19"/>
        <v>0</v>
      </c>
      <c r="G382" s="161"/>
      <c r="H382" s="142"/>
      <c r="I382" s="130" t="e">
        <f>VLOOKUP(H382,Presupuesto!$B$11:$C$565,2,0)</f>
        <v>#N/A</v>
      </c>
      <c r="J382" s="98" t="str">
        <f t="shared" si="20"/>
        <v>Desarrollo del Sistema de Educación Superior</v>
      </c>
      <c r="K382" s="98" t="s">
        <v>411</v>
      </c>
    </row>
    <row r="383" spans="3:11" x14ac:dyDescent="0.25">
      <c r="C383" s="141"/>
      <c r="D383" s="158"/>
      <c r="E383" s="123"/>
      <c r="F383" s="97">
        <f t="shared" si="19"/>
        <v>0</v>
      </c>
      <c r="G383" s="161"/>
      <c r="H383" s="142"/>
      <c r="I383" s="130" t="e">
        <f>VLOOKUP(H383,Presupuesto!$B$11:$C$565,2,0)</f>
        <v>#N/A</v>
      </c>
      <c r="J383" s="98" t="str">
        <f t="shared" si="20"/>
        <v>Desarrollo del Sistema de Educación Superior</v>
      </c>
      <c r="K383" s="98" t="s">
        <v>411</v>
      </c>
    </row>
    <row r="384" spans="3:11" x14ac:dyDescent="0.25">
      <c r="C384" s="141"/>
      <c r="D384" s="158"/>
      <c r="E384" s="123"/>
      <c r="F384" s="97">
        <f t="shared" si="19"/>
        <v>0</v>
      </c>
      <c r="G384" s="161"/>
      <c r="H384" s="142"/>
      <c r="I384" s="130" t="e">
        <f>VLOOKUP(H384,Presupuesto!$B$11:$C$565,2,0)</f>
        <v>#N/A</v>
      </c>
      <c r="J384" s="98" t="str">
        <f t="shared" si="20"/>
        <v>Desarrollo del Sistema de Educación Superior</v>
      </c>
      <c r="K384" s="98" t="s">
        <v>411</v>
      </c>
    </row>
    <row r="385" spans="3:11" x14ac:dyDescent="0.25">
      <c r="C385" s="141"/>
      <c r="D385" s="158"/>
      <c r="E385" s="123"/>
      <c r="F385" s="97">
        <f t="shared" si="19"/>
        <v>0</v>
      </c>
      <c r="G385" s="161"/>
      <c r="H385" s="142"/>
      <c r="I385" s="130" t="e">
        <f>VLOOKUP(H385,Presupuesto!$B$11:$C$565,2,0)</f>
        <v>#N/A</v>
      </c>
      <c r="J385" s="98" t="str">
        <f t="shared" si="20"/>
        <v>Desarrollo del Sistema de Educación Superior</v>
      </c>
      <c r="K385" s="98" t="s">
        <v>411</v>
      </c>
    </row>
    <row r="386" spans="3:11" x14ac:dyDescent="0.25">
      <c r="C386" s="141"/>
      <c r="D386" s="158"/>
      <c r="E386" s="123"/>
      <c r="F386" s="97">
        <f t="shared" si="19"/>
        <v>0</v>
      </c>
      <c r="G386" s="161"/>
      <c r="H386" s="142"/>
      <c r="I386" s="130" t="e">
        <f>VLOOKUP(H386,Presupuesto!$B$11:$C$565,2,0)</f>
        <v>#N/A</v>
      </c>
      <c r="J386" s="98" t="str">
        <f t="shared" si="20"/>
        <v>Desarrollo del Sistema de Educación Superior</v>
      </c>
      <c r="K386" s="98" t="s">
        <v>411</v>
      </c>
    </row>
    <row r="387" spans="3:11" x14ac:dyDescent="0.25">
      <c r="C387" s="141"/>
      <c r="D387" s="158"/>
      <c r="E387" s="123"/>
      <c r="F387" s="97">
        <f t="shared" si="19"/>
        <v>0</v>
      </c>
      <c r="G387" s="161"/>
      <c r="H387" s="142"/>
      <c r="I387" s="130" t="e">
        <f>VLOOKUP(H387,Presupuesto!$B$11:$C$565,2,0)</f>
        <v>#N/A</v>
      </c>
      <c r="J387" s="98" t="str">
        <f t="shared" si="20"/>
        <v>Desarrollo del Sistema de Educación Superior</v>
      </c>
      <c r="K387" s="98" t="s">
        <v>411</v>
      </c>
    </row>
    <row r="388" spans="3:11" x14ac:dyDescent="0.25">
      <c r="C388" s="141"/>
      <c r="D388" s="158"/>
      <c r="E388" s="123"/>
      <c r="F388" s="97">
        <f t="shared" si="19"/>
        <v>0</v>
      </c>
      <c r="G388" s="161"/>
      <c r="H388" s="142"/>
      <c r="I388" s="130" t="e">
        <f>VLOOKUP(H388,Presupuesto!$B$11:$C$565,2,0)</f>
        <v>#N/A</v>
      </c>
      <c r="J388" s="98" t="str">
        <f t="shared" si="20"/>
        <v>Desarrollo del Sistema de Educación Superior</v>
      </c>
      <c r="K388" s="98" t="s">
        <v>411</v>
      </c>
    </row>
    <row r="389" spans="3:11" x14ac:dyDescent="0.25">
      <c r="C389" s="141"/>
      <c r="D389" s="158"/>
      <c r="E389" s="123"/>
      <c r="F389" s="97">
        <f t="shared" si="19"/>
        <v>0</v>
      </c>
      <c r="G389" s="161"/>
      <c r="H389" s="142"/>
      <c r="I389" s="130" t="e">
        <f>VLOOKUP(H389,Presupuesto!$B$11:$C$565,2,0)</f>
        <v>#N/A</v>
      </c>
      <c r="J389" s="98" t="str">
        <f t="shared" si="20"/>
        <v>Desarrollo del Sistema de Educación Superior</v>
      </c>
      <c r="K389" s="98" t="s">
        <v>411</v>
      </c>
    </row>
    <row r="390" spans="3:11" x14ac:dyDescent="0.25">
      <c r="C390" s="141"/>
      <c r="D390" s="158"/>
      <c r="E390" s="123"/>
      <c r="F390" s="97">
        <f t="shared" si="19"/>
        <v>0</v>
      </c>
      <c r="G390" s="161"/>
      <c r="H390" s="142"/>
      <c r="I390" s="130" t="e">
        <f>VLOOKUP(H390,Presupuesto!$B$11:$C$565,2,0)</f>
        <v>#N/A</v>
      </c>
      <c r="J390" s="98" t="str">
        <f t="shared" si="20"/>
        <v>Desarrollo del Sistema de Educación Superior</v>
      </c>
      <c r="K390" s="98" t="s">
        <v>411</v>
      </c>
    </row>
    <row r="391" spans="3:11" x14ac:dyDescent="0.25">
      <c r="C391" s="141"/>
      <c r="D391" s="158"/>
      <c r="E391" s="123"/>
      <c r="F391" s="97">
        <f t="shared" si="19"/>
        <v>0</v>
      </c>
      <c r="G391" s="161"/>
      <c r="H391" s="142"/>
      <c r="I391" s="130" t="e">
        <f>VLOOKUP(H391,Presupuesto!$B$11:$C$565,2,0)</f>
        <v>#N/A</v>
      </c>
      <c r="J391" s="98" t="str">
        <f t="shared" si="20"/>
        <v>Desarrollo del Sistema de Educación Superior</v>
      </c>
      <c r="K391" s="98" t="s">
        <v>411</v>
      </c>
    </row>
    <row r="392" spans="3:11" x14ac:dyDescent="0.25">
      <c r="C392" s="143"/>
      <c r="D392" s="151"/>
      <c r="E392" s="118"/>
      <c r="F392" s="97">
        <f t="shared" si="19"/>
        <v>0</v>
      </c>
      <c r="G392" s="161"/>
      <c r="H392" s="144"/>
      <c r="I392" s="130" t="e">
        <f>VLOOKUP(H392,Presupuesto!$B$11:$C$565,2,0)</f>
        <v>#N/A</v>
      </c>
      <c r="J392" s="98" t="str">
        <f t="shared" si="20"/>
        <v>Desarrollo del Sistema de Educación Superior</v>
      </c>
      <c r="K392" s="98" t="s">
        <v>411</v>
      </c>
    </row>
    <row r="393" spans="3:11" x14ac:dyDescent="0.25">
      <c r="C393" s="143"/>
      <c r="D393" s="151"/>
      <c r="E393" s="118"/>
      <c r="F393" s="97">
        <f t="shared" si="19"/>
        <v>0</v>
      </c>
      <c r="G393" s="161"/>
      <c r="H393" s="144"/>
      <c r="I393" s="130" t="e">
        <f>VLOOKUP(H393,Presupuesto!$B$11:$C$565,2,0)</f>
        <v>#N/A</v>
      </c>
      <c r="J393" s="98" t="str">
        <f t="shared" si="20"/>
        <v>Desarrollo del Sistema de Educación Superior</v>
      </c>
      <c r="K393" s="98" t="s">
        <v>411</v>
      </c>
    </row>
    <row r="394" spans="3:11" x14ac:dyDescent="0.25">
      <c r="C394" s="143"/>
      <c r="D394" s="151"/>
      <c r="E394" s="118"/>
      <c r="F394" s="97">
        <f t="shared" si="19"/>
        <v>0</v>
      </c>
      <c r="G394" s="161"/>
      <c r="H394" s="144"/>
      <c r="I394" s="130" t="e">
        <f>VLOOKUP(H394,Presupuesto!$B$11:$C$565,2,0)</f>
        <v>#N/A</v>
      </c>
      <c r="J394" s="98" t="str">
        <f t="shared" si="20"/>
        <v>Desarrollo del Sistema de Educación Superior</v>
      </c>
      <c r="K394" s="98" t="s">
        <v>411</v>
      </c>
    </row>
    <row r="395" spans="3:11" x14ac:dyDescent="0.25">
      <c r="C395" s="143"/>
      <c r="D395" s="151"/>
      <c r="E395" s="118"/>
      <c r="F395" s="97">
        <f t="shared" si="19"/>
        <v>0</v>
      </c>
      <c r="G395" s="161"/>
      <c r="H395" s="144"/>
      <c r="I395" s="130" t="e">
        <f>VLOOKUP(H395,Presupuesto!$B$11:$C$565,2,0)</f>
        <v>#N/A</v>
      </c>
      <c r="J395" s="98" t="str">
        <f t="shared" si="20"/>
        <v>Desarrollo del Sistema de Educación Superior</v>
      </c>
      <c r="K395" s="98" t="s">
        <v>411</v>
      </c>
    </row>
    <row r="396" spans="3:11" x14ac:dyDescent="0.25">
      <c r="C396" s="143"/>
      <c r="D396" s="151"/>
      <c r="E396" s="118"/>
      <c r="F396" s="97">
        <f t="shared" si="19"/>
        <v>0</v>
      </c>
      <c r="G396" s="161"/>
      <c r="H396" s="144"/>
      <c r="I396" s="130" t="e">
        <f>VLOOKUP(H396,Presupuesto!$B$11:$C$565,2,0)</f>
        <v>#N/A</v>
      </c>
      <c r="J396" s="98" t="str">
        <f t="shared" si="20"/>
        <v>Desarrollo del Sistema de Educación Superior</v>
      </c>
      <c r="K396" s="98" t="s">
        <v>411</v>
      </c>
    </row>
    <row r="397" spans="3:11" x14ac:dyDescent="0.25">
      <c r="C397" s="143"/>
      <c r="D397" s="151"/>
      <c r="E397" s="118"/>
      <c r="F397" s="97">
        <f t="shared" si="19"/>
        <v>0</v>
      </c>
      <c r="G397" s="161"/>
      <c r="H397" s="144"/>
      <c r="I397" s="130" t="e">
        <f>VLOOKUP(H397,Presupuesto!$B$11:$C$565,2,0)</f>
        <v>#N/A</v>
      </c>
      <c r="J397" s="98" t="str">
        <f t="shared" si="20"/>
        <v>Desarrollo del Sistema de Educación Superior</v>
      </c>
      <c r="K397" s="98" t="s">
        <v>411</v>
      </c>
    </row>
    <row r="398" spans="3:11" x14ac:dyDescent="0.25">
      <c r="C398" s="143"/>
      <c r="D398" s="151"/>
      <c r="E398" s="118"/>
      <c r="F398" s="97">
        <f t="shared" si="19"/>
        <v>0</v>
      </c>
      <c r="G398" s="161"/>
      <c r="H398" s="144"/>
      <c r="I398" s="130" t="e">
        <f>VLOOKUP(H398,Presupuesto!$B$11:$C$565,2,0)</f>
        <v>#N/A</v>
      </c>
      <c r="J398" s="98" t="str">
        <f t="shared" si="20"/>
        <v>Desarrollo del Sistema de Educación Superior</v>
      </c>
      <c r="K398" s="98" t="s">
        <v>411</v>
      </c>
    </row>
    <row r="399" spans="3:11" x14ac:dyDescent="0.25">
      <c r="C399" s="143"/>
      <c r="D399" s="151"/>
      <c r="E399" s="118"/>
      <c r="F399" s="97">
        <f t="shared" si="19"/>
        <v>0</v>
      </c>
      <c r="G399" s="161"/>
      <c r="H399" s="144"/>
      <c r="I399" s="130" t="e">
        <f>VLOOKUP(H399,Presupuesto!$B$11:$C$565,2,0)</f>
        <v>#N/A</v>
      </c>
      <c r="J399" s="98" t="str">
        <f t="shared" si="20"/>
        <v>Desarrollo del Sistema de Educación Superior</v>
      </c>
      <c r="K399" s="98" t="s">
        <v>411</v>
      </c>
    </row>
    <row r="400" spans="3:11" x14ac:dyDescent="0.25">
      <c r="C400" s="145"/>
      <c r="D400" s="151"/>
      <c r="E400" s="118"/>
      <c r="F400" s="97">
        <f t="shared" si="19"/>
        <v>0</v>
      </c>
      <c r="G400" s="161"/>
      <c r="H400" s="146"/>
      <c r="I400" s="130" t="e">
        <f>VLOOKUP(H400,Presupuesto!$B$11:$C$565,2,0)</f>
        <v>#N/A</v>
      </c>
      <c r="J400" s="98" t="str">
        <f t="shared" si="20"/>
        <v>Desarrollo del Sistema de Educación Superior</v>
      </c>
      <c r="K400" s="98" t="s">
        <v>402</v>
      </c>
    </row>
    <row r="401" spans="3:11" x14ac:dyDescent="0.25">
      <c r="C401" s="145"/>
      <c r="D401" s="151"/>
      <c r="E401" s="118"/>
      <c r="F401" s="97">
        <f t="shared" si="19"/>
        <v>0</v>
      </c>
      <c r="G401" s="161"/>
      <c r="H401" s="146"/>
      <c r="I401" s="130" t="e">
        <f>VLOOKUP(H401,Presupuesto!$B$11:$C$565,2,0)</f>
        <v>#N/A</v>
      </c>
      <c r="J401" s="98" t="str">
        <f t="shared" si="20"/>
        <v>Desarrollo del Sistema de Educación Superior</v>
      </c>
      <c r="K401" s="98" t="s">
        <v>411</v>
      </c>
    </row>
    <row r="402" spans="3:11" x14ac:dyDescent="0.25">
      <c r="C402" s="145"/>
      <c r="D402" s="151"/>
      <c r="E402" s="118"/>
      <c r="F402" s="97">
        <f t="shared" si="19"/>
        <v>0</v>
      </c>
      <c r="G402" s="161"/>
      <c r="H402" s="146"/>
      <c r="I402" s="130" t="e">
        <f>VLOOKUP(H402,Presupuesto!$B$11:$C$565,2,0)</f>
        <v>#N/A</v>
      </c>
      <c r="J402" s="98" t="str">
        <f t="shared" si="20"/>
        <v>Desarrollo del Sistema de Educación Superior</v>
      </c>
      <c r="K402" s="98" t="s">
        <v>411</v>
      </c>
    </row>
    <row r="403" spans="3:11" x14ac:dyDescent="0.25">
      <c r="C403" s="145"/>
      <c r="D403" s="151"/>
      <c r="E403" s="118"/>
      <c r="F403" s="97">
        <f t="shared" si="19"/>
        <v>0</v>
      </c>
      <c r="G403" s="161"/>
      <c r="H403" s="146"/>
      <c r="I403" s="130" t="e">
        <f>VLOOKUP(H403,Presupuesto!$B$11:$C$565,2,0)</f>
        <v>#N/A</v>
      </c>
      <c r="J403" s="98" t="str">
        <f t="shared" si="20"/>
        <v>Desarrollo del Sistema de Educación Superior</v>
      </c>
      <c r="K403" s="98" t="s">
        <v>411</v>
      </c>
    </row>
    <row r="404" spans="3:11" ht="15.75" thickBot="1" x14ac:dyDescent="0.3">
      <c r="C404" s="147"/>
      <c r="D404" s="159"/>
      <c r="E404" s="103"/>
      <c r="F404" s="105">
        <f t="shared" si="19"/>
        <v>0</v>
      </c>
      <c r="G404" s="162"/>
      <c r="H404" s="148"/>
      <c r="I404" s="132" t="e">
        <f>VLOOKUP(H404,Presupuesto!$B$11:$C$565,2,0)</f>
        <v>#N/A</v>
      </c>
      <c r="J404" s="106" t="str">
        <f t="shared" si="20"/>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13340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249" t="s">
        <v>1944</v>
      </c>
      <c r="E410" s="93"/>
      <c r="F410" s="93"/>
      <c r="G410" s="93"/>
      <c r="H410" s="76"/>
      <c r="I410" s="76"/>
      <c r="J410" s="76"/>
      <c r="K410" s="112"/>
    </row>
    <row r="411" spans="3:11" ht="18.75" x14ac:dyDescent="0.2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Celebracion del dia del deporte nacional</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1">D414*E414</f>
        <v>0</v>
      </c>
      <c r="G414" s="161"/>
      <c r="H414" s="142"/>
      <c r="I414" s="130" t="e">
        <f>VLOOKUP(H414,Presupuesto!$B$11:$C$565,2,0)</f>
        <v>#N/A</v>
      </c>
      <c r="J414" s="218" t="s">
        <v>1477</v>
      </c>
      <c r="K414" s="98" t="s">
        <v>393</v>
      </c>
    </row>
    <row r="415" spans="3:11" x14ac:dyDescent="0.25">
      <c r="C415" s="141" t="s">
        <v>1801</v>
      </c>
      <c r="D415" s="158">
        <v>150</v>
      </c>
      <c r="E415" s="123">
        <v>50</v>
      </c>
      <c r="F415" s="97">
        <f t="shared" si="21"/>
        <v>7500</v>
      </c>
      <c r="G415" s="161" t="s">
        <v>1697</v>
      </c>
      <c r="H415" s="142" t="s">
        <v>791</v>
      </c>
      <c r="I415" s="130" t="str">
        <f>VLOOKUP(H415,Presupuesto!$B$11:$C$565,2,0)</f>
        <v>ALIMENTOS B EBIDAS PARA PERSONAS</v>
      </c>
      <c r="J415" s="98" t="str">
        <f>$J$414</f>
        <v>Desarrollo del Sistema de Educación Superior</v>
      </c>
      <c r="K415" s="98" t="s">
        <v>411</v>
      </c>
    </row>
    <row r="416" spans="3:11" x14ac:dyDescent="0.25">
      <c r="C416" s="141" t="s">
        <v>1722</v>
      </c>
      <c r="D416" s="158">
        <v>1</v>
      </c>
      <c r="E416" s="123">
        <v>1500</v>
      </c>
      <c r="F416" s="97">
        <f t="shared" si="21"/>
        <v>1500</v>
      </c>
      <c r="G416" s="161" t="s">
        <v>1697</v>
      </c>
      <c r="H416" s="142" t="s">
        <v>872</v>
      </c>
      <c r="I416" s="130" t="str">
        <f>VLOOKUP(H416,Presupuesto!$B$11:$C$565,2,0)</f>
        <v>DIESEL</v>
      </c>
      <c r="J416" s="98" t="str">
        <f t="shared" ref="J416:J448" si="22">$J$414</f>
        <v>Desarrollo del Sistema de Educación Superior</v>
      </c>
      <c r="K416" s="98" t="s">
        <v>411</v>
      </c>
    </row>
    <row r="417" spans="3:11" x14ac:dyDescent="0.25">
      <c r="C417" s="141" t="s">
        <v>1949</v>
      </c>
      <c r="D417" s="158">
        <v>1</v>
      </c>
      <c r="E417" s="123">
        <v>3000</v>
      </c>
      <c r="F417" s="97">
        <f t="shared" si="21"/>
        <v>3000</v>
      </c>
      <c r="G417" s="161" t="s">
        <v>1697</v>
      </c>
      <c r="H417" s="675" t="s">
        <v>742</v>
      </c>
      <c r="I417" s="130" t="str">
        <f>VLOOKUP(H417,Presupuesto!$B$11:$C$565,2,0)</f>
        <v>OTROS SERVICIOS COMERCIALES Y FINANCIEROS</v>
      </c>
      <c r="J417" s="98" t="str">
        <f t="shared" si="22"/>
        <v>Desarrollo del Sistema de Educación Superior</v>
      </c>
      <c r="K417" s="98" t="s">
        <v>411</v>
      </c>
    </row>
    <row r="418" spans="3:11" x14ac:dyDescent="0.25">
      <c r="C418" s="141" t="s">
        <v>1950</v>
      </c>
      <c r="D418" s="158">
        <v>40</v>
      </c>
      <c r="E418" s="123">
        <v>6</v>
      </c>
      <c r="F418" s="97">
        <f t="shared" si="21"/>
        <v>240</v>
      </c>
      <c r="G418" s="161" t="s">
        <v>1697</v>
      </c>
      <c r="H418" s="142" t="s">
        <v>716</v>
      </c>
      <c r="I418" s="130" t="str">
        <f>VLOOKUP(H418,Presupuesto!$B$11:$C$565,2,0)</f>
        <v>SERVICIOS DE IMPRENTA PUBLIC.Y REPRODUCCION</v>
      </c>
      <c r="J418" s="98" t="str">
        <f t="shared" si="22"/>
        <v>Desarrollo del Sistema de Educación Superior</v>
      </c>
      <c r="K418" s="98" t="s">
        <v>411</v>
      </c>
    </row>
    <row r="419" spans="3:11" x14ac:dyDescent="0.25">
      <c r="C419" s="141" t="s">
        <v>1951</v>
      </c>
      <c r="D419" s="158">
        <v>1</v>
      </c>
      <c r="E419" s="123">
        <v>800</v>
      </c>
      <c r="F419" s="97">
        <f t="shared" si="21"/>
        <v>800</v>
      </c>
      <c r="G419" s="161" t="s">
        <v>1697</v>
      </c>
      <c r="H419" s="142" t="s">
        <v>791</v>
      </c>
      <c r="I419" s="130" t="str">
        <f>VLOOKUP(H419,Presupuesto!$B$11:$C$565,2,0)</f>
        <v>ALIMENTOS B EBIDAS PARA PERSONAS</v>
      </c>
      <c r="J419" s="98" t="str">
        <f t="shared" si="22"/>
        <v>Desarrollo del Sistema de Educación Superior</v>
      </c>
      <c r="K419" s="98" t="s">
        <v>400</v>
      </c>
    </row>
    <row r="420" spans="3:11" x14ac:dyDescent="0.25">
      <c r="C420" s="141" t="s">
        <v>1952</v>
      </c>
      <c r="D420" s="158">
        <v>4</v>
      </c>
      <c r="E420" s="123">
        <v>75</v>
      </c>
      <c r="F420" s="97">
        <f t="shared" si="21"/>
        <v>300</v>
      </c>
      <c r="G420" s="161" t="s">
        <v>1697</v>
      </c>
      <c r="H420" s="675" t="s">
        <v>791</v>
      </c>
      <c r="I420" s="130" t="str">
        <f>VLOOKUP(H420,Presupuesto!$B$11:$C$565,2,0)</f>
        <v>ALIMENTOS B EBIDAS PARA PERSONAS</v>
      </c>
      <c r="J420" s="98" t="str">
        <f t="shared" si="22"/>
        <v>Desarrollo del Sistema de Educación Superior</v>
      </c>
      <c r="K420" s="98" t="s">
        <v>411</v>
      </c>
    </row>
    <row r="421" spans="3:11" x14ac:dyDescent="0.25">
      <c r="C421" s="141"/>
      <c r="D421" s="158"/>
      <c r="E421" s="123"/>
      <c r="F421" s="97">
        <f t="shared" si="21"/>
        <v>0</v>
      </c>
      <c r="G421" s="161"/>
      <c r="H421" s="142"/>
      <c r="I421" s="130" t="e">
        <f>VLOOKUP(H421,Presupuesto!$B$11:$C$565,2,0)</f>
        <v>#N/A</v>
      </c>
      <c r="J421" s="98" t="str">
        <f t="shared" si="22"/>
        <v>Desarrollo del Sistema de Educación Superior</v>
      </c>
      <c r="K421" s="98" t="s">
        <v>411</v>
      </c>
    </row>
    <row r="422" spans="3:11" x14ac:dyDescent="0.25">
      <c r="C422" s="141"/>
      <c r="D422" s="158"/>
      <c r="E422" s="123"/>
      <c r="F422" s="97">
        <f t="shared" si="21"/>
        <v>0</v>
      </c>
      <c r="G422" s="161"/>
      <c r="H422" s="142"/>
      <c r="I422" s="130" t="e">
        <f>VLOOKUP(H422,Presupuesto!$B$11:$C$565,2,0)</f>
        <v>#N/A</v>
      </c>
      <c r="J422" s="98" t="str">
        <f t="shared" si="22"/>
        <v>Desarrollo del Sistema de Educación Superior</v>
      </c>
      <c r="K422" s="98" t="s">
        <v>411</v>
      </c>
    </row>
    <row r="423" spans="3:11" x14ac:dyDescent="0.25">
      <c r="C423" s="141"/>
      <c r="D423" s="158"/>
      <c r="E423" s="123"/>
      <c r="F423" s="97">
        <f t="shared" si="21"/>
        <v>0</v>
      </c>
      <c r="G423" s="161"/>
      <c r="H423" s="142"/>
      <c r="I423" s="130" t="e">
        <f>VLOOKUP(H423,Presupuesto!$B$11:$C$565,2,0)</f>
        <v>#N/A</v>
      </c>
      <c r="J423" s="98" t="str">
        <f t="shared" si="22"/>
        <v>Desarrollo del Sistema de Educación Superior</v>
      </c>
      <c r="K423" s="98" t="s">
        <v>411</v>
      </c>
    </row>
    <row r="424" spans="3:11" x14ac:dyDescent="0.25">
      <c r="C424" s="141"/>
      <c r="D424" s="158"/>
      <c r="E424" s="123"/>
      <c r="F424" s="97">
        <f t="shared" si="21"/>
        <v>0</v>
      </c>
      <c r="G424" s="161"/>
      <c r="H424" s="142"/>
      <c r="I424" s="130" t="e">
        <f>VLOOKUP(H424,Presupuesto!$B$11:$C$565,2,0)</f>
        <v>#N/A</v>
      </c>
      <c r="J424" s="98" t="str">
        <f t="shared" si="22"/>
        <v>Desarrollo del Sistema de Educación Superior</v>
      </c>
      <c r="K424" s="98" t="s">
        <v>411</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411</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411</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411</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411</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411</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411</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411</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411</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411</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411</v>
      </c>
    </row>
    <row r="435" spans="3:11" x14ac:dyDescent="0.25">
      <c r="C435" s="141"/>
      <c r="D435" s="158"/>
      <c r="E435" s="123"/>
      <c r="F435" s="97">
        <f t="shared" si="21"/>
        <v>0</v>
      </c>
      <c r="G435" s="161"/>
      <c r="H435" s="142"/>
      <c r="I435" s="130" t="e">
        <f>VLOOKUP(H435,Presupuesto!$B$11:$C$565,2,0)</f>
        <v>#N/A</v>
      </c>
      <c r="J435" s="98" t="str">
        <f t="shared" si="22"/>
        <v>Desarrollo del Sistema de Educación Superior</v>
      </c>
      <c r="K435" s="98" t="s">
        <v>411</v>
      </c>
    </row>
    <row r="436" spans="3:11" x14ac:dyDescent="0.25">
      <c r="C436" s="143"/>
      <c r="D436" s="151"/>
      <c r="E436" s="118"/>
      <c r="F436" s="97">
        <f t="shared" si="21"/>
        <v>0</v>
      </c>
      <c r="G436" s="161"/>
      <c r="H436" s="144"/>
      <c r="I436" s="130" t="e">
        <f>VLOOKUP(H436,Presupuesto!$B$11:$C$565,2,0)</f>
        <v>#N/A</v>
      </c>
      <c r="J436" s="98" t="str">
        <f t="shared" si="22"/>
        <v>Desarrollo del Sistema de Educación Superior</v>
      </c>
      <c r="K436" s="98" t="s">
        <v>411</v>
      </c>
    </row>
    <row r="437" spans="3:11" x14ac:dyDescent="0.25">
      <c r="C437" s="143"/>
      <c r="D437" s="151"/>
      <c r="E437" s="118"/>
      <c r="F437" s="97">
        <f t="shared" si="21"/>
        <v>0</v>
      </c>
      <c r="G437" s="161"/>
      <c r="H437" s="144"/>
      <c r="I437" s="130" t="e">
        <f>VLOOKUP(H437,Presupuesto!$B$11:$C$565,2,0)</f>
        <v>#N/A</v>
      </c>
      <c r="J437" s="98" t="str">
        <f t="shared" si="22"/>
        <v>Desarrollo del Sistema de Educación Superior</v>
      </c>
      <c r="K437" s="98" t="s">
        <v>411</v>
      </c>
    </row>
    <row r="438" spans="3:11" x14ac:dyDescent="0.25">
      <c r="C438" s="143"/>
      <c r="D438" s="151"/>
      <c r="E438" s="118"/>
      <c r="F438" s="97">
        <f t="shared" si="21"/>
        <v>0</v>
      </c>
      <c r="G438" s="161"/>
      <c r="H438" s="144"/>
      <c r="I438" s="130" t="e">
        <f>VLOOKUP(H438,Presupuesto!$B$11:$C$565,2,0)</f>
        <v>#N/A</v>
      </c>
      <c r="J438" s="98" t="str">
        <f t="shared" si="22"/>
        <v>Desarrollo del Sistema de Educación Superior</v>
      </c>
      <c r="K438" s="98" t="s">
        <v>411</v>
      </c>
    </row>
    <row r="439" spans="3:11" x14ac:dyDescent="0.25">
      <c r="C439" s="143"/>
      <c r="D439" s="151"/>
      <c r="E439" s="118"/>
      <c r="F439" s="97">
        <f t="shared" si="21"/>
        <v>0</v>
      </c>
      <c r="G439" s="161"/>
      <c r="H439" s="144"/>
      <c r="I439" s="130" t="e">
        <f>VLOOKUP(H439,Presupuesto!$B$11:$C$565,2,0)</f>
        <v>#N/A</v>
      </c>
      <c r="J439" s="98" t="str">
        <f t="shared" si="22"/>
        <v>Desarrollo del Sistema de Educación Superior</v>
      </c>
      <c r="K439" s="98" t="s">
        <v>411</v>
      </c>
    </row>
    <row r="440" spans="3:11" x14ac:dyDescent="0.25">
      <c r="C440" s="143"/>
      <c r="D440" s="151"/>
      <c r="E440" s="118"/>
      <c r="F440" s="97">
        <f t="shared" si="21"/>
        <v>0</v>
      </c>
      <c r="G440" s="161"/>
      <c r="H440" s="144"/>
      <c r="I440" s="130" t="e">
        <f>VLOOKUP(H440,Presupuesto!$B$11:$C$565,2,0)</f>
        <v>#N/A</v>
      </c>
      <c r="J440" s="98" t="str">
        <f t="shared" si="22"/>
        <v>Desarrollo del Sistema de Educación Superior</v>
      </c>
      <c r="K440" s="98" t="s">
        <v>411</v>
      </c>
    </row>
    <row r="441" spans="3:11" x14ac:dyDescent="0.25">
      <c r="C441" s="143"/>
      <c r="D441" s="151"/>
      <c r="E441" s="118"/>
      <c r="F441" s="97">
        <f t="shared" si="21"/>
        <v>0</v>
      </c>
      <c r="G441" s="161"/>
      <c r="H441" s="144"/>
      <c r="I441" s="130" t="e">
        <f>VLOOKUP(H441,Presupuesto!$B$11:$C$565,2,0)</f>
        <v>#N/A</v>
      </c>
      <c r="J441" s="98" t="str">
        <f t="shared" si="22"/>
        <v>Desarrollo del Sistema de Educación Superior</v>
      </c>
      <c r="K441" s="98" t="s">
        <v>411</v>
      </c>
    </row>
    <row r="442" spans="3:11" x14ac:dyDescent="0.25">
      <c r="C442" s="143"/>
      <c r="D442" s="151"/>
      <c r="E442" s="118"/>
      <c r="F442" s="97">
        <f t="shared" si="21"/>
        <v>0</v>
      </c>
      <c r="G442" s="161"/>
      <c r="H442" s="144"/>
      <c r="I442" s="130" t="e">
        <f>VLOOKUP(H442,Presupuesto!$B$11:$C$565,2,0)</f>
        <v>#N/A</v>
      </c>
      <c r="J442" s="98" t="str">
        <f t="shared" si="22"/>
        <v>Desarrollo del Sistema de Educación Superior</v>
      </c>
      <c r="K442" s="98" t="s">
        <v>411</v>
      </c>
    </row>
    <row r="443" spans="3:11" x14ac:dyDescent="0.25">
      <c r="C443" s="143"/>
      <c r="D443" s="151"/>
      <c r="E443" s="118"/>
      <c r="F443" s="97">
        <f t="shared" si="21"/>
        <v>0</v>
      </c>
      <c r="G443" s="161"/>
      <c r="H443" s="144"/>
      <c r="I443" s="130" t="e">
        <f>VLOOKUP(H443,Presupuesto!$B$11:$C$565,2,0)</f>
        <v>#N/A</v>
      </c>
      <c r="J443" s="98" t="str">
        <f t="shared" si="22"/>
        <v>Desarrollo del Sistema de Educación Superior</v>
      </c>
      <c r="K443" s="98" t="s">
        <v>411</v>
      </c>
    </row>
    <row r="444" spans="3:11" x14ac:dyDescent="0.25">
      <c r="C444" s="145"/>
      <c r="D444" s="151"/>
      <c r="E444" s="118"/>
      <c r="F444" s="97">
        <f t="shared" si="21"/>
        <v>0</v>
      </c>
      <c r="G444" s="161"/>
      <c r="H444" s="146"/>
      <c r="I444" s="130" t="e">
        <f>VLOOKUP(H444,Presupuesto!$B$11:$C$565,2,0)</f>
        <v>#N/A</v>
      </c>
      <c r="J444" s="98" t="str">
        <f t="shared" si="22"/>
        <v>Desarrollo del Sistema de Educación Superior</v>
      </c>
      <c r="K444" s="98" t="s">
        <v>402</v>
      </c>
    </row>
    <row r="445" spans="3:11" x14ac:dyDescent="0.25">
      <c r="C445" s="145"/>
      <c r="D445" s="151"/>
      <c r="E445" s="118"/>
      <c r="F445" s="97">
        <f t="shared" si="21"/>
        <v>0</v>
      </c>
      <c r="G445" s="161"/>
      <c r="H445" s="146"/>
      <c r="I445" s="130" t="e">
        <f>VLOOKUP(H445,Presupuesto!$B$11:$C$565,2,0)</f>
        <v>#N/A</v>
      </c>
      <c r="J445" s="98" t="str">
        <f t="shared" si="22"/>
        <v>Desarrollo del Sistema de Educación Superior</v>
      </c>
      <c r="K445" s="98" t="s">
        <v>411</v>
      </c>
    </row>
    <row r="446" spans="3:11" x14ac:dyDescent="0.25">
      <c r="C446" s="145"/>
      <c r="D446" s="151"/>
      <c r="E446" s="118"/>
      <c r="F446" s="97">
        <f t="shared" si="21"/>
        <v>0</v>
      </c>
      <c r="G446" s="161"/>
      <c r="H446" s="146"/>
      <c r="I446" s="130" t="e">
        <f>VLOOKUP(H446,Presupuesto!$B$11:$C$565,2,0)</f>
        <v>#N/A</v>
      </c>
      <c r="J446" s="98" t="str">
        <f t="shared" si="22"/>
        <v>Desarrollo del Sistema de Educación Superior</v>
      </c>
      <c r="K446" s="98" t="s">
        <v>411</v>
      </c>
    </row>
    <row r="447" spans="3:11" x14ac:dyDescent="0.25">
      <c r="C447" s="145"/>
      <c r="D447" s="151"/>
      <c r="E447" s="118"/>
      <c r="F447" s="97">
        <f t="shared" si="21"/>
        <v>0</v>
      </c>
      <c r="G447" s="161"/>
      <c r="H447" s="146"/>
      <c r="I447" s="130" t="e">
        <f>VLOOKUP(H447,Presupuesto!$B$11:$C$565,2,0)</f>
        <v>#N/A</v>
      </c>
      <c r="J447" s="98" t="str">
        <f t="shared" si="22"/>
        <v>Desarrollo del Sistema de Educación Superior</v>
      </c>
      <c r="K447" s="98" t="s">
        <v>411</v>
      </c>
    </row>
    <row r="448" spans="3:11" ht="15.75" thickBot="1" x14ac:dyDescent="0.3">
      <c r="C448" s="147"/>
      <c r="D448" s="159"/>
      <c r="E448" s="103"/>
      <c r="F448" s="105">
        <f t="shared" si="21"/>
        <v>0</v>
      </c>
      <c r="G448" s="162"/>
      <c r="H448" s="148"/>
      <c r="I448" s="132" t="e">
        <f>VLOOKUP(H448,Presupuesto!$B$11:$C$565,2,0)</f>
        <v>#N/A</v>
      </c>
      <c r="J448" s="106" t="str">
        <f t="shared" si="22"/>
        <v>Desarrollo del Sistema de Educación Superior</v>
      </c>
      <c r="K448" s="124" t="s">
        <v>393</v>
      </c>
    </row>
    <row r="450" spans="3:11" ht="15.75" thickBot="1" x14ac:dyDescent="0.3"/>
    <row r="451" spans="3:11" ht="15.75" thickBot="1" x14ac:dyDescent="0.3">
      <c r="C451" s="157" t="s">
        <v>53</v>
      </c>
      <c r="D451" s="373">
        <f>SUM(F458:F492)</f>
        <v>3900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249" t="s">
        <v>1954</v>
      </c>
      <c r="E454" s="93"/>
      <c r="F454" s="93"/>
      <c r="G454" s="93"/>
      <c r="H454" s="76"/>
      <c r="I454" s="76"/>
      <c r="J454" s="76"/>
      <c r="K454" s="112"/>
    </row>
    <row r="455" spans="3:11" ht="18.75" x14ac:dyDescent="0.2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Eleccion de la madrina del deporte</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3">D458*E458</f>
        <v>0</v>
      </c>
      <c r="G458" s="161"/>
      <c r="H458" s="142"/>
      <c r="I458" s="130" t="e">
        <f>VLOOKUP(H458,Presupuesto!$B$11:$C$565,2,0)</f>
        <v>#N/A</v>
      </c>
      <c r="J458" s="218" t="s">
        <v>1477</v>
      </c>
      <c r="K458" s="98" t="s">
        <v>393</v>
      </c>
    </row>
    <row r="459" spans="3:11" x14ac:dyDescent="0.25">
      <c r="C459" s="141" t="s">
        <v>1960</v>
      </c>
      <c r="D459" s="158">
        <v>1</v>
      </c>
      <c r="E459" s="123">
        <v>2000</v>
      </c>
      <c r="F459" s="97">
        <f t="shared" si="23"/>
        <v>2000</v>
      </c>
      <c r="G459" s="161" t="s">
        <v>1697</v>
      </c>
      <c r="H459" s="675" t="s">
        <v>791</v>
      </c>
      <c r="I459" s="130" t="str">
        <f>VLOOKUP(H459,Presupuesto!$B$11:$C$565,2,0)</f>
        <v>ALIMENTOS B EBIDAS PARA PERSONAS</v>
      </c>
      <c r="J459" s="98" t="str">
        <f>$J$458</f>
        <v>Desarrollo del Sistema de Educación Superior</v>
      </c>
      <c r="K459" s="98" t="s">
        <v>411</v>
      </c>
    </row>
    <row r="460" spans="3:11" x14ac:dyDescent="0.25">
      <c r="C460" s="141" t="s">
        <v>1874</v>
      </c>
      <c r="D460" s="158">
        <v>6</v>
      </c>
      <c r="E460" s="123">
        <v>100</v>
      </c>
      <c r="F460" s="97">
        <f t="shared" si="23"/>
        <v>600</v>
      </c>
      <c r="G460" s="161" t="s">
        <v>1697</v>
      </c>
      <c r="H460" s="142" t="s">
        <v>791</v>
      </c>
      <c r="I460" s="130" t="str">
        <f>VLOOKUP(H460,Presupuesto!$B$11:$C$565,2,0)</f>
        <v>ALIMENTOS B EBIDAS PARA PERSONAS</v>
      </c>
      <c r="J460" s="98" t="str">
        <f t="shared" ref="J460:J492" si="24">$J$458</f>
        <v>Desarrollo del Sistema de Educación Superior</v>
      </c>
      <c r="K460" s="98" t="s">
        <v>411</v>
      </c>
    </row>
    <row r="461" spans="3:11" x14ac:dyDescent="0.25">
      <c r="C461" s="141" t="s">
        <v>1961</v>
      </c>
      <c r="D461" s="158">
        <v>1</v>
      </c>
      <c r="E461" s="123">
        <v>1300</v>
      </c>
      <c r="F461" s="97">
        <f t="shared" si="23"/>
        <v>1300</v>
      </c>
      <c r="G461" s="161" t="s">
        <v>1697</v>
      </c>
      <c r="H461" s="142" t="s">
        <v>660</v>
      </c>
      <c r="I461" s="130" t="str">
        <f>VLOOKUP(H461,Presupuesto!$B$11:$C$565,2,0)</f>
        <v>OTROS ALQUILERES</v>
      </c>
      <c r="J461" s="98" t="str">
        <f t="shared" si="24"/>
        <v>Desarrollo del Sistema de Educación Superior</v>
      </c>
      <c r="K461" s="98" t="s">
        <v>411</v>
      </c>
    </row>
    <row r="462" spans="3:11" x14ac:dyDescent="0.25">
      <c r="C462" s="141"/>
      <c r="D462" s="158"/>
      <c r="E462" s="123"/>
      <c r="F462" s="97">
        <f t="shared" si="23"/>
        <v>0</v>
      </c>
      <c r="G462" s="161"/>
      <c r="H462" s="142"/>
      <c r="I462" s="130" t="e">
        <f>VLOOKUP(H462,Presupuesto!$B$11:$C$565,2,0)</f>
        <v>#N/A</v>
      </c>
      <c r="J462" s="98" t="str">
        <f t="shared" si="24"/>
        <v>Desarrollo del Sistema de Educación Superior</v>
      </c>
      <c r="K462" s="98" t="s">
        <v>411</v>
      </c>
    </row>
    <row r="463" spans="3:11" x14ac:dyDescent="0.25">
      <c r="C463" s="141"/>
      <c r="D463" s="158"/>
      <c r="E463" s="123"/>
      <c r="F463" s="97">
        <f t="shared" si="23"/>
        <v>0</v>
      </c>
      <c r="G463" s="161"/>
      <c r="H463" s="142"/>
      <c r="I463" s="130" t="e">
        <f>VLOOKUP(H463,Presupuesto!$B$11:$C$565,2,0)</f>
        <v>#N/A</v>
      </c>
      <c r="J463" s="98" t="str">
        <f t="shared" si="24"/>
        <v>Desarrollo del Sistema de Educación Superior</v>
      </c>
      <c r="K463" s="98" t="s">
        <v>400</v>
      </c>
    </row>
    <row r="464" spans="3:11" x14ac:dyDescent="0.25">
      <c r="C464" s="141"/>
      <c r="D464" s="158"/>
      <c r="E464" s="123"/>
      <c r="F464" s="97">
        <f t="shared" si="23"/>
        <v>0</v>
      </c>
      <c r="G464" s="161"/>
      <c r="H464" s="142"/>
      <c r="I464" s="130" t="e">
        <f>VLOOKUP(H464,Presupuesto!$B$11:$C$565,2,0)</f>
        <v>#N/A</v>
      </c>
      <c r="J464" s="98" t="str">
        <f t="shared" si="24"/>
        <v>Desarrollo del Sistema de Educación Superior</v>
      </c>
      <c r="K464" s="98" t="s">
        <v>411</v>
      </c>
    </row>
    <row r="465" spans="3:11" x14ac:dyDescent="0.25">
      <c r="C465" s="141"/>
      <c r="D465" s="158"/>
      <c r="E465" s="123"/>
      <c r="F465" s="97">
        <f t="shared" si="23"/>
        <v>0</v>
      </c>
      <c r="G465" s="161"/>
      <c r="H465" s="142"/>
      <c r="I465" s="130" t="e">
        <f>VLOOKUP(H465,Presupuesto!$B$11:$C$565,2,0)</f>
        <v>#N/A</v>
      </c>
      <c r="J465" s="98" t="str">
        <f t="shared" si="24"/>
        <v>Desarrollo del Sistema de Educación Superior</v>
      </c>
      <c r="K465" s="98" t="s">
        <v>411</v>
      </c>
    </row>
    <row r="466" spans="3:11" x14ac:dyDescent="0.25">
      <c r="C466" s="141"/>
      <c r="D466" s="158"/>
      <c r="E466" s="123"/>
      <c r="F466" s="97">
        <f t="shared" si="23"/>
        <v>0</v>
      </c>
      <c r="G466" s="161"/>
      <c r="H466" s="142"/>
      <c r="I466" s="130" t="e">
        <f>VLOOKUP(H466,Presupuesto!$B$11:$C$565,2,0)</f>
        <v>#N/A</v>
      </c>
      <c r="J466" s="98" t="str">
        <f t="shared" si="24"/>
        <v>Desarrollo del Sistema de Educación Superior</v>
      </c>
      <c r="K466" s="98" t="s">
        <v>411</v>
      </c>
    </row>
    <row r="467" spans="3:11" x14ac:dyDescent="0.25">
      <c r="C467" s="141"/>
      <c r="D467" s="158"/>
      <c r="E467" s="123"/>
      <c r="F467" s="97">
        <f t="shared" si="23"/>
        <v>0</v>
      </c>
      <c r="G467" s="161"/>
      <c r="H467" s="142"/>
      <c r="I467" s="130" t="e">
        <f>VLOOKUP(H467,Presupuesto!$B$11:$C$565,2,0)</f>
        <v>#N/A</v>
      </c>
      <c r="J467" s="98" t="str">
        <f t="shared" si="24"/>
        <v>Desarrollo del Sistema de Educación Superior</v>
      </c>
      <c r="K467" s="98" t="s">
        <v>411</v>
      </c>
    </row>
    <row r="468" spans="3:11" x14ac:dyDescent="0.25">
      <c r="C468" s="141"/>
      <c r="D468" s="158"/>
      <c r="E468" s="123"/>
      <c r="F468" s="97">
        <f t="shared" si="23"/>
        <v>0</v>
      </c>
      <c r="G468" s="161"/>
      <c r="H468" s="142"/>
      <c r="I468" s="130" t="e">
        <f>VLOOKUP(H468,Presupuesto!$B$11:$C$565,2,0)</f>
        <v>#N/A</v>
      </c>
      <c r="J468" s="98" t="str">
        <f t="shared" si="24"/>
        <v>Desarrollo del Sistema de Educación Superior</v>
      </c>
      <c r="K468" s="98" t="s">
        <v>411</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411</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411</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411</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411</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411</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411</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411</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411</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411</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411</v>
      </c>
    </row>
    <row r="479" spans="3:11" x14ac:dyDescent="0.25">
      <c r="C479" s="141"/>
      <c r="D479" s="158"/>
      <c r="E479" s="123"/>
      <c r="F479" s="97">
        <f t="shared" si="23"/>
        <v>0</v>
      </c>
      <c r="G479" s="161"/>
      <c r="H479" s="142"/>
      <c r="I479" s="130" t="e">
        <f>VLOOKUP(H479,Presupuesto!$B$11:$C$565,2,0)</f>
        <v>#N/A</v>
      </c>
      <c r="J479" s="98" t="str">
        <f t="shared" si="24"/>
        <v>Desarrollo del Sistema de Educación Superior</v>
      </c>
      <c r="K479" s="98" t="s">
        <v>411</v>
      </c>
    </row>
    <row r="480" spans="3:11" x14ac:dyDescent="0.25">
      <c r="C480" s="143"/>
      <c r="D480" s="151"/>
      <c r="E480" s="118"/>
      <c r="F480" s="97">
        <f t="shared" si="23"/>
        <v>0</v>
      </c>
      <c r="G480" s="161"/>
      <c r="H480" s="144"/>
      <c r="I480" s="130" t="e">
        <f>VLOOKUP(H480,Presupuesto!$B$11:$C$565,2,0)</f>
        <v>#N/A</v>
      </c>
      <c r="J480" s="98" t="str">
        <f t="shared" si="24"/>
        <v>Desarrollo del Sistema de Educación Superior</v>
      </c>
      <c r="K480" s="98" t="s">
        <v>411</v>
      </c>
    </row>
    <row r="481" spans="3:11" x14ac:dyDescent="0.25">
      <c r="C481" s="143"/>
      <c r="D481" s="151"/>
      <c r="E481" s="118"/>
      <c r="F481" s="97">
        <f t="shared" si="23"/>
        <v>0</v>
      </c>
      <c r="G481" s="161"/>
      <c r="H481" s="144"/>
      <c r="I481" s="130" t="e">
        <f>VLOOKUP(H481,Presupuesto!$B$11:$C$565,2,0)</f>
        <v>#N/A</v>
      </c>
      <c r="J481" s="98" t="str">
        <f t="shared" si="24"/>
        <v>Desarrollo del Sistema de Educación Superior</v>
      </c>
      <c r="K481" s="98" t="s">
        <v>411</v>
      </c>
    </row>
    <row r="482" spans="3:11" x14ac:dyDescent="0.25">
      <c r="C482" s="143"/>
      <c r="D482" s="151"/>
      <c r="E482" s="118"/>
      <c r="F482" s="97">
        <f t="shared" si="23"/>
        <v>0</v>
      </c>
      <c r="G482" s="161"/>
      <c r="H482" s="144"/>
      <c r="I482" s="130" t="e">
        <f>VLOOKUP(H482,Presupuesto!$B$11:$C$565,2,0)</f>
        <v>#N/A</v>
      </c>
      <c r="J482" s="98" t="str">
        <f t="shared" si="24"/>
        <v>Desarrollo del Sistema de Educación Superior</v>
      </c>
      <c r="K482" s="98" t="s">
        <v>411</v>
      </c>
    </row>
    <row r="483" spans="3:11" x14ac:dyDescent="0.25">
      <c r="C483" s="143"/>
      <c r="D483" s="151"/>
      <c r="E483" s="118"/>
      <c r="F483" s="97">
        <f t="shared" si="23"/>
        <v>0</v>
      </c>
      <c r="G483" s="161"/>
      <c r="H483" s="144"/>
      <c r="I483" s="130" t="e">
        <f>VLOOKUP(H483,Presupuesto!$B$11:$C$565,2,0)</f>
        <v>#N/A</v>
      </c>
      <c r="J483" s="98" t="str">
        <f t="shared" si="24"/>
        <v>Desarrollo del Sistema de Educación Superior</v>
      </c>
      <c r="K483" s="98" t="s">
        <v>411</v>
      </c>
    </row>
    <row r="484" spans="3:11" x14ac:dyDescent="0.25">
      <c r="C484" s="143"/>
      <c r="D484" s="151"/>
      <c r="E484" s="118"/>
      <c r="F484" s="97">
        <f t="shared" si="23"/>
        <v>0</v>
      </c>
      <c r="G484" s="161"/>
      <c r="H484" s="144"/>
      <c r="I484" s="130" t="e">
        <f>VLOOKUP(H484,Presupuesto!$B$11:$C$565,2,0)</f>
        <v>#N/A</v>
      </c>
      <c r="J484" s="98" t="str">
        <f t="shared" si="24"/>
        <v>Desarrollo del Sistema de Educación Superior</v>
      </c>
      <c r="K484" s="98" t="s">
        <v>411</v>
      </c>
    </row>
    <row r="485" spans="3:11" x14ac:dyDescent="0.25">
      <c r="C485" s="143"/>
      <c r="D485" s="151"/>
      <c r="E485" s="118"/>
      <c r="F485" s="97">
        <f t="shared" si="23"/>
        <v>0</v>
      </c>
      <c r="G485" s="161"/>
      <c r="H485" s="144"/>
      <c r="I485" s="130" t="e">
        <f>VLOOKUP(H485,Presupuesto!$B$11:$C$565,2,0)</f>
        <v>#N/A</v>
      </c>
      <c r="J485" s="98" t="str">
        <f t="shared" si="24"/>
        <v>Desarrollo del Sistema de Educación Superior</v>
      </c>
      <c r="K485" s="98" t="s">
        <v>411</v>
      </c>
    </row>
    <row r="486" spans="3:11" x14ac:dyDescent="0.25">
      <c r="C486" s="143"/>
      <c r="D486" s="151"/>
      <c r="E486" s="118"/>
      <c r="F486" s="97">
        <f t="shared" si="23"/>
        <v>0</v>
      </c>
      <c r="G486" s="161"/>
      <c r="H486" s="144"/>
      <c r="I486" s="130" t="e">
        <f>VLOOKUP(H486,Presupuesto!$B$11:$C$565,2,0)</f>
        <v>#N/A</v>
      </c>
      <c r="J486" s="98" t="str">
        <f t="shared" si="24"/>
        <v>Desarrollo del Sistema de Educación Superior</v>
      </c>
      <c r="K486" s="98" t="s">
        <v>411</v>
      </c>
    </row>
    <row r="487" spans="3:11" x14ac:dyDescent="0.25">
      <c r="C487" s="143"/>
      <c r="D487" s="151"/>
      <c r="E487" s="118"/>
      <c r="F487" s="97">
        <f t="shared" si="23"/>
        <v>0</v>
      </c>
      <c r="G487" s="161"/>
      <c r="H487" s="144"/>
      <c r="I487" s="130" t="e">
        <f>VLOOKUP(H487,Presupuesto!$B$11:$C$565,2,0)</f>
        <v>#N/A</v>
      </c>
      <c r="J487" s="98" t="str">
        <f t="shared" si="24"/>
        <v>Desarrollo del Sistema de Educación Superior</v>
      </c>
      <c r="K487" s="98" t="s">
        <v>411</v>
      </c>
    </row>
    <row r="488" spans="3:11" x14ac:dyDescent="0.25">
      <c r="C488" s="145"/>
      <c r="D488" s="151"/>
      <c r="E488" s="118"/>
      <c r="F488" s="97">
        <f t="shared" si="23"/>
        <v>0</v>
      </c>
      <c r="G488" s="161"/>
      <c r="H488" s="146"/>
      <c r="I488" s="130" t="e">
        <f>VLOOKUP(H488,Presupuesto!$B$11:$C$565,2,0)</f>
        <v>#N/A</v>
      </c>
      <c r="J488" s="98" t="str">
        <f t="shared" si="24"/>
        <v>Desarrollo del Sistema de Educación Superior</v>
      </c>
      <c r="K488" s="98" t="s">
        <v>402</v>
      </c>
    </row>
    <row r="489" spans="3:11" x14ac:dyDescent="0.25">
      <c r="C489" s="145"/>
      <c r="D489" s="151"/>
      <c r="E489" s="118"/>
      <c r="F489" s="97">
        <f t="shared" si="23"/>
        <v>0</v>
      </c>
      <c r="G489" s="161"/>
      <c r="H489" s="146"/>
      <c r="I489" s="130" t="e">
        <f>VLOOKUP(H489,Presupuesto!$B$11:$C$565,2,0)</f>
        <v>#N/A</v>
      </c>
      <c r="J489" s="98" t="str">
        <f t="shared" si="24"/>
        <v>Desarrollo del Sistema de Educación Superior</v>
      </c>
      <c r="K489" s="98" t="s">
        <v>411</v>
      </c>
    </row>
    <row r="490" spans="3:11" x14ac:dyDescent="0.25">
      <c r="C490" s="145"/>
      <c r="D490" s="151"/>
      <c r="E490" s="118"/>
      <c r="F490" s="97">
        <f t="shared" si="23"/>
        <v>0</v>
      </c>
      <c r="G490" s="161"/>
      <c r="H490" s="146"/>
      <c r="I490" s="130" t="e">
        <f>VLOOKUP(H490,Presupuesto!$B$11:$C$565,2,0)</f>
        <v>#N/A</v>
      </c>
      <c r="J490" s="98" t="str">
        <f t="shared" si="24"/>
        <v>Desarrollo del Sistema de Educación Superior</v>
      </c>
      <c r="K490" s="98" t="s">
        <v>411</v>
      </c>
    </row>
    <row r="491" spans="3:11" x14ac:dyDescent="0.25">
      <c r="C491" s="145"/>
      <c r="D491" s="151"/>
      <c r="E491" s="118"/>
      <c r="F491" s="97">
        <f t="shared" si="23"/>
        <v>0</v>
      </c>
      <c r="G491" s="161"/>
      <c r="H491" s="146"/>
      <c r="I491" s="130" t="e">
        <f>VLOOKUP(H491,Presupuesto!$B$11:$C$565,2,0)</f>
        <v>#N/A</v>
      </c>
      <c r="J491" s="98" t="str">
        <f t="shared" si="24"/>
        <v>Desarrollo del Sistema de Educación Superior</v>
      </c>
      <c r="K491" s="98" t="s">
        <v>411</v>
      </c>
    </row>
    <row r="492" spans="3:11" ht="15.75" thickBot="1" x14ac:dyDescent="0.3">
      <c r="C492" s="147"/>
      <c r="D492" s="159"/>
      <c r="E492" s="103"/>
      <c r="F492" s="105">
        <f t="shared" si="23"/>
        <v>0</v>
      </c>
      <c r="G492" s="162"/>
      <c r="H492" s="148"/>
      <c r="I492" s="132" t="e">
        <f>VLOOKUP(H492,Presupuesto!$B$11:$C$565,2,0)</f>
        <v>#N/A</v>
      </c>
      <c r="J492" s="106" t="str">
        <f t="shared" si="24"/>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4200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249" t="s">
        <v>1963</v>
      </c>
      <c r="E498" s="93"/>
      <c r="F498" s="93"/>
      <c r="G498" s="93"/>
      <c r="H498" s="76"/>
      <c r="I498" s="76"/>
      <c r="J498" s="76"/>
      <c r="K498" s="112"/>
    </row>
    <row r="499" spans="3:11" ht="18.75" x14ac:dyDescent="0.2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celebracion del dia del idioma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5">D502*E502</f>
        <v>0</v>
      </c>
      <c r="G502" s="161"/>
      <c r="H502" s="142"/>
      <c r="I502" s="130" t="e">
        <f>VLOOKUP(H502,Presupuesto!$B$11:$C$565,2,0)</f>
        <v>#N/A</v>
      </c>
      <c r="J502" s="218" t="s">
        <v>1477</v>
      </c>
      <c r="K502" s="98" t="s">
        <v>393</v>
      </c>
    </row>
    <row r="503" spans="3:11" x14ac:dyDescent="0.25">
      <c r="C503" s="141" t="s">
        <v>1801</v>
      </c>
      <c r="D503" s="158">
        <v>70</v>
      </c>
      <c r="E503" s="123">
        <v>35</v>
      </c>
      <c r="F503" s="97">
        <f t="shared" si="25"/>
        <v>2450</v>
      </c>
      <c r="G503" s="161" t="s">
        <v>1697</v>
      </c>
      <c r="H503" s="142" t="s">
        <v>791</v>
      </c>
      <c r="I503" s="130" t="str">
        <f>VLOOKUP(H503,Presupuesto!$B$11:$C$565,2,0)</f>
        <v>ALIMENTOS B EBIDAS PARA PERSONAS</v>
      </c>
      <c r="J503" s="98" t="str">
        <f>$J$502</f>
        <v>Desarrollo del Sistema de Educación Superior</v>
      </c>
      <c r="K503" s="98" t="s">
        <v>411</v>
      </c>
    </row>
    <row r="504" spans="3:11" x14ac:dyDescent="0.25">
      <c r="C504" s="141" t="s">
        <v>1968</v>
      </c>
      <c r="D504" s="158">
        <v>4</v>
      </c>
      <c r="E504" s="123">
        <v>300</v>
      </c>
      <c r="F504" s="97">
        <f t="shared" si="25"/>
        <v>1200</v>
      </c>
      <c r="G504" s="161" t="s">
        <v>1697</v>
      </c>
      <c r="H504" s="675" t="s">
        <v>791</v>
      </c>
      <c r="I504" s="130" t="str">
        <f>VLOOKUP(H504,Presupuesto!$B$11:$C$565,2,0)</f>
        <v>ALIMENTOS B EBIDAS PARA PERSONAS</v>
      </c>
      <c r="J504" s="98" t="str">
        <f t="shared" ref="J504:J536" si="26">$J$502</f>
        <v>Desarrollo del Sistema de Educación Superior</v>
      </c>
      <c r="K504" s="98" t="s">
        <v>411</v>
      </c>
    </row>
    <row r="505" spans="3:11" x14ac:dyDescent="0.25">
      <c r="C505" s="141" t="s">
        <v>1969</v>
      </c>
      <c r="D505" s="158">
        <v>1</v>
      </c>
      <c r="E505" s="123">
        <v>500</v>
      </c>
      <c r="F505" s="97">
        <f t="shared" si="25"/>
        <v>500</v>
      </c>
      <c r="G505" s="161" t="s">
        <v>1697</v>
      </c>
      <c r="H505" s="675" t="s">
        <v>791</v>
      </c>
      <c r="I505" s="130" t="str">
        <f>VLOOKUP(H505,Presupuesto!$B$11:$C$565,2,0)</f>
        <v>ALIMENTOS B EBIDAS PARA PERSONAS</v>
      </c>
      <c r="J505" s="98" t="str">
        <f t="shared" si="26"/>
        <v>Desarrollo del Sistema de Educación Superior</v>
      </c>
      <c r="K505" s="98" t="s">
        <v>411</v>
      </c>
    </row>
    <row r="506" spans="3:11" x14ac:dyDescent="0.25">
      <c r="C506" s="141" t="s">
        <v>1970</v>
      </c>
      <c r="D506" s="158">
        <v>10</v>
      </c>
      <c r="E506" s="123">
        <v>5</v>
      </c>
      <c r="F506" s="97">
        <f t="shared" si="25"/>
        <v>50</v>
      </c>
      <c r="G506" s="161" t="s">
        <v>1697</v>
      </c>
      <c r="H506" s="675" t="s">
        <v>791</v>
      </c>
      <c r="I506" s="130" t="str">
        <f>VLOOKUP(H506,Presupuesto!$B$11:$C$565,2,0)</f>
        <v>ALIMENTOS B EBIDAS PARA PERSONAS</v>
      </c>
      <c r="J506" s="98" t="str">
        <f t="shared" si="26"/>
        <v>Desarrollo del Sistema de Educación Superior</v>
      </c>
      <c r="K506" s="98" t="s">
        <v>411</v>
      </c>
    </row>
    <row r="507" spans="3:11" x14ac:dyDescent="0.25">
      <c r="C507" s="141"/>
      <c r="D507" s="158"/>
      <c r="E507" s="123"/>
      <c r="F507" s="97">
        <f t="shared" si="25"/>
        <v>0</v>
      </c>
      <c r="G507" s="161"/>
      <c r="H507" s="142"/>
      <c r="I507" s="130" t="e">
        <f>VLOOKUP(H507,Presupuesto!$B$11:$C$565,2,0)</f>
        <v>#N/A</v>
      </c>
      <c r="J507" s="98" t="str">
        <f t="shared" si="26"/>
        <v>Desarrollo del Sistema de Educación Superior</v>
      </c>
      <c r="K507" s="98" t="s">
        <v>400</v>
      </c>
    </row>
    <row r="508" spans="3:11" x14ac:dyDescent="0.25">
      <c r="C508" s="141"/>
      <c r="D508" s="158"/>
      <c r="E508" s="123"/>
      <c r="F508" s="97">
        <f t="shared" si="25"/>
        <v>0</v>
      </c>
      <c r="G508" s="161"/>
      <c r="H508" s="142"/>
      <c r="I508" s="130" t="e">
        <f>VLOOKUP(H508,Presupuesto!$B$11:$C$565,2,0)</f>
        <v>#N/A</v>
      </c>
      <c r="J508" s="98" t="str">
        <f t="shared" si="26"/>
        <v>Desarrollo del Sistema de Educación Superior</v>
      </c>
      <c r="K508" s="98" t="s">
        <v>411</v>
      </c>
    </row>
    <row r="509" spans="3:11" x14ac:dyDescent="0.25">
      <c r="C509" s="141"/>
      <c r="D509" s="158"/>
      <c r="E509" s="123"/>
      <c r="F509" s="97">
        <f t="shared" si="25"/>
        <v>0</v>
      </c>
      <c r="G509" s="161"/>
      <c r="H509" s="142"/>
      <c r="I509" s="130" t="e">
        <f>VLOOKUP(H509,Presupuesto!$B$11:$C$565,2,0)</f>
        <v>#N/A</v>
      </c>
      <c r="J509" s="98" t="str">
        <f t="shared" si="26"/>
        <v>Desarrollo del Sistema de Educación Superior</v>
      </c>
      <c r="K509" s="98" t="s">
        <v>411</v>
      </c>
    </row>
    <row r="510" spans="3:11" x14ac:dyDescent="0.25">
      <c r="C510" s="141"/>
      <c r="D510" s="158"/>
      <c r="E510" s="123"/>
      <c r="F510" s="97">
        <f t="shared" si="25"/>
        <v>0</v>
      </c>
      <c r="G510" s="161"/>
      <c r="H510" s="142"/>
      <c r="I510" s="130" t="e">
        <f>VLOOKUP(H510,Presupuesto!$B$11:$C$565,2,0)</f>
        <v>#N/A</v>
      </c>
      <c r="J510" s="98" t="str">
        <f t="shared" si="26"/>
        <v>Desarrollo del Sistema de Educación Superior</v>
      </c>
      <c r="K510" s="98" t="s">
        <v>411</v>
      </c>
    </row>
    <row r="511" spans="3:11" x14ac:dyDescent="0.25">
      <c r="C511" s="141"/>
      <c r="D511" s="158"/>
      <c r="E511" s="123"/>
      <c r="F511" s="97">
        <f t="shared" si="25"/>
        <v>0</v>
      </c>
      <c r="G511" s="161"/>
      <c r="H511" s="142"/>
      <c r="I511" s="130" t="e">
        <f>VLOOKUP(H511,Presupuesto!$B$11:$C$565,2,0)</f>
        <v>#N/A</v>
      </c>
      <c r="J511" s="98" t="str">
        <f t="shared" si="26"/>
        <v>Desarrollo del Sistema de Educación Superior</v>
      </c>
      <c r="K511" s="98" t="s">
        <v>411</v>
      </c>
    </row>
    <row r="512" spans="3:11" x14ac:dyDescent="0.25">
      <c r="C512" s="141"/>
      <c r="D512" s="158"/>
      <c r="E512" s="123"/>
      <c r="F512" s="97">
        <f t="shared" si="25"/>
        <v>0</v>
      </c>
      <c r="G512" s="161"/>
      <c r="H512" s="142"/>
      <c r="I512" s="130" t="e">
        <f>VLOOKUP(H512,Presupuesto!$B$11:$C$565,2,0)</f>
        <v>#N/A</v>
      </c>
      <c r="J512" s="98" t="str">
        <f t="shared" si="26"/>
        <v>Desarrollo del Sistema de Educación Superior</v>
      </c>
      <c r="K512" s="98" t="s">
        <v>411</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411</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411</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411</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411</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411</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411</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411</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411</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411</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411</v>
      </c>
    </row>
    <row r="523" spans="3:11" x14ac:dyDescent="0.25">
      <c r="C523" s="141"/>
      <c r="D523" s="158"/>
      <c r="E523" s="123"/>
      <c r="F523" s="97">
        <f t="shared" si="25"/>
        <v>0</v>
      </c>
      <c r="G523" s="161"/>
      <c r="H523" s="142"/>
      <c r="I523" s="130" t="e">
        <f>VLOOKUP(H523,Presupuesto!$B$11:$C$565,2,0)</f>
        <v>#N/A</v>
      </c>
      <c r="J523" s="98" t="str">
        <f t="shared" si="26"/>
        <v>Desarrollo del Sistema de Educación Superior</v>
      </c>
      <c r="K523" s="98" t="s">
        <v>411</v>
      </c>
    </row>
    <row r="524" spans="3:11" x14ac:dyDescent="0.25">
      <c r="C524" s="143"/>
      <c r="D524" s="151"/>
      <c r="E524" s="118"/>
      <c r="F524" s="97">
        <f t="shared" si="25"/>
        <v>0</v>
      </c>
      <c r="G524" s="161"/>
      <c r="H524" s="144"/>
      <c r="I524" s="130" t="e">
        <f>VLOOKUP(H524,Presupuesto!$B$11:$C$565,2,0)</f>
        <v>#N/A</v>
      </c>
      <c r="J524" s="98" t="str">
        <f t="shared" si="26"/>
        <v>Desarrollo del Sistema de Educación Superior</v>
      </c>
      <c r="K524" s="98" t="s">
        <v>411</v>
      </c>
    </row>
    <row r="525" spans="3:11" x14ac:dyDescent="0.25">
      <c r="C525" s="143"/>
      <c r="D525" s="151"/>
      <c r="E525" s="118"/>
      <c r="F525" s="97">
        <f t="shared" si="25"/>
        <v>0</v>
      </c>
      <c r="G525" s="161"/>
      <c r="H525" s="144"/>
      <c r="I525" s="130" t="e">
        <f>VLOOKUP(H525,Presupuesto!$B$11:$C$565,2,0)</f>
        <v>#N/A</v>
      </c>
      <c r="J525" s="98" t="str">
        <f t="shared" si="26"/>
        <v>Desarrollo del Sistema de Educación Superior</v>
      </c>
      <c r="K525" s="98" t="s">
        <v>411</v>
      </c>
    </row>
    <row r="526" spans="3:11" x14ac:dyDescent="0.25">
      <c r="C526" s="143"/>
      <c r="D526" s="151"/>
      <c r="E526" s="118"/>
      <c r="F526" s="97">
        <f t="shared" si="25"/>
        <v>0</v>
      </c>
      <c r="G526" s="161"/>
      <c r="H526" s="144"/>
      <c r="I526" s="130" t="e">
        <f>VLOOKUP(H526,Presupuesto!$B$11:$C$565,2,0)</f>
        <v>#N/A</v>
      </c>
      <c r="J526" s="98" t="str">
        <f t="shared" si="26"/>
        <v>Desarrollo del Sistema de Educación Superior</v>
      </c>
      <c r="K526" s="98" t="s">
        <v>411</v>
      </c>
    </row>
    <row r="527" spans="3:11" x14ac:dyDescent="0.25">
      <c r="C527" s="143"/>
      <c r="D527" s="151"/>
      <c r="E527" s="118"/>
      <c r="F527" s="97">
        <f t="shared" si="25"/>
        <v>0</v>
      </c>
      <c r="G527" s="161"/>
      <c r="H527" s="144"/>
      <c r="I527" s="130" t="e">
        <f>VLOOKUP(H527,Presupuesto!$B$11:$C$565,2,0)</f>
        <v>#N/A</v>
      </c>
      <c r="J527" s="98" t="str">
        <f t="shared" si="26"/>
        <v>Desarrollo del Sistema de Educación Superior</v>
      </c>
      <c r="K527" s="98" t="s">
        <v>411</v>
      </c>
    </row>
    <row r="528" spans="3:11" x14ac:dyDescent="0.25">
      <c r="C528" s="143"/>
      <c r="D528" s="151"/>
      <c r="E528" s="118"/>
      <c r="F528" s="97">
        <f t="shared" si="25"/>
        <v>0</v>
      </c>
      <c r="G528" s="161"/>
      <c r="H528" s="144"/>
      <c r="I528" s="130" t="e">
        <f>VLOOKUP(H528,Presupuesto!$B$11:$C$565,2,0)</f>
        <v>#N/A</v>
      </c>
      <c r="J528" s="98" t="str">
        <f t="shared" si="26"/>
        <v>Desarrollo del Sistema de Educación Superior</v>
      </c>
      <c r="K528" s="98" t="s">
        <v>411</v>
      </c>
    </row>
    <row r="529" spans="3:11" x14ac:dyDescent="0.25">
      <c r="C529" s="143"/>
      <c r="D529" s="151"/>
      <c r="E529" s="118"/>
      <c r="F529" s="97">
        <f t="shared" si="25"/>
        <v>0</v>
      </c>
      <c r="G529" s="161"/>
      <c r="H529" s="144"/>
      <c r="I529" s="130" t="e">
        <f>VLOOKUP(H529,Presupuesto!$B$11:$C$565,2,0)</f>
        <v>#N/A</v>
      </c>
      <c r="J529" s="98" t="str">
        <f t="shared" si="26"/>
        <v>Desarrollo del Sistema de Educación Superior</v>
      </c>
      <c r="K529" s="98" t="s">
        <v>411</v>
      </c>
    </row>
    <row r="530" spans="3:11" x14ac:dyDescent="0.25">
      <c r="C530" s="143"/>
      <c r="D530" s="151"/>
      <c r="E530" s="118"/>
      <c r="F530" s="97">
        <f t="shared" si="25"/>
        <v>0</v>
      </c>
      <c r="G530" s="161"/>
      <c r="H530" s="144"/>
      <c r="I530" s="130" t="e">
        <f>VLOOKUP(H530,Presupuesto!$B$11:$C$565,2,0)</f>
        <v>#N/A</v>
      </c>
      <c r="J530" s="98" t="str">
        <f t="shared" si="26"/>
        <v>Desarrollo del Sistema de Educación Superior</v>
      </c>
      <c r="K530" s="98" t="s">
        <v>411</v>
      </c>
    </row>
    <row r="531" spans="3:11" x14ac:dyDescent="0.25">
      <c r="C531" s="143"/>
      <c r="D531" s="151"/>
      <c r="E531" s="118"/>
      <c r="F531" s="97">
        <f t="shared" si="25"/>
        <v>0</v>
      </c>
      <c r="G531" s="161"/>
      <c r="H531" s="144"/>
      <c r="I531" s="130" t="e">
        <f>VLOOKUP(H531,Presupuesto!$B$11:$C$565,2,0)</f>
        <v>#N/A</v>
      </c>
      <c r="J531" s="98" t="str">
        <f t="shared" si="26"/>
        <v>Desarrollo del Sistema de Educación Superior</v>
      </c>
      <c r="K531" s="98" t="s">
        <v>411</v>
      </c>
    </row>
    <row r="532" spans="3:11" x14ac:dyDescent="0.25">
      <c r="C532" s="145"/>
      <c r="D532" s="151"/>
      <c r="E532" s="118"/>
      <c r="F532" s="97">
        <f t="shared" si="25"/>
        <v>0</v>
      </c>
      <c r="G532" s="161"/>
      <c r="H532" s="146"/>
      <c r="I532" s="130" t="e">
        <f>VLOOKUP(H532,Presupuesto!$B$11:$C$565,2,0)</f>
        <v>#N/A</v>
      </c>
      <c r="J532" s="98" t="str">
        <f t="shared" si="26"/>
        <v>Desarrollo del Sistema de Educación Superior</v>
      </c>
      <c r="K532" s="98" t="s">
        <v>402</v>
      </c>
    </row>
    <row r="533" spans="3:11" x14ac:dyDescent="0.25">
      <c r="C533" s="145"/>
      <c r="D533" s="151"/>
      <c r="E533" s="118"/>
      <c r="F533" s="97">
        <f t="shared" si="25"/>
        <v>0</v>
      </c>
      <c r="G533" s="161"/>
      <c r="H533" s="146"/>
      <c r="I533" s="130" t="e">
        <f>VLOOKUP(H533,Presupuesto!$B$11:$C$565,2,0)</f>
        <v>#N/A</v>
      </c>
      <c r="J533" s="98" t="str">
        <f t="shared" si="26"/>
        <v>Desarrollo del Sistema de Educación Superior</v>
      </c>
      <c r="K533" s="98" t="s">
        <v>411</v>
      </c>
    </row>
    <row r="534" spans="3:11" x14ac:dyDescent="0.25">
      <c r="C534" s="145"/>
      <c r="D534" s="151"/>
      <c r="E534" s="118"/>
      <c r="F534" s="97">
        <f t="shared" si="25"/>
        <v>0</v>
      </c>
      <c r="G534" s="161"/>
      <c r="H534" s="146"/>
      <c r="I534" s="130" t="e">
        <f>VLOOKUP(H534,Presupuesto!$B$11:$C$565,2,0)</f>
        <v>#N/A</v>
      </c>
      <c r="J534" s="98" t="str">
        <f t="shared" si="26"/>
        <v>Desarrollo del Sistema de Educación Superior</v>
      </c>
      <c r="K534" s="98" t="s">
        <v>411</v>
      </c>
    </row>
    <row r="535" spans="3:11" x14ac:dyDescent="0.25">
      <c r="C535" s="145"/>
      <c r="D535" s="151"/>
      <c r="E535" s="118"/>
      <c r="F535" s="97">
        <f t="shared" si="25"/>
        <v>0</v>
      </c>
      <c r="G535" s="161"/>
      <c r="H535" s="146"/>
      <c r="I535" s="130" t="e">
        <f>VLOOKUP(H535,Presupuesto!$B$11:$C$565,2,0)</f>
        <v>#N/A</v>
      </c>
      <c r="J535" s="98" t="str">
        <f t="shared" si="26"/>
        <v>Desarrollo del Sistema de Educación Superior</v>
      </c>
      <c r="K535" s="98" t="s">
        <v>411</v>
      </c>
    </row>
    <row r="536" spans="3:11" ht="15.75" thickBot="1" x14ac:dyDescent="0.3">
      <c r="C536" s="147"/>
      <c r="D536" s="159"/>
      <c r="E536" s="103"/>
      <c r="F536" s="105">
        <f t="shared" si="25"/>
        <v>0</v>
      </c>
      <c r="G536" s="162"/>
      <c r="H536" s="148"/>
      <c r="I536" s="132" t="e">
        <f>VLOOKUP(H536,Presupuesto!$B$11:$C$565,2,0)</f>
        <v>#N/A</v>
      </c>
      <c r="J536" s="106" t="str">
        <f t="shared" si="26"/>
        <v>Desarrollo del Sistema de Educación Superior</v>
      </c>
      <c r="K536" s="124" t="s">
        <v>393</v>
      </c>
    </row>
    <row r="538" spans="3:11" ht="15.75" thickBot="1" x14ac:dyDescent="0.3"/>
    <row r="539" spans="3:11" ht="15.75" thickBot="1" x14ac:dyDescent="0.3">
      <c r="C539" s="157" t="s">
        <v>53</v>
      </c>
      <c r="D539" s="373">
        <f>SUM(F546:F580)</f>
        <v>8780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249" t="s">
        <v>1972</v>
      </c>
      <c r="E542" s="93"/>
      <c r="F542" s="93"/>
      <c r="G542" s="93"/>
      <c r="H542" s="76"/>
      <c r="I542" s="76"/>
      <c r="J542" s="76"/>
      <c r="K542" s="112"/>
    </row>
    <row r="543" spans="3:11" ht="18.75" x14ac:dyDescent="0.25">
      <c r="C543" s="210"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Encuentro regional deportivo en el marco del trabajo en la Red del Litoral Atlantico</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7">D546*E546</f>
        <v>0</v>
      </c>
      <c r="G546" s="161"/>
      <c r="H546" s="142"/>
      <c r="I546" s="130" t="e">
        <f>VLOOKUP(H546,Presupuesto!$B$11:$C$565,2,0)</f>
        <v>#N/A</v>
      </c>
      <c r="J546" s="218" t="s">
        <v>1477</v>
      </c>
      <c r="K546" s="98" t="s">
        <v>393</v>
      </c>
    </row>
    <row r="547" spans="3:11" x14ac:dyDescent="0.25">
      <c r="C547" s="141" t="s">
        <v>1979</v>
      </c>
      <c r="D547" s="158">
        <v>9</v>
      </c>
      <c r="E547" s="123">
        <v>500</v>
      </c>
      <c r="F547" s="97">
        <f t="shared" si="27"/>
        <v>4500</v>
      </c>
      <c r="G547" s="161" t="s">
        <v>1697</v>
      </c>
      <c r="H547" s="675" t="s">
        <v>791</v>
      </c>
      <c r="I547" s="130" t="str">
        <f>VLOOKUP(H547,Presupuesto!$B$11:$C$565,2,0)</f>
        <v>ALIMENTOS B EBIDAS PARA PERSONAS</v>
      </c>
      <c r="J547" s="98" t="str">
        <f>$J$546</f>
        <v>Desarrollo del Sistema de Educación Superior</v>
      </c>
      <c r="K547" s="98" t="s">
        <v>411</v>
      </c>
    </row>
    <row r="548" spans="3:11" x14ac:dyDescent="0.25">
      <c r="C548" s="141" t="s">
        <v>1980</v>
      </c>
      <c r="D548" s="158">
        <v>1</v>
      </c>
      <c r="E548" s="123">
        <v>800</v>
      </c>
      <c r="F548" s="97">
        <f t="shared" si="27"/>
        <v>800</v>
      </c>
      <c r="G548" s="161" t="s">
        <v>1697</v>
      </c>
      <c r="H548" s="142" t="s">
        <v>791</v>
      </c>
      <c r="I548" s="130" t="str">
        <f>VLOOKUP(H548,Presupuesto!$B$11:$C$565,2,0)</f>
        <v>ALIMENTOS B EBIDAS PARA PERSONAS</v>
      </c>
      <c r="J548" s="98" t="str">
        <f t="shared" ref="J548:J580" si="28">$J$546</f>
        <v>Desarrollo del Sistema de Educación Superior</v>
      </c>
      <c r="K548" s="98" t="s">
        <v>411</v>
      </c>
    </row>
    <row r="549" spans="3:11" x14ac:dyDescent="0.25">
      <c r="C549" s="141" t="s">
        <v>1874</v>
      </c>
      <c r="D549" s="158">
        <v>65</v>
      </c>
      <c r="E549" s="123">
        <v>40</v>
      </c>
      <c r="F549" s="97">
        <f t="shared" si="27"/>
        <v>2600</v>
      </c>
      <c r="G549" s="161" t="s">
        <v>1697</v>
      </c>
      <c r="H549" s="142" t="s">
        <v>791</v>
      </c>
      <c r="I549" s="130" t="str">
        <f>VLOOKUP(H549,Presupuesto!$B$11:$C$565,2,0)</f>
        <v>ALIMENTOS B EBIDAS PARA PERSONAS</v>
      </c>
      <c r="J549" s="98" t="str">
        <f t="shared" si="28"/>
        <v>Desarrollo del Sistema de Educación Superior</v>
      </c>
      <c r="K549" s="98" t="s">
        <v>411</v>
      </c>
    </row>
    <row r="550" spans="3:11" x14ac:dyDescent="0.25">
      <c r="C550" s="141" t="s">
        <v>1981</v>
      </c>
      <c r="D550" s="158">
        <v>4</v>
      </c>
      <c r="E550" s="123">
        <v>70</v>
      </c>
      <c r="F550" s="97">
        <v>280</v>
      </c>
      <c r="G550" s="161" t="s">
        <v>1697</v>
      </c>
      <c r="H550" s="675" t="s">
        <v>791</v>
      </c>
      <c r="I550" s="130" t="str">
        <f>VLOOKUP(H550,Presupuesto!$B$11:$C$565,2,0)</f>
        <v>ALIMENTOS B EBIDAS PARA PERSONAS</v>
      </c>
      <c r="J550" s="98" t="str">
        <f t="shared" si="28"/>
        <v>Desarrollo del Sistema de Educación Superior</v>
      </c>
      <c r="K550" s="98" t="s">
        <v>411</v>
      </c>
    </row>
    <row r="551" spans="3:11" x14ac:dyDescent="0.25">
      <c r="C551" s="141" t="s">
        <v>1982</v>
      </c>
      <c r="D551" s="158">
        <v>1</v>
      </c>
      <c r="E551" s="123">
        <v>600</v>
      </c>
      <c r="F551" s="97">
        <f t="shared" si="27"/>
        <v>600</v>
      </c>
      <c r="G551" s="161" t="s">
        <v>1697</v>
      </c>
      <c r="H551" s="675" t="s">
        <v>791</v>
      </c>
      <c r="I551" s="130" t="str">
        <f>VLOOKUP(H551,Presupuesto!$B$11:$C$565,2,0)</f>
        <v>ALIMENTOS B EBIDAS PARA PERSONAS</v>
      </c>
      <c r="J551" s="98" t="str">
        <f t="shared" si="28"/>
        <v>Desarrollo del Sistema de Educación Superior</v>
      </c>
      <c r="K551" s="98" t="s">
        <v>400</v>
      </c>
    </row>
    <row r="552" spans="3:11" x14ac:dyDescent="0.25">
      <c r="C552" s="141"/>
      <c r="D552" s="158"/>
      <c r="E552" s="123"/>
      <c r="F552" s="97">
        <f t="shared" si="27"/>
        <v>0</v>
      </c>
      <c r="G552" s="161"/>
      <c r="H552" s="142"/>
      <c r="I552" s="130" t="e">
        <f>VLOOKUP(H552,Presupuesto!$B$11:$C$565,2,0)</f>
        <v>#N/A</v>
      </c>
      <c r="J552" s="98" t="str">
        <f t="shared" si="28"/>
        <v>Desarrollo del Sistema de Educación Superior</v>
      </c>
      <c r="K552" s="98" t="s">
        <v>411</v>
      </c>
    </row>
    <row r="553" spans="3:11" x14ac:dyDescent="0.25">
      <c r="C553" s="141"/>
      <c r="D553" s="158"/>
      <c r="E553" s="123"/>
      <c r="F553" s="97">
        <f t="shared" si="27"/>
        <v>0</v>
      </c>
      <c r="G553" s="161"/>
      <c r="H553" s="142"/>
      <c r="I553" s="130" t="e">
        <f>VLOOKUP(H553,Presupuesto!$B$11:$C$565,2,0)</f>
        <v>#N/A</v>
      </c>
      <c r="J553" s="98" t="str">
        <f t="shared" si="28"/>
        <v>Desarrollo del Sistema de Educación Superior</v>
      </c>
      <c r="K553" s="98" t="s">
        <v>411</v>
      </c>
    </row>
    <row r="554" spans="3:11" x14ac:dyDescent="0.25">
      <c r="C554" s="141"/>
      <c r="D554" s="158"/>
      <c r="E554" s="123"/>
      <c r="F554" s="97">
        <f t="shared" si="27"/>
        <v>0</v>
      </c>
      <c r="G554" s="161"/>
      <c r="H554" s="142"/>
      <c r="I554" s="130" t="e">
        <f>VLOOKUP(H554,Presupuesto!$B$11:$C$565,2,0)</f>
        <v>#N/A</v>
      </c>
      <c r="J554" s="98" t="str">
        <f t="shared" si="28"/>
        <v>Desarrollo del Sistema de Educación Superior</v>
      </c>
      <c r="K554" s="98" t="s">
        <v>411</v>
      </c>
    </row>
    <row r="555" spans="3:11" x14ac:dyDescent="0.25">
      <c r="C555" s="141"/>
      <c r="D555" s="158"/>
      <c r="E555" s="123"/>
      <c r="F555" s="97">
        <f t="shared" si="27"/>
        <v>0</v>
      </c>
      <c r="G555" s="161"/>
      <c r="H555" s="142"/>
      <c r="I555" s="130" t="e">
        <f>VLOOKUP(H555,Presupuesto!$B$11:$C$565,2,0)</f>
        <v>#N/A</v>
      </c>
      <c r="J555" s="98" t="str">
        <f t="shared" si="28"/>
        <v>Desarrollo del Sistema de Educación Superior</v>
      </c>
      <c r="K555" s="98" t="s">
        <v>411</v>
      </c>
    </row>
    <row r="556" spans="3:11" x14ac:dyDescent="0.25">
      <c r="C556" s="141"/>
      <c r="D556" s="158"/>
      <c r="E556" s="123"/>
      <c r="F556" s="97">
        <f t="shared" si="27"/>
        <v>0</v>
      </c>
      <c r="G556" s="161"/>
      <c r="H556" s="142"/>
      <c r="I556" s="130" t="e">
        <f>VLOOKUP(H556,Presupuesto!$B$11:$C$565,2,0)</f>
        <v>#N/A</v>
      </c>
      <c r="J556" s="98" t="str">
        <f t="shared" si="28"/>
        <v>Desarrollo del Sistema de Educación Superior</v>
      </c>
      <c r="K556" s="98" t="s">
        <v>411</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411</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411</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411</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411</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411</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411</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411</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411</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411</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411</v>
      </c>
    </row>
    <row r="567" spans="3:11" x14ac:dyDescent="0.25">
      <c r="C567" s="141"/>
      <c r="D567" s="158"/>
      <c r="E567" s="123"/>
      <c r="F567" s="97">
        <f t="shared" si="27"/>
        <v>0</v>
      </c>
      <c r="G567" s="161"/>
      <c r="H567" s="142"/>
      <c r="I567" s="130" t="e">
        <f>VLOOKUP(H567,Presupuesto!$B$11:$C$565,2,0)</f>
        <v>#N/A</v>
      </c>
      <c r="J567" s="98" t="str">
        <f t="shared" si="28"/>
        <v>Desarrollo del Sistema de Educación Superior</v>
      </c>
      <c r="K567" s="98" t="s">
        <v>411</v>
      </c>
    </row>
    <row r="568" spans="3:11" x14ac:dyDescent="0.25">
      <c r="C568" s="143"/>
      <c r="D568" s="151"/>
      <c r="E568" s="118"/>
      <c r="F568" s="97">
        <f t="shared" si="27"/>
        <v>0</v>
      </c>
      <c r="G568" s="161"/>
      <c r="H568" s="144"/>
      <c r="I568" s="130" t="e">
        <f>VLOOKUP(H568,Presupuesto!$B$11:$C$565,2,0)</f>
        <v>#N/A</v>
      </c>
      <c r="J568" s="98" t="str">
        <f t="shared" si="28"/>
        <v>Desarrollo del Sistema de Educación Superior</v>
      </c>
      <c r="K568" s="98" t="s">
        <v>411</v>
      </c>
    </row>
    <row r="569" spans="3:11" x14ac:dyDescent="0.25">
      <c r="C569" s="143"/>
      <c r="D569" s="151"/>
      <c r="E569" s="118"/>
      <c r="F569" s="97">
        <f t="shared" si="27"/>
        <v>0</v>
      </c>
      <c r="G569" s="161"/>
      <c r="H569" s="144"/>
      <c r="I569" s="130" t="e">
        <f>VLOOKUP(H569,Presupuesto!$B$11:$C$565,2,0)</f>
        <v>#N/A</v>
      </c>
      <c r="J569" s="98" t="str">
        <f t="shared" si="28"/>
        <v>Desarrollo del Sistema de Educación Superior</v>
      </c>
      <c r="K569" s="98" t="s">
        <v>411</v>
      </c>
    </row>
    <row r="570" spans="3:11" x14ac:dyDescent="0.25">
      <c r="C570" s="143"/>
      <c r="D570" s="151"/>
      <c r="E570" s="118"/>
      <c r="F570" s="97">
        <f t="shared" si="27"/>
        <v>0</v>
      </c>
      <c r="G570" s="161"/>
      <c r="H570" s="144"/>
      <c r="I570" s="130" t="e">
        <f>VLOOKUP(H570,Presupuesto!$B$11:$C$565,2,0)</f>
        <v>#N/A</v>
      </c>
      <c r="J570" s="98" t="str">
        <f t="shared" si="28"/>
        <v>Desarrollo del Sistema de Educación Superior</v>
      </c>
      <c r="K570" s="98" t="s">
        <v>411</v>
      </c>
    </row>
    <row r="571" spans="3:11" x14ac:dyDescent="0.25">
      <c r="C571" s="143"/>
      <c r="D571" s="151"/>
      <c r="E571" s="118"/>
      <c r="F571" s="97">
        <f t="shared" si="27"/>
        <v>0</v>
      </c>
      <c r="G571" s="161"/>
      <c r="H571" s="144"/>
      <c r="I571" s="130" t="e">
        <f>VLOOKUP(H571,Presupuesto!$B$11:$C$565,2,0)</f>
        <v>#N/A</v>
      </c>
      <c r="J571" s="98" t="str">
        <f t="shared" si="28"/>
        <v>Desarrollo del Sistema de Educación Superior</v>
      </c>
      <c r="K571" s="98" t="s">
        <v>411</v>
      </c>
    </row>
    <row r="572" spans="3:11" x14ac:dyDescent="0.25">
      <c r="C572" s="143"/>
      <c r="D572" s="151"/>
      <c r="E572" s="118"/>
      <c r="F572" s="97">
        <f t="shared" si="27"/>
        <v>0</v>
      </c>
      <c r="G572" s="161"/>
      <c r="H572" s="144"/>
      <c r="I572" s="130" t="e">
        <f>VLOOKUP(H572,Presupuesto!$B$11:$C$565,2,0)</f>
        <v>#N/A</v>
      </c>
      <c r="J572" s="98" t="str">
        <f t="shared" si="28"/>
        <v>Desarrollo del Sistema de Educación Superior</v>
      </c>
      <c r="K572" s="98" t="s">
        <v>411</v>
      </c>
    </row>
    <row r="573" spans="3:11" x14ac:dyDescent="0.25">
      <c r="C573" s="143"/>
      <c r="D573" s="151"/>
      <c r="E573" s="118"/>
      <c r="F573" s="97">
        <f t="shared" si="27"/>
        <v>0</v>
      </c>
      <c r="G573" s="161"/>
      <c r="H573" s="144"/>
      <c r="I573" s="130" t="e">
        <f>VLOOKUP(H573,Presupuesto!$B$11:$C$565,2,0)</f>
        <v>#N/A</v>
      </c>
      <c r="J573" s="98" t="str">
        <f t="shared" si="28"/>
        <v>Desarrollo del Sistema de Educación Superior</v>
      </c>
      <c r="K573" s="98" t="s">
        <v>411</v>
      </c>
    </row>
    <row r="574" spans="3:11" x14ac:dyDescent="0.25">
      <c r="C574" s="143"/>
      <c r="D574" s="151"/>
      <c r="E574" s="118"/>
      <c r="F574" s="97">
        <f t="shared" si="27"/>
        <v>0</v>
      </c>
      <c r="G574" s="161"/>
      <c r="H574" s="144"/>
      <c r="I574" s="130" t="e">
        <f>VLOOKUP(H574,Presupuesto!$B$11:$C$565,2,0)</f>
        <v>#N/A</v>
      </c>
      <c r="J574" s="98" t="str">
        <f t="shared" si="28"/>
        <v>Desarrollo del Sistema de Educación Superior</v>
      </c>
      <c r="K574" s="98" t="s">
        <v>411</v>
      </c>
    </row>
    <row r="575" spans="3:11" x14ac:dyDescent="0.25">
      <c r="C575" s="143"/>
      <c r="D575" s="151"/>
      <c r="E575" s="118"/>
      <c r="F575" s="97">
        <f t="shared" si="27"/>
        <v>0</v>
      </c>
      <c r="G575" s="161"/>
      <c r="H575" s="144"/>
      <c r="I575" s="130" t="e">
        <f>VLOOKUP(H575,Presupuesto!$B$11:$C$565,2,0)</f>
        <v>#N/A</v>
      </c>
      <c r="J575" s="98" t="str">
        <f t="shared" si="28"/>
        <v>Desarrollo del Sistema de Educación Superior</v>
      </c>
      <c r="K575" s="98" t="s">
        <v>411</v>
      </c>
    </row>
    <row r="576" spans="3:11" x14ac:dyDescent="0.25">
      <c r="C576" s="145"/>
      <c r="D576" s="151"/>
      <c r="E576" s="118"/>
      <c r="F576" s="97">
        <f t="shared" si="27"/>
        <v>0</v>
      </c>
      <c r="G576" s="161"/>
      <c r="H576" s="146"/>
      <c r="I576" s="130" t="e">
        <f>VLOOKUP(H576,Presupuesto!$B$11:$C$565,2,0)</f>
        <v>#N/A</v>
      </c>
      <c r="J576" s="98" t="str">
        <f t="shared" si="28"/>
        <v>Desarrollo del Sistema de Educación Superior</v>
      </c>
      <c r="K576" s="98" t="s">
        <v>402</v>
      </c>
    </row>
    <row r="577" spans="3:11" x14ac:dyDescent="0.25">
      <c r="C577" s="145"/>
      <c r="D577" s="151"/>
      <c r="E577" s="118"/>
      <c r="F577" s="97">
        <f t="shared" si="27"/>
        <v>0</v>
      </c>
      <c r="G577" s="161"/>
      <c r="H577" s="146"/>
      <c r="I577" s="130" t="e">
        <f>VLOOKUP(H577,Presupuesto!$B$11:$C$565,2,0)</f>
        <v>#N/A</v>
      </c>
      <c r="J577" s="98" t="str">
        <f t="shared" si="28"/>
        <v>Desarrollo del Sistema de Educación Superior</v>
      </c>
      <c r="K577" s="98" t="s">
        <v>411</v>
      </c>
    </row>
    <row r="578" spans="3:11" x14ac:dyDescent="0.25">
      <c r="C578" s="145"/>
      <c r="D578" s="151"/>
      <c r="E578" s="118"/>
      <c r="F578" s="97">
        <f t="shared" si="27"/>
        <v>0</v>
      </c>
      <c r="G578" s="161"/>
      <c r="H578" s="146"/>
      <c r="I578" s="130" t="e">
        <f>VLOOKUP(H578,Presupuesto!$B$11:$C$565,2,0)</f>
        <v>#N/A</v>
      </c>
      <c r="J578" s="98" t="str">
        <f t="shared" si="28"/>
        <v>Desarrollo del Sistema de Educación Superior</v>
      </c>
      <c r="K578" s="98" t="s">
        <v>411</v>
      </c>
    </row>
    <row r="579" spans="3:11" x14ac:dyDescent="0.25">
      <c r="C579" s="145"/>
      <c r="D579" s="151"/>
      <c r="E579" s="118"/>
      <c r="F579" s="97">
        <f t="shared" si="27"/>
        <v>0</v>
      </c>
      <c r="G579" s="161"/>
      <c r="H579" s="146"/>
      <c r="I579" s="130" t="e">
        <f>VLOOKUP(H579,Presupuesto!$B$11:$C$565,2,0)</f>
        <v>#N/A</v>
      </c>
      <c r="J579" s="98" t="str">
        <f t="shared" si="28"/>
        <v>Desarrollo del Sistema de Educación Superior</v>
      </c>
      <c r="K579" s="98" t="s">
        <v>411</v>
      </c>
    </row>
    <row r="580" spans="3:11" ht="15.75" thickBot="1" x14ac:dyDescent="0.3">
      <c r="C580" s="147"/>
      <c r="D580" s="159"/>
      <c r="E580" s="103"/>
      <c r="F580" s="105">
        <f t="shared" si="27"/>
        <v>0</v>
      </c>
      <c r="G580" s="162"/>
      <c r="H580" s="148"/>
      <c r="I580" s="132" t="e">
        <f>VLOOKUP(H580,Presupuesto!$B$11:$C$565,2,0)</f>
        <v>#N/A</v>
      </c>
      <c r="J580" s="106" t="str">
        <f t="shared" si="28"/>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5000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07" t="s">
        <v>1992</v>
      </c>
      <c r="E586" s="93"/>
      <c r="F586" s="93"/>
      <c r="G586" s="93"/>
      <c r="H586" s="76"/>
      <c r="I586" s="76"/>
      <c r="J586" s="76"/>
      <c r="K586" s="112"/>
    </row>
    <row r="587" spans="3:11" ht="18.75" x14ac:dyDescent="0.25">
      <c r="C587" s="210"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Proyecto de rescate de archivos municipales</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9">D590*E590</f>
        <v>0</v>
      </c>
      <c r="G590" s="161"/>
      <c r="H590" s="142"/>
      <c r="I590" s="130" t="e">
        <f>VLOOKUP(H590,Presupuesto!$B$11:$C$565,2,0)</f>
        <v>#N/A</v>
      </c>
      <c r="J590" s="218" t="s">
        <v>1477</v>
      </c>
      <c r="K590" s="98" t="s">
        <v>393</v>
      </c>
    </row>
    <row r="591" spans="3:11" x14ac:dyDescent="0.25">
      <c r="C591" s="141" t="s">
        <v>1722</v>
      </c>
      <c r="D591" s="158">
        <v>10</v>
      </c>
      <c r="E591" s="123">
        <v>500</v>
      </c>
      <c r="F591" s="97">
        <f t="shared" si="29"/>
        <v>5000</v>
      </c>
      <c r="G591" s="161" t="s">
        <v>1697</v>
      </c>
      <c r="H591" s="142" t="s">
        <v>872</v>
      </c>
      <c r="I591" s="130" t="str">
        <f>VLOOKUP(H591,Presupuesto!$B$11:$C$565,2,0)</f>
        <v>DIESEL</v>
      </c>
      <c r="J591" s="98" t="str">
        <f>$J$590</f>
        <v>Desarrollo del Sistema de Educación Superior</v>
      </c>
      <c r="K591" s="98" t="s">
        <v>411</v>
      </c>
    </row>
    <row r="592" spans="3:11" x14ac:dyDescent="0.25">
      <c r="C592" s="141"/>
      <c r="D592" s="158"/>
      <c r="E592" s="123"/>
      <c r="F592" s="97">
        <f t="shared" si="29"/>
        <v>0</v>
      </c>
      <c r="G592" s="161"/>
      <c r="H592" s="142"/>
      <c r="I592" s="130" t="e">
        <f>VLOOKUP(H592,Presupuesto!$B$11:$C$565,2,0)</f>
        <v>#N/A</v>
      </c>
      <c r="J592" s="98" t="str">
        <f t="shared" ref="J592:J624" si="30">$J$590</f>
        <v>Desarrollo del Sistema de Educación Superior</v>
      </c>
      <c r="K592" s="98" t="s">
        <v>411</v>
      </c>
    </row>
    <row r="593" spans="3:11" x14ac:dyDescent="0.25">
      <c r="C593" s="141"/>
      <c r="D593" s="158"/>
      <c r="E593" s="123"/>
      <c r="F593" s="97">
        <f t="shared" si="29"/>
        <v>0</v>
      </c>
      <c r="G593" s="161"/>
      <c r="H593" s="142"/>
      <c r="I593" s="130" t="e">
        <f>VLOOKUP(H593,Presupuesto!$B$11:$C$565,2,0)</f>
        <v>#N/A</v>
      </c>
      <c r="J593" s="98" t="str">
        <f t="shared" si="30"/>
        <v>Desarrollo del Sistema de Educación Superior</v>
      </c>
      <c r="K593" s="98" t="s">
        <v>411</v>
      </c>
    </row>
    <row r="594" spans="3:11" x14ac:dyDescent="0.25">
      <c r="C594" s="141"/>
      <c r="D594" s="158"/>
      <c r="E594" s="123"/>
      <c r="F594" s="97">
        <f t="shared" si="29"/>
        <v>0</v>
      </c>
      <c r="G594" s="161"/>
      <c r="H594" s="142"/>
      <c r="I594" s="130" t="e">
        <f>VLOOKUP(H594,Presupuesto!$B$11:$C$565,2,0)</f>
        <v>#N/A</v>
      </c>
      <c r="J594" s="98" t="str">
        <f t="shared" si="30"/>
        <v>Desarrollo del Sistema de Educación Superior</v>
      </c>
      <c r="K594" s="98" t="s">
        <v>411</v>
      </c>
    </row>
    <row r="595" spans="3:11" x14ac:dyDescent="0.25">
      <c r="C595" s="141"/>
      <c r="D595" s="158"/>
      <c r="E595" s="123"/>
      <c r="F595" s="97">
        <f t="shared" si="29"/>
        <v>0</v>
      </c>
      <c r="G595" s="161"/>
      <c r="H595" s="142"/>
      <c r="I595" s="130" t="e">
        <f>VLOOKUP(H595,Presupuesto!$B$11:$C$565,2,0)</f>
        <v>#N/A</v>
      </c>
      <c r="J595" s="98" t="str">
        <f t="shared" si="30"/>
        <v>Desarrollo del Sistema de Educación Superior</v>
      </c>
      <c r="K595" s="98" t="s">
        <v>400</v>
      </c>
    </row>
    <row r="596" spans="3:11" x14ac:dyDescent="0.25">
      <c r="C596" s="141"/>
      <c r="D596" s="158"/>
      <c r="E596" s="123"/>
      <c r="F596" s="97">
        <f t="shared" si="29"/>
        <v>0</v>
      </c>
      <c r="G596" s="161"/>
      <c r="H596" s="142"/>
      <c r="I596" s="130" t="e">
        <f>VLOOKUP(H596,Presupuesto!$B$11:$C$565,2,0)</f>
        <v>#N/A</v>
      </c>
      <c r="J596" s="98" t="str">
        <f t="shared" si="30"/>
        <v>Desarrollo del Sistema de Educación Superior</v>
      </c>
      <c r="K596" s="98" t="s">
        <v>411</v>
      </c>
    </row>
    <row r="597" spans="3:11" x14ac:dyDescent="0.25">
      <c r="C597" s="141"/>
      <c r="D597" s="158"/>
      <c r="E597" s="123"/>
      <c r="F597" s="97">
        <f t="shared" si="29"/>
        <v>0</v>
      </c>
      <c r="G597" s="161"/>
      <c r="H597" s="142"/>
      <c r="I597" s="130" t="e">
        <f>VLOOKUP(H597,Presupuesto!$B$11:$C$565,2,0)</f>
        <v>#N/A</v>
      </c>
      <c r="J597" s="98" t="str">
        <f t="shared" si="30"/>
        <v>Desarrollo del Sistema de Educación Superior</v>
      </c>
      <c r="K597" s="98" t="s">
        <v>411</v>
      </c>
    </row>
    <row r="598" spans="3:11" x14ac:dyDescent="0.25">
      <c r="C598" s="141"/>
      <c r="D598" s="158"/>
      <c r="E598" s="123"/>
      <c r="F598" s="97">
        <f t="shared" si="29"/>
        <v>0</v>
      </c>
      <c r="G598" s="161"/>
      <c r="H598" s="142"/>
      <c r="I598" s="130" t="e">
        <f>VLOOKUP(H598,Presupuesto!$B$11:$C$565,2,0)</f>
        <v>#N/A</v>
      </c>
      <c r="J598" s="98" t="str">
        <f t="shared" si="30"/>
        <v>Desarrollo del Sistema de Educación Superior</v>
      </c>
      <c r="K598" s="98" t="s">
        <v>411</v>
      </c>
    </row>
    <row r="599" spans="3:11" x14ac:dyDescent="0.25">
      <c r="C599" s="141"/>
      <c r="D599" s="158"/>
      <c r="E599" s="123"/>
      <c r="F599" s="97">
        <f t="shared" si="29"/>
        <v>0</v>
      </c>
      <c r="G599" s="161"/>
      <c r="H599" s="142"/>
      <c r="I599" s="130" t="e">
        <f>VLOOKUP(H599,Presupuesto!$B$11:$C$565,2,0)</f>
        <v>#N/A</v>
      </c>
      <c r="J599" s="98" t="str">
        <f t="shared" si="30"/>
        <v>Desarrollo del Sistema de Educación Superior</v>
      </c>
      <c r="K599" s="98" t="s">
        <v>411</v>
      </c>
    </row>
    <row r="600" spans="3:11" x14ac:dyDescent="0.25">
      <c r="C600" s="141"/>
      <c r="D600" s="158"/>
      <c r="E600" s="123"/>
      <c r="F600" s="97">
        <f t="shared" si="29"/>
        <v>0</v>
      </c>
      <c r="G600" s="161"/>
      <c r="H600" s="142"/>
      <c r="I600" s="130" t="e">
        <f>VLOOKUP(H600,Presupuesto!$B$11:$C$565,2,0)</f>
        <v>#N/A</v>
      </c>
      <c r="J600" s="98" t="str">
        <f t="shared" si="30"/>
        <v>Desarrollo del Sistema de Educación Superior</v>
      </c>
      <c r="K600" s="98" t="s">
        <v>411</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411</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411</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411</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411</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411</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411</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411</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411</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411</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411</v>
      </c>
    </row>
    <row r="611" spans="3:11" x14ac:dyDescent="0.25">
      <c r="C611" s="141"/>
      <c r="D611" s="158"/>
      <c r="E611" s="123"/>
      <c r="F611" s="97">
        <f t="shared" si="29"/>
        <v>0</v>
      </c>
      <c r="G611" s="161"/>
      <c r="H611" s="142"/>
      <c r="I611" s="130" t="e">
        <f>VLOOKUP(H611,Presupuesto!$B$11:$C$565,2,0)</f>
        <v>#N/A</v>
      </c>
      <c r="J611" s="98" t="str">
        <f t="shared" si="30"/>
        <v>Desarrollo del Sistema de Educación Superior</v>
      </c>
      <c r="K611" s="98" t="s">
        <v>411</v>
      </c>
    </row>
    <row r="612" spans="3:11" x14ac:dyDescent="0.25">
      <c r="C612" s="143"/>
      <c r="D612" s="151"/>
      <c r="E612" s="118"/>
      <c r="F612" s="97">
        <f t="shared" si="29"/>
        <v>0</v>
      </c>
      <c r="G612" s="161"/>
      <c r="H612" s="144"/>
      <c r="I612" s="130" t="e">
        <f>VLOOKUP(H612,Presupuesto!$B$11:$C$565,2,0)</f>
        <v>#N/A</v>
      </c>
      <c r="J612" s="98" t="str">
        <f t="shared" si="30"/>
        <v>Desarrollo del Sistema de Educación Superior</v>
      </c>
      <c r="K612" s="98" t="s">
        <v>411</v>
      </c>
    </row>
    <row r="613" spans="3:11" x14ac:dyDescent="0.25">
      <c r="C613" s="143"/>
      <c r="D613" s="151"/>
      <c r="E613" s="118"/>
      <c r="F613" s="97">
        <f t="shared" si="29"/>
        <v>0</v>
      </c>
      <c r="G613" s="161"/>
      <c r="H613" s="144"/>
      <c r="I613" s="130" t="e">
        <f>VLOOKUP(H613,Presupuesto!$B$11:$C$565,2,0)</f>
        <v>#N/A</v>
      </c>
      <c r="J613" s="98" t="str">
        <f t="shared" si="30"/>
        <v>Desarrollo del Sistema de Educación Superior</v>
      </c>
      <c r="K613" s="98" t="s">
        <v>411</v>
      </c>
    </row>
    <row r="614" spans="3:11" x14ac:dyDescent="0.25">
      <c r="C614" s="143"/>
      <c r="D614" s="151"/>
      <c r="E614" s="118"/>
      <c r="F614" s="97">
        <f t="shared" si="29"/>
        <v>0</v>
      </c>
      <c r="G614" s="161"/>
      <c r="H614" s="144"/>
      <c r="I614" s="130" t="e">
        <f>VLOOKUP(H614,Presupuesto!$B$11:$C$565,2,0)</f>
        <v>#N/A</v>
      </c>
      <c r="J614" s="98" t="str">
        <f t="shared" si="30"/>
        <v>Desarrollo del Sistema de Educación Superior</v>
      </c>
      <c r="K614" s="98" t="s">
        <v>411</v>
      </c>
    </row>
    <row r="615" spans="3:11" x14ac:dyDescent="0.25">
      <c r="C615" s="143"/>
      <c r="D615" s="151"/>
      <c r="E615" s="118"/>
      <c r="F615" s="97">
        <f t="shared" si="29"/>
        <v>0</v>
      </c>
      <c r="G615" s="161"/>
      <c r="H615" s="144"/>
      <c r="I615" s="130" t="e">
        <f>VLOOKUP(H615,Presupuesto!$B$11:$C$565,2,0)</f>
        <v>#N/A</v>
      </c>
      <c r="J615" s="98" t="str">
        <f t="shared" si="30"/>
        <v>Desarrollo del Sistema de Educación Superior</v>
      </c>
      <c r="K615" s="98" t="s">
        <v>411</v>
      </c>
    </row>
    <row r="616" spans="3:11" x14ac:dyDescent="0.25">
      <c r="C616" s="143"/>
      <c r="D616" s="151"/>
      <c r="E616" s="118"/>
      <c r="F616" s="97">
        <f t="shared" si="29"/>
        <v>0</v>
      </c>
      <c r="G616" s="161"/>
      <c r="H616" s="144"/>
      <c r="I616" s="130" t="e">
        <f>VLOOKUP(H616,Presupuesto!$B$11:$C$565,2,0)</f>
        <v>#N/A</v>
      </c>
      <c r="J616" s="98" t="str">
        <f t="shared" si="30"/>
        <v>Desarrollo del Sistema de Educación Superior</v>
      </c>
      <c r="K616" s="98" t="s">
        <v>411</v>
      </c>
    </row>
    <row r="617" spans="3:11" x14ac:dyDescent="0.25">
      <c r="C617" s="143"/>
      <c r="D617" s="151"/>
      <c r="E617" s="118"/>
      <c r="F617" s="97">
        <f t="shared" si="29"/>
        <v>0</v>
      </c>
      <c r="G617" s="161"/>
      <c r="H617" s="144"/>
      <c r="I617" s="130" t="e">
        <f>VLOOKUP(H617,Presupuesto!$B$11:$C$565,2,0)</f>
        <v>#N/A</v>
      </c>
      <c r="J617" s="98" t="str">
        <f t="shared" si="30"/>
        <v>Desarrollo del Sistema de Educación Superior</v>
      </c>
      <c r="K617" s="98" t="s">
        <v>411</v>
      </c>
    </row>
    <row r="618" spans="3:11" x14ac:dyDescent="0.25">
      <c r="C618" s="143"/>
      <c r="D618" s="151"/>
      <c r="E618" s="118"/>
      <c r="F618" s="97">
        <f t="shared" si="29"/>
        <v>0</v>
      </c>
      <c r="G618" s="161"/>
      <c r="H618" s="144"/>
      <c r="I618" s="130" t="e">
        <f>VLOOKUP(H618,Presupuesto!$B$11:$C$565,2,0)</f>
        <v>#N/A</v>
      </c>
      <c r="J618" s="98" t="str">
        <f t="shared" si="30"/>
        <v>Desarrollo del Sistema de Educación Superior</v>
      </c>
      <c r="K618" s="98" t="s">
        <v>411</v>
      </c>
    </row>
    <row r="619" spans="3:11" x14ac:dyDescent="0.25">
      <c r="C619" s="143"/>
      <c r="D619" s="151"/>
      <c r="E619" s="118"/>
      <c r="F619" s="97">
        <f t="shared" si="29"/>
        <v>0</v>
      </c>
      <c r="G619" s="161"/>
      <c r="H619" s="144"/>
      <c r="I619" s="130" t="e">
        <f>VLOOKUP(H619,Presupuesto!$B$11:$C$565,2,0)</f>
        <v>#N/A</v>
      </c>
      <c r="J619" s="98" t="str">
        <f t="shared" si="30"/>
        <v>Desarrollo del Sistema de Educación Superior</v>
      </c>
      <c r="K619" s="98" t="s">
        <v>411</v>
      </c>
    </row>
    <row r="620" spans="3:11" x14ac:dyDescent="0.25">
      <c r="C620" s="145"/>
      <c r="D620" s="151"/>
      <c r="E620" s="118"/>
      <c r="F620" s="97">
        <f t="shared" si="29"/>
        <v>0</v>
      </c>
      <c r="G620" s="161"/>
      <c r="H620" s="146"/>
      <c r="I620" s="130" t="e">
        <f>VLOOKUP(H620,Presupuesto!$B$11:$C$565,2,0)</f>
        <v>#N/A</v>
      </c>
      <c r="J620" s="98" t="str">
        <f t="shared" si="30"/>
        <v>Desarrollo del Sistema de Educación Superior</v>
      </c>
      <c r="K620" s="98" t="s">
        <v>402</v>
      </c>
    </row>
    <row r="621" spans="3:11" x14ac:dyDescent="0.25">
      <c r="C621" s="145"/>
      <c r="D621" s="151"/>
      <c r="E621" s="118"/>
      <c r="F621" s="97">
        <f t="shared" si="29"/>
        <v>0</v>
      </c>
      <c r="G621" s="161"/>
      <c r="H621" s="146"/>
      <c r="I621" s="130" t="e">
        <f>VLOOKUP(H621,Presupuesto!$B$11:$C$565,2,0)</f>
        <v>#N/A</v>
      </c>
      <c r="J621" s="98" t="str">
        <f t="shared" si="30"/>
        <v>Desarrollo del Sistema de Educación Superior</v>
      </c>
      <c r="K621" s="98" t="s">
        <v>411</v>
      </c>
    </row>
    <row r="622" spans="3:11" x14ac:dyDescent="0.25">
      <c r="C622" s="145"/>
      <c r="D622" s="151"/>
      <c r="E622" s="118"/>
      <c r="F622" s="97">
        <f t="shared" si="29"/>
        <v>0</v>
      </c>
      <c r="G622" s="161"/>
      <c r="H622" s="146"/>
      <c r="I622" s="130" t="e">
        <f>VLOOKUP(H622,Presupuesto!$B$11:$C$565,2,0)</f>
        <v>#N/A</v>
      </c>
      <c r="J622" s="98" t="str">
        <f t="shared" si="30"/>
        <v>Desarrollo del Sistema de Educación Superior</v>
      </c>
      <c r="K622" s="98" t="s">
        <v>411</v>
      </c>
    </row>
    <row r="623" spans="3:11" x14ac:dyDescent="0.25">
      <c r="C623" s="145"/>
      <c r="D623" s="151"/>
      <c r="E623" s="118"/>
      <c r="F623" s="97">
        <f t="shared" si="29"/>
        <v>0</v>
      </c>
      <c r="G623" s="161"/>
      <c r="H623" s="146"/>
      <c r="I623" s="130" t="e">
        <f>VLOOKUP(H623,Presupuesto!$B$11:$C$565,2,0)</f>
        <v>#N/A</v>
      </c>
      <c r="J623" s="98" t="str">
        <f t="shared" si="30"/>
        <v>Desarrollo del Sistema de Educación Superior</v>
      </c>
      <c r="K623" s="98" t="s">
        <v>411</v>
      </c>
    </row>
    <row r="624" spans="3:11" ht="15.75" thickBot="1" x14ac:dyDescent="0.3">
      <c r="C624" s="147"/>
      <c r="D624" s="159"/>
      <c r="E624" s="103"/>
      <c r="F624" s="105">
        <f t="shared" si="29"/>
        <v>0</v>
      </c>
      <c r="G624" s="162"/>
      <c r="H624" s="148"/>
      <c r="I624" s="132" t="e">
        <f>VLOOKUP(H624,Presupuesto!$B$11:$C$565,2,0)</f>
        <v>#N/A</v>
      </c>
      <c r="J624" s="106" t="str">
        <f t="shared" si="30"/>
        <v>Desarrollo del Sistema de Educación Superior</v>
      </c>
      <c r="K624" s="124" t="s">
        <v>393</v>
      </c>
    </row>
    <row r="626" spans="3:11" ht="15.75" thickBot="1" x14ac:dyDescent="0.3"/>
    <row r="627" spans="3:11" ht="15.75" thickBot="1" x14ac:dyDescent="0.3">
      <c r="C627" s="157" t="s">
        <v>53</v>
      </c>
      <c r="D627" s="373">
        <f>SUM(F634:F668)</f>
        <v>63760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277" t="s">
        <v>2024</v>
      </c>
      <c r="E630" s="93"/>
      <c r="F630" s="93"/>
      <c r="G630" s="93"/>
      <c r="H630" s="76"/>
      <c r="I630" s="76"/>
      <c r="J630" s="76"/>
      <c r="K630" s="112"/>
    </row>
    <row r="631" spans="3:11" ht="18.75" x14ac:dyDescent="0.25">
      <c r="C631" s="210"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Adquisicion de material didactivo deportivo</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1">D634*E634</f>
        <v>0</v>
      </c>
      <c r="G634" s="161"/>
      <c r="H634" s="142"/>
      <c r="I634" s="130" t="e">
        <f>VLOOKUP(H634,Presupuesto!$B$11:$C$565,2,0)</f>
        <v>#N/A</v>
      </c>
      <c r="J634" s="218" t="s">
        <v>1477</v>
      </c>
      <c r="K634" s="98" t="s">
        <v>393</v>
      </c>
    </row>
    <row r="635" spans="3:11" x14ac:dyDescent="0.25">
      <c r="C635" s="141" t="s">
        <v>2030</v>
      </c>
      <c r="D635" s="158">
        <v>20</v>
      </c>
      <c r="E635" s="123">
        <v>500</v>
      </c>
      <c r="F635" s="97">
        <f t="shared" si="31"/>
        <v>10000</v>
      </c>
      <c r="G635" s="161" t="s">
        <v>1697</v>
      </c>
      <c r="H635" s="675" t="s">
        <v>1327</v>
      </c>
      <c r="I635" s="130" t="str">
        <f>VLOOKUP(H635,Presupuesto!$B$11:$C$565,2,0)</f>
        <v>INTERESES POR DEPOSITOS EN CAJA DE AHORRO</v>
      </c>
      <c r="J635" s="98" t="str">
        <f>$J$634</f>
        <v>Desarrollo del Sistema de Educación Superior</v>
      </c>
      <c r="K635" s="98" t="s">
        <v>411</v>
      </c>
    </row>
    <row r="636" spans="3:11" x14ac:dyDescent="0.25">
      <c r="C636" s="141" t="s">
        <v>2031</v>
      </c>
      <c r="D636" s="158">
        <v>18</v>
      </c>
      <c r="E636" s="123">
        <v>700</v>
      </c>
      <c r="F636" s="97">
        <f t="shared" si="31"/>
        <v>12600</v>
      </c>
      <c r="G636" s="161" t="s">
        <v>1697</v>
      </c>
      <c r="H636" s="675" t="s">
        <v>1327</v>
      </c>
      <c r="I636" s="130" t="str">
        <f>VLOOKUP(H636,Presupuesto!$B$11:$C$565,2,0)</f>
        <v>INTERESES POR DEPOSITOS EN CAJA DE AHORRO</v>
      </c>
      <c r="J636" s="98" t="str">
        <f t="shared" ref="J636:J668" si="32">$J$634</f>
        <v>Desarrollo del Sistema de Educación Superior</v>
      </c>
      <c r="K636" s="98" t="s">
        <v>411</v>
      </c>
    </row>
    <row r="637" spans="3:11" x14ac:dyDescent="0.25">
      <c r="C637" s="141" t="s">
        <v>2032</v>
      </c>
      <c r="D637" s="158">
        <v>1500</v>
      </c>
      <c r="E637" s="123">
        <v>2</v>
      </c>
      <c r="F637" s="97">
        <f t="shared" si="31"/>
        <v>3000</v>
      </c>
      <c r="G637" s="161" t="s">
        <v>1697</v>
      </c>
      <c r="H637" s="675" t="s">
        <v>1327</v>
      </c>
      <c r="I637" s="130" t="str">
        <f>VLOOKUP(H637,Presupuesto!$B$11:$C$565,2,0)</f>
        <v>INTERESES POR DEPOSITOS EN CAJA DE AHORRO</v>
      </c>
      <c r="J637" s="98" t="str">
        <f t="shared" si="32"/>
        <v>Desarrollo del Sistema de Educación Superior</v>
      </c>
      <c r="K637" s="98" t="s">
        <v>411</v>
      </c>
    </row>
    <row r="638" spans="3:11" x14ac:dyDescent="0.25">
      <c r="C638" s="141" t="s">
        <v>2033</v>
      </c>
      <c r="D638" s="158">
        <v>800</v>
      </c>
      <c r="E638" s="123">
        <v>2</v>
      </c>
      <c r="F638" s="97">
        <f t="shared" si="31"/>
        <v>1600</v>
      </c>
      <c r="G638" s="161" t="s">
        <v>1697</v>
      </c>
      <c r="H638" s="675" t="s">
        <v>1329</v>
      </c>
      <c r="I638" s="130" t="str">
        <f>VLOOKUP(H638,Presupuesto!$B$11:$C$565,2,0)</f>
        <v>INTERESES POR DEPOSITOS A PLAZO FIJO</v>
      </c>
      <c r="J638" s="98" t="str">
        <f t="shared" si="32"/>
        <v>Desarrollo del Sistema de Educación Superior</v>
      </c>
      <c r="K638" s="98" t="s">
        <v>411</v>
      </c>
    </row>
    <row r="639" spans="3:11" x14ac:dyDescent="0.25">
      <c r="C639" s="141" t="s">
        <v>2034</v>
      </c>
      <c r="D639" s="158">
        <v>730</v>
      </c>
      <c r="E639" s="123">
        <v>12</v>
      </c>
      <c r="F639" s="97">
        <f t="shared" si="31"/>
        <v>8760</v>
      </c>
      <c r="G639" s="161" t="s">
        <v>1697</v>
      </c>
      <c r="H639" s="675" t="s">
        <v>1327</v>
      </c>
      <c r="I639" s="130" t="str">
        <f>VLOOKUP(H639,Presupuesto!$B$11:$C$565,2,0)</f>
        <v>INTERESES POR DEPOSITOS EN CAJA DE AHORRO</v>
      </c>
      <c r="J639" s="98" t="str">
        <f t="shared" si="32"/>
        <v>Desarrollo del Sistema de Educación Superior</v>
      </c>
      <c r="K639" s="98" t="s">
        <v>400</v>
      </c>
    </row>
    <row r="640" spans="3:11" x14ac:dyDescent="0.25">
      <c r="C640" s="141" t="s">
        <v>2035</v>
      </c>
      <c r="D640" s="158">
        <v>1</v>
      </c>
      <c r="E640" s="123">
        <v>12000</v>
      </c>
      <c r="F640" s="97">
        <f t="shared" si="31"/>
        <v>12000</v>
      </c>
      <c r="G640" s="161" t="s">
        <v>1697</v>
      </c>
      <c r="H640" s="675" t="s">
        <v>1327</v>
      </c>
      <c r="I640" s="130" t="str">
        <f>VLOOKUP(H640,Presupuesto!$B$11:$C$565,2,0)</f>
        <v>INTERESES POR DEPOSITOS EN CAJA DE AHORRO</v>
      </c>
      <c r="J640" s="98" t="str">
        <f t="shared" si="32"/>
        <v>Desarrollo del Sistema de Educación Superior</v>
      </c>
      <c r="K640" s="98" t="s">
        <v>411</v>
      </c>
    </row>
    <row r="641" spans="3:11" x14ac:dyDescent="0.25">
      <c r="C641" s="141" t="s">
        <v>2036</v>
      </c>
      <c r="D641" s="158">
        <v>12</v>
      </c>
      <c r="E641" s="123">
        <v>200</v>
      </c>
      <c r="F641" s="97">
        <f t="shared" si="31"/>
        <v>2400</v>
      </c>
      <c r="G641" s="161" t="s">
        <v>1697</v>
      </c>
      <c r="H641" s="675" t="s">
        <v>1327</v>
      </c>
      <c r="I641" s="130" t="str">
        <f>VLOOKUP(H641,Presupuesto!$B$11:$C$565,2,0)</f>
        <v>INTERESES POR DEPOSITOS EN CAJA DE AHORRO</v>
      </c>
      <c r="J641" s="98" t="str">
        <f t="shared" si="32"/>
        <v>Desarrollo del Sistema de Educación Superior</v>
      </c>
      <c r="K641" s="98" t="s">
        <v>411</v>
      </c>
    </row>
    <row r="642" spans="3:11" x14ac:dyDescent="0.25">
      <c r="C642" s="141" t="s">
        <v>2037</v>
      </c>
      <c r="D642" s="158">
        <v>8</v>
      </c>
      <c r="E642" s="123">
        <v>500</v>
      </c>
      <c r="F642" s="97">
        <f t="shared" si="31"/>
        <v>4000</v>
      </c>
      <c r="G642" s="161" t="s">
        <v>1697</v>
      </c>
      <c r="H642" s="675" t="s">
        <v>1325</v>
      </c>
      <c r="I642" s="130" t="str">
        <f>VLOOKUP(H642,Presupuesto!$B$11:$C$565,2,0)</f>
        <v>INTERESES DE INSTITUCIONES PUBLICAS FINANCIERAS</v>
      </c>
      <c r="J642" s="98" t="str">
        <f t="shared" si="32"/>
        <v>Desarrollo del Sistema de Educación Superior</v>
      </c>
      <c r="K642" s="98" t="s">
        <v>411</v>
      </c>
    </row>
    <row r="643" spans="3:11" x14ac:dyDescent="0.25">
      <c r="C643" s="141" t="s">
        <v>2038</v>
      </c>
      <c r="D643" s="158">
        <v>12</v>
      </c>
      <c r="E643" s="123">
        <v>300</v>
      </c>
      <c r="F643" s="97">
        <f t="shared" si="31"/>
        <v>3600</v>
      </c>
      <c r="G643" s="161" t="s">
        <v>1697</v>
      </c>
      <c r="H643" s="675" t="s">
        <v>1327</v>
      </c>
      <c r="I643" s="130" t="str">
        <f>VLOOKUP(H643,Presupuesto!$B$11:$C$565,2,0)</f>
        <v>INTERESES POR DEPOSITOS EN CAJA DE AHORRO</v>
      </c>
      <c r="J643" s="98" t="str">
        <f t="shared" si="32"/>
        <v>Desarrollo del Sistema de Educación Superior</v>
      </c>
      <c r="K643" s="98" t="s">
        <v>411</v>
      </c>
    </row>
    <row r="644" spans="3:11" x14ac:dyDescent="0.25">
      <c r="C644" s="141" t="s">
        <v>2039</v>
      </c>
      <c r="D644" s="158">
        <v>6</v>
      </c>
      <c r="E644" s="123">
        <v>800</v>
      </c>
      <c r="F644" s="97">
        <f t="shared" si="31"/>
        <v>4800</v>
      </c>
      <c r="G644" s="161" t="s">
        <v>1697</v>
      </c>
      <c r="H644" s="675" t="s">
        <v>1327</v>
      </c>
      <c r="I644" s="130" t="str">
        <f>VLOOKUP(H644,Presupuesto!$B$11:$C$565,2,0)</f>
        <v>INTERESES POR DEPOSITOS EN CAJA DE AHORRO</v>
      </c>
      <c r="J644" s="98" t="str">
        <f t="shared" si="32"/>
        <v>Desarrollo del Sistema de Educación Superior</v>
      </c>
      <c r="K644" s="98" t="s">
        <v>411</v>
      </c>
    </row>
    <row r="645" spans="3:11" x14ac:dyDescent="0.25">
      <c r="C645" s="141" t="s">
        <v>2040</v>
      </c>
      <c r="D645" s="158">
        <v>1</v>
      </c>
      <c r="E645" s="123">
        <v>1000</v>
      </c>
      <c r="F645" s="97">
        <f t="shared" si="31"/>
        <v>1000</v>
      </c>
      <c r="G645" s="161" t="s">
        <v>1697</v>
      </c>
      <c r="H645" s="675" t="s">
        <v>1327</v>
      </c>
      <c r="I645" s="130" t="str">
        <f>VLOOKUP(H645,Presupuesto!$B$11:$C$565,2,0)</f>
        <v>INTERESES POR DEPOSITOS EN CAJA DE AHORRO</v>
      </c>
      <c r="J645" s="98" t="str">
        <f t="shared" si="32"/>
        <v>Desarrollo del Sistema de Educación Superior</v>
      </c>
      <c r="K645" s="98" t="s">
        <v>411</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411</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411</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411</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411</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411</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411</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411</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411</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411</v>
      </c>
    </row>
    <row r="655" spans="3:11" x14ac:dyDescent="0.25">
      <c r="C655" s="141"/>
      <c r="D655" s="158"/>
      <c r="E655" s="123"/>
      <c r="F655" s="97">
        <f t="shared" si="31"/>
        <v>0</v>
      </c>
      <c r="G655" s="161"/>
      <c r="H655" s="142"/>
      <c r="I655" s="130" t="e">
        <f>VLOOKUP(H655,Presupuesto!$B$11:$C$565,2,0)</f>
        <v>#N/A</v>
      </c>
      <c r="J655" s="98" t="str">
        <f t="shared" si="32"/>
        <v>Desarrollo del Sistema de Educación Superior</v>
      </c>
      <c r="K655" s="98" t="s">
        <v>411</v>
      </c>
    </row>
    <row r="656" spans="3:11" x14ac:dyDescent="0.25">
      <c r="C656" s="143"/>
      <c r="D656" s="151"/>
      <c r="E656" s="118"/>
      <c r="F656" s="97">
        <f t="shared" si="31"/>
        <v>0</v>
      </c>
      <c r="G656" s="161"/>
      <c r="H656" s="144"/>
      <c r="I656" s="130" t="e">
        <f>VLOOKUP(H656,Presupuesto!$B$11:$C$565,2,0)</f>
        <v>#N/A</v>
      </c>
      <c r="J656" s="98" t="str">
        <f t="shared" si="32"/>
        <v>Desarrollo del Sistema de Educación Superior</v>
      </c>
      <c r="K656" s="98" t="s">
        <v>411</v>
      </c>
    </row>
    <row r="657" spans="3:11" x14ac:dyDescent="0.25">
      <c r="C657" s="143"/>
      <c r="D657" s="151"/>
      <c r="E657" s="118"/>
      <c r="F657" s="97">
        <f t="shared" si="31"/>
        <v>0</v>
      </c>
      <c r="G657" s="161"/>
      <c r="H657" s="144"/>
      <c r="I657" s="130" t="e">
        <f>VLOOKUP(H657,Presupuesto!$B$11:$C$565,2,0)</f>
        <v>#N/A</v>
      </c>
      <c r="J657" s="98" t="str">
        <f t="shared" si="32"/>
        <v>Desarrollo del Sistema de Educación Superior</v>
      </c>
      <c r="K657" s="98" t="s">
        <v>411</v>
      </c>
    </row>
    <row r="658" spans="3:11" x14ac:dyDescent="0.25">
      <c r="C658" s="143"/>
      <c r="D658" s="151"/>
      <c r="E658" s="118"/>
      <c r="F658" s="97">
        <f t="shared" si="31"/>
        <v>0</v>
      </c>
      <c r="G658" s="161"/>
      <c r="H658" s="144"/>
      <c r="I658" s="130" t="e">
        <f>VLOOKUP(H658,Presupuesto!$B$11:$C$565,2,0)</f>
        <v>#N/A</v>
      </c>
      <c r="J658" s="98" t="str">
        <f t="shared" si="32"/>
        <v>Desarrollo del Sistema de Educación Superior</v>
      </c>
      <c r="K658" s="98" t="s">
        <v>411</v>
      </c>
    </row>
    <row r="659" spans="3:11" x14ac:dyDescent="0.25">
      <c r="C659" s="143"/>
      <c r="D659" s="151"/>
      <c r="E659" s="118"/>
      <c r="F659" s="97">
        <f t="shared" si="31"/>
        <v>0</v>
      </c>
      <c r="G659" s="161"/>
      <c r="H659" s="144"/>
      <c r="I659" s="130" t="e">
        <f>VLOOKUP(H659,Presupuesto!$B$11:$C$565,2,0)</f>
        <v>#N/A</v>
      </c>
      <c r="J659" s="98" t="str">
        <f t="shared" si="32"/>
        <v>Desarrollo del Sistema de Educación Superior</v>
      </c>
      <c r="K659" s="98" t="s">
        <v>411</v>
      </c>
    </row>
    <row r="660" spans="3:11" x14ac:dyDescent="0.25">
      <c r="C660" s="143"/>
      <c r="D660" s="151"/>
      <c r="E660" s="118"/>
      <c r="F660" s="97">
        <f t="shared" si="31"/>
        <v>0</v>
      </c>
      <c r="G660" s="161"/>
      <c r="H660" s="144"/>
      <c r="I660" s="130" t="e">
        <f>VLOOKUP(H660,Presupuesto!$B$11:$C$565,2,0)</f>
        <v>#N/A</v>
      </c>
      <c r="J660" s="98" t="str">
        <f t="shared" si="32"/>
        <v>Desarrollo del Sistema de Educación Superior</v>
      </c>
      <c r="K660" s="98" t="s">
        <v>411</v>
      </c>
    </row>
    <row r="661" spans="3:11" x14ac:dyDescent="0.25">
      <c r="C661" s="143"/>
      <c r="D661" s="151"/>
      <c r="E661" s="118"/>
      <c r="F661" s="97">
        <f t="shared" si="31"/>
        <v>0</v>
      </c>
      <c r="G661" s="161"/>
      <c r="H661" s="144"/>
      <c r="I661" s="130" t="e">
        <f>VLOOKUP(H661,Presupuesto!$B$11:$C$565,2,0)</f>
        <v>#N/A</v>
      </c>
      <c r="J661" s="98" t="str">
        <f t="shared" si="32"/>
        <v>Desarrollo del Sistema de Educación Superior</v>
      </c>
      <c r="K661" s="98" t="s">
        <v>411</v>
      </c>
    </row>
    <row r="662" spans="3:11" x14ac:dyDescent="0.25">
      <c r="C662" s="143"/>
      <c r="D662" s="151"/>
      <c r="E662" s="118"/>
      <c r="F662" s="97">
        <f t="shared" si="31"/>
        <v>0</v>
      </c>
      <c r="G662" s="161"/>
      <c r="H662" s="144"/>
      <c r="I662" s="130" t="e">
        <f>VLOOKUP(H662,Presupuesto!$B$11:$C$565,2,0)</f>
        <v>#N/A</v>
      </c>
      <c r="J662" s="98" t="str">
        <f t="shared" si="32"/>
        <v>Desarrollo del Sistema de Educación Superior</v>
      </c>
      <c r="K662" s="98" t="s">
        <v>411</v>
      </c>
    </row>
    <row r="663" spans="3:11" x14ac:dyDescent="0.25">
      <c r="C663" s="143"/>
      <c r="D663" s="151"/>
      <c r="E663" s="118"/>
      <c r="F663" s="97">
        <f t="shared" si="31"/>
        <v>0</v>
      </c>
      <c r="G663" s="161"/>
      <c r="H663" s="144"/>
      <c r="I663" s="130" t="e">
        <f>VLOOKUP(H663,Presupuesto!$B$11:$C$565,2,0)</f>
        <v>#N/A</v>
      </c>
      <c r="J663" s="98" t="str">
        <f t="shared" si="32"/>
        <v>Desarrollo del Sistema de Educación Superior</v>
      </c>
      <c r="K663" s="98" t="s">
        <v>411</v>
      </c>
    </row>
    <row r="664" spans="3:11" x14ac:dyDescent="0.25">
      <c r="C664" s="145"/>
      <c r="D664" s="151"/>
      <c r="E664" s="118"/>
      <c r="F664" s="97">
        <f t="shared" si="31"/>
        <v>0</v>
      </c>
      <c r="G664" s="161"/>
      <c r="H664" s="146"/>
      <c r="I664" s="130" t="e">
        <f>VLOOKUP(H664,Presupuesto!$B$11:$C$565,2,0)</f>
        <v>#N/A</v>
      </c>
      <c r="J664" s="98" t="str">
        <f t="shared" si="32"/>
        <v>Desarrollo del Sistema de Educación Superior</v>
      </c>
      <c r="K664" s="98" t="s">
        <v>402</v>
      </c>
    </row>
    <row r="665" spans="3:11" x14ac:dyDescent="0.25">
      <c r="C665" s="145"/>
      <c r="D665" s="151"/>
      <c r="E665" s="118"/>
      <c r="F665" s="97">
        <f t="shared" si="31"/>
        <v>0</v>
      </c>
      <c r="G665" s="161"/>
      <c r="H665" s="146"/>
      <c r="I665" s="130" t="e">
        <f>VLOOKUP(H665,Presupuesto!$B$11:$C$565,2,0)</f>
        <v>#N/A</v>
      </c>
      <c r="J665" s="98" t="str">
        <f t="shared" si="32"/>
        <v>Desarrollo del Sistema de Educación Superior</v>
      </c>
      <c r="K665" s="98" t="s">
        <v>411</v>
      </c>
    </row>
    <row r="666" spans="3:11" x14ac:dyDescent="0.25">
      <c r="C666" s="145"/>
      <c r="D666" s="151"/>
      <c r="E666" s="118"/>
      <c r="F666" s="97">
        <f t="shared" si="31"/>
        <v>0</v>
      </c>
      <c r="G666" s="161"/>
      <c r="H666" s="146"/>
      <c r="I666" s="130" t="e">
        <f>VLOOKUP(H666,Presupuesto!$B$11:$C$565,2,0)</f>
        <v>#N/A</v>
      </c>
      <c r="J666" s="98" t="str">
        <f t="shared" si="32"/>
        <v>Desarrollo del Sistema de Educación Superior</v>
      </c>
      <c r="K666" s="98" t="s">
        <v>411</v>
      </c>
    </row>
    <row r="667" spans="3:11" x14ac:dyDescent="0.25">
      <c r="C667" s="145"/>
      <c r="D667" s="151"/>
      <c r="E667" s="118"/>
      <c r="F667" s="97">
        <f t="shared" si="31"/>
        <v>0</v>
      </c>
      <c r="G667" s="161"/>
      <c r="H667" s="146"/>
      <c r="I667" s="130" t="e">
        <f>VLOOKUP(H667,Presupuesto!$B$11:$C$565,2,0)</f>
        <v>#N/A</v>
      </c>
      <c r="J667" s="98" t="str">
        <f t="shared" si="32"/>
        <v>Desarrollo del Sistema de Educación Superior</v>
      </c>
      <c r="K667" s="98" t="s">
        <v>411</v>
      </c>
    </row>
    <row r="668" spans="3:11" ht="15.75" thickBot="1" x14ac:dyDescent="0.3">
      <c r="C668" s="147"/>
      <c r="D668" s="159"/>
      <c r="E668" s="103"/>
      <c r="F668" s="105">
        <f t="shared" si="31"/>
        <v>0</v>
      </c>
      <c r="G668" s="162"/>
      <c r="H668" s="148"/>
      <c r="I668" s="132" t="e">
        <f>VLOOKUP(H668,Presupuesto!$B$11:$C$565,2,0)</f>
        <v>#N/A</v>
      </c>
      <c r="J668" s="106" t="str">
        <f t="shared" si="32"/>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2100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26" t="s">
        <v>2080</v>
      </c>
      <c r="E674" s="93"/>
      <c r="F674" s="93"/>
      <c r="G674" s="93"/>
      <c r="H674" s="76"/>
      <c r="I674" s="76"/>
      <c r="J674" s="76"/>
      <c r="K674" s="112"/>
    </row>
    <row r="675" spans="3:11" ht="18.75" x14ac:dyDescent="0.25">
      <c r="C675" s="210"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Continuacion del plan de movilidad intrarredes (pares academicos)</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429</v>
      </c>
      <c r="D678" s="221"/>
      <c r="E678" s="219"/>
      <c r="F678" s="97">
        <f t="shared" ref="F678:F712" si="33">D678*E678</f>
        <v>0</v>
      </c>
      <c r="G678" s="161"/>
      <c r="H678" s="142"/>
      <c r="I678" s="130" t="e">
        <f>VLOOKUP(H678,Presupuesto!$B$11:$C$565,2,0)</f>
        <v>#N/A</v>
      </c>
      <c r="J678" s="218" t="s">
        <v>1477</v>
      </c>
      <c r="K678" s="98" t="s">
        <v>393</v>
      </c>
    </row>
    <row r="679" spans="3:11" x14ac:dyDescent="0.25">
      <c r="C679" s="141" t="s">
        <v>1801</v>
      </c>
      <c r="D679" s="158">
        <v>60</v>
      </c>
      <c r="E679" s="123">
        <v>35</v>
      </c>
      <c r="F679" s="97">
        <f t="shared" si="33"/>
        <v>2100</v>
      </c>
      <c r="G679" s="161" t="s">
        <v>1697</v>
      </c>
      <c r="H679" s="142" t="s">
        <v>791</v>
      </c>
      <c r="I679" s="130" t="str">
        <f>VLOOKUP(H679,Presupuesto!$B$11:$C$565,2,0)</f>
        <v>ALIMENTOS B EBIDAS PARA PERSONAS</v>
      </c>
      <c r="J679" s="98" t="str">
        <f>$J$678</f>
        <v>Desarrollo del Sistema de Educación Superior</v>
      </c>
      <c r="K679" s="98" t="s">
        <v>411</v>
      </c>
    </row>
    <row r="680" spans="3:11" x14ac:dyDescent="0.25">
      <c r="C680" s="141"/>
      <c r="D680" s="158"/>
      <c r="E680" s="123"/>
      <c r="F680" s="97">
        <f t="shared" si="33"/>
        <v>0</v>
      </c>
      <c r="G680" s="161"/>
      <c r="H680" s="142"/>
      <c r="I680" s="130" t="e">
        <f>VLOOKUP(H680,Presupuesto!$B$11:$C$565,2,0)</f>
        <v>#N/A</v>
      </c>
      <c r="J680" s="98" t="str">
        <f t="shared" ref="J680:J712" si="34">$J$678</f>
        <v>Desarrollo del Sistema de Educación Superior</v>
      </c>
      <c r="K680" s="98" t="s">
        <v>411</v>
      </c>
    </row>
    <row r="681" spans="3:11" x14ac:dyDescent="0.25">
      <c r="C681" s="141"/>
      <c r="D681" s="158"/>
      <c r="E681" s="123"/>
      <c r="F681" s="97">
        <f t="shared" si="33"/>
        <v>0</v>
      </c>
      <c r="G681" s="161"/>
      <c r="H681" s="142"/>
      <c r="I681" s="130" t="e">
        <f>VLOOKUP(H681,Presupuesto!$B$11:$C$565,2,0)</f>
        <v>#N/A</v>
      </c>
      <c r="J681" s="98" t="str">
        <f t="shared" si="34"/>
        <v>Desarrollo del Sistema de Educación Superior</v>
      </c>
      <c r="K681" s="98" t="s">
        <v>411</v>
      </c>
    </row>
    <row r="682" spans="3:11" x14ac:dyDescent="0.25">
      <c r="C682" s="141"/>
      <c r="D682" s="158"/>
      <c r="E682" s="123"/>
      <c r="F682" s="97">
        <f t="shared" si="33"/>
        <v>0</v>
      </c>
      <c r="G682" s="161"/>
      <c r="H682" s="142"/>
      <c r="I682" s="130" t="e">
        <f>VLOOKUP(H682,Presupuesto!$B$11:$C$565,2,0)</f>
        <v>#N/A</v>
      </c>
      <c r="J682" s="98" t="str">
        <f t="shared" si="34"/>
        <v>Desarrollo del Sistema de Educación Superior</v>
      </c>
      <c r="K682" s="98" t="s">
        <v>411</v>
      </c>
    </row>
    <row r="683" spans="3:11" x14ac:dyDescent="0.25">
      <c r="C683" s="141"/>
      <c r="D683" s="158"/>
      <c r="E683" s="123"/>
      <c r="F683" s="97">
        <f t="shared" si="33"/>
        <v>0</v>
      </c>
      <c r="G683" s="161"/>
      <c r="H683" s="142"/>
      <c r="I683" s="130" t="e">
        <f>VLOOKUP(H683,Presupuesto!$B$11:$C$565,2,0)</f>
        <v>#N/A</v>
      </c>
      <c r="J683" s="98" t="str">
        <f t="shared" si="34"/>
        <v>Desarrollo del Sistema de Educación Superior</v>
      </c>
      <c r="K683" s="98" t="s">
        <v>400</v>
      </c>
    </row>
    <row r="684" spans="3:11" x14ac:dyDescent="0.25">
      <c r="C684" s="141"/>
      <c r="D684" s="158"/>
      <c r="E684" s="123"/>
      <c r="F684" s="97">
        <f t="shared" si="33"/>
        <v>0</v>
      </c>
      <c r="G684" s="161"/>
      <c r="H684" s="142"/>
      <c r="I684" s="130" t="e">
        <f>VLOOKUP(H684,Presupuesto!$B$11:$C$565,2,0)</f>
        <v>#N/A</v>
      </c>
      <c r="J684" s="98" t="str">
        <f t="shared" si="34"/>
        <v>Desarrollo del Sistema de Educación Superior</v>
      </c>
      <c r="K684" s="98" t="s">
        <v>411</v>
      </c>
    </row>
    <row r="685" spans="3:11" x14ac:dyDescent="0.25">
      <c r="C685" s="141"/>
      <c r="D685" s="158"/>
      <c r="E685" s="123"/>
      <c r="F685" s="97">
        <f t="shared" si="33"/>
        <v>0</v>
      </c>
      <c r="G685" s="161"/>
      <c r="H685" s="142"/>
      <c r="I685" s="130" t="e">
        <f>VLOOKUP(H685,Presupuesto!$B$11:$C$565,2,0)</f>
        <v>#N/A</v>
      </c>
      <c r="J685" s="98" t="str">
        <f t="shared" si="34"/>
        <v>Desarrollo del Sistema de Educación Superior</v>
      </c>
      <c r="K685" s="98" t="s">
        <v>411</v>
      </c>
    </row>
    <row r="686" spans="3:11" x14ac:dyDescent="0.25">
      <c r="C686" s="141"/>
      <c r="D686" s="158"/>
      <c r="E686" s="123"/>
      <c r="F686" s="97">
        <f t="shared" si="33"/>
        <v>0</v>
      </c>
      <c r="G686" s="161"/>
      <c r="H686" s="142"/>
      <c r="I686" s="130" t="e">
        <f>VLOOKUP(H686,Presupuesto!$B$11:$C$565,2,0)</f>
        <v>#N/A</v>
      </c>
      <c r="J686" s="98" t="str">
        <f t="shared" si="34"/>
        <v>Desarrollo del Sistema de Educación Superior</v>
      </c>
      <c r="K686" s="98" t="s">
        <v>411</v>
      </c>
    </row>
    <row r="687" spans="3:11" x14ac:dyDescent="0.25">
      <c r="C687" s="141"/>
      <c r="D687" s="158"/>
      <c r="E687" s="123"/>
      <c r="F687" s="97">
        <f t="shared" si="33"/>
        <v>0</v>
      </c>
      <c r="G687" s="161"/>
      <c r="H687" s="142"/>
      <c r="I687" s="130" t="e">
        <f>VLOOKUP(H687,Presupuesto!$B$11:$C$565,2,0)</f>
        <v>#N/A</v>
      </c>
      <c r="J687" s="98" t="str">
        <f t="shared" si="34"/>
        <v>Desarrollo del Sistema de Educación Superior</v>
      </c>
      <c r="K687" s="98" t="s">
        <v>411</v>
      </c>
    </row>
    <row r="688" spans="3:11" x14ac:dyDescent="0.25">
      <c r="C688" s="141"/>
      <c r="D688" s="158"/>
      <c r="E688" s="123"/>
      <c r="F688" s="97">
        <f t="shared" si="33"/>
        <v>0</v>
      </c>
      <c r="G688" s="161"/>
      <c r="H688" s="142"/>
      <c r="I688" s="130" t="e">
        <f>VLOOKUP(H688,Presupuesto!$B$11:$C$565,2,0)</f>
        <v>#N/A</v>
      </c>
      <c r="J688" s="98" t="str">
        <f t="shared" si="34"/>
        <v>Desarrollo del Sistema de Educación Superior</v>
      </c>
      <c r="K688" s="98" t="s">
        <v>411</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411</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411</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411</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411</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411</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411</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411</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411</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411</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411</v>
      </c>
    </row>
    <row r="699" spans="3:11" x14ac:dyDescent="0.25">
      <c r="C699" s="141"/>
      <c r="D699" s="158"/>
      <c r="E699" s="123"/>
      <c r="F699" s="97">
        <f t="shared" si="33"/>
        <v>0</v>
      </c>
      <c r="G699" s="161"/>
      <c r="H699" s="142"/>
      <c r="I699" s="130" t="e">
        <f>VLOOKUP(H699,Presupuesto!$B$11:$C$565,2,0)</f>
        <v>#N/A</v>
      </c>
      <c r="J699" s="98" t="str">
        <f t="shared" si="34"/>
        <v>Desarrollo del Sistema de Educación Superior</v>
      </c>
      <c r="K699" s="98" t="s">
        <v>411</v>
      </c>
    </row>
    <row r="700" spans="3:11" x14ac:dyDescent="0.25">
      <c r="C700" s="143"/>
      <c r="D700" s="151"/>
      <c r="E700" s="118"/>
      <c r="F700" s="97">
        <f t="shared" si="33"/>
        <v>0</v>
      </c>
      <c r="G700" s="161"/>
      <c r="H700" s="144"/>
      <c r="I700" s="130" t="e">
        <f>VLOOKUP(H700,Presupuesto!$B$11:$C$565,2,0)</f>
        <v>#N/A</v>
      </c>
      <c r="J700" s="98" t="str">
        <f t="shared" si="34"/>
        <v>Desarrollo del Sistema de Educación Superior</v>
      </c>
      <c r="K700" s="98" t="s">
        <v>411</v>
      </c>
    </row>
    <row r="701" spans="3:11" x14ac:dyDescent="0.25">
      <c r="C701" s="143"/>
      <c r="D701" s="151"/>
      <c r="E701" s="118"/>
      <c r="F701" s="97">
        <f t="shared" si="33"/>
        <v>0</v>
      </c>
      <c r="G701" s="161"/>
      <c r="H701" s="144"/>
      <c r="I701" s="130" t="e">
        <f>VLOOKUP(H701,Presupuesto!$B$11:$C$565,2,0)</f>
        <v>#N/A</v>
      </c>
      <c r="J701" s="98" t="str">
        <f t="shared" si="34"/>
        <v>Desarrollo del Sistema de Educación Superior</v>
      </c>
      <c r="K701" s="98" t="s">
        <v>411</v>
      </c>
    </row>
    <row r="702" spans="3:11" x14ac:dyDescent="0.25">
      <c r="C702" s="143"/>
      <c r="D702" s="151"/>
      <c r="E702" s="118"/>
      <c r="F702" s="97">
        <f t="shared" si="33"/>
        <v>0</v>
      </c>
      <c r="G702" s="161"/>
      <c r="H702" s="144"/>
      <c r="I702" s="130" t="e">
        <f>VLOOKUP(H702,Presupuesto!$B$11:$C$565,2,0)</f>
        <v>#N/A</v>
      </c>
      <c r="J702" s="98" t="str">
        <f t="shared" si="34"/>
        <v>Desarrollo del Sistema de Educación Superior</v>
      </c>
      <c r="K702" s="98" t="s">
        <v>411</v>
      </c>
    </row>
    <row r="703" spans="3:11" x14ac:dyDescent="0.25">
      <c r="C703" s="143"/>
      <c r="D703" s="151"/>
      <c r="E703" s="118"/>
      <c r="F703" s="97">
        <f t="shared" si="33"/>
        <v>0</v>
      </c>
      <c r="G703" s="161"/>
      <c r="H703" s="144"/>
      <c r="I703" s="130" t="e">
        <f>VLOOKUP(H703,Presupuesto!$B$11:$C$565,2,0)</f>
        <v>#N/A</v>
      </c>
      <c r="J703" s="98" t="str">
        <f t="shared" si="34"/>
        <v>Desarrollo del Sistema de Educación Superior</v>
      </c>
      <c r="K703" s="98" t="s">
        <v>411</v>
      </c>
    </row>
    <row r="704" spans="3:11" x14ac:dyDescent="0.25">
      <c r="C704" s="143"/>
      <c r="D704" s="151"/>
      <c r="E704" s="118"/>
      <c r="F704" s="97">
        <f t="shared" si="33"/>
        <v>0</v>
      </c>
      <c r="G704" s="161"/>
      <c r="H704" s="144"/>
      <c r="I704" s="130" t="e">
        <f>VLOOKUP(H704,Presupuesto!$B$11:$C$565,2,0)</f>
        <v>#N/A</v>
      </c>
      <c r="J704" s="98" t="str">
        <f t="shared" si="34"/>
        <v>Desarrollo del Sistema de Educación Superior</v>
      </c>
      <c r="K704" s="98" t="s">
        <v>411</v>
      </c>
    </row>
    <row r="705" spans="3:11" x14ac:dyDescent="0.25">
      <c r="C705" s="143"/>
      <c r="D705" s="151"/>
      <c r="E705" s="118"/>
      <c r="F705" s="97">
        <f t="shared" si="33"/>
        <v>0</v>
      </c>
      <c r="G705" s="161"/>
      <c r="H705" s="144"/>
      <c r="I705" s="130" t="e">
        <f>VLOOKUP(H705,Presupuesto!$B$11:$C$565,2,0)</f>
        <v>#N/A</v>
      </c>
      <c r="J705" s="98" t="str">
        <f t="shared" si="34"/>
        <v>Desarrollo del Sistema de Educación Superior</v>
      </c>
      <c r="K705" s="98" t="s">
        <v>411</v>
      </c>
    </row>
    <row r="706" spans="3:11" x14ac:dyDescent="0.25">
      <c r="C706" s="143"/>
      <c r="D706" s="151"/>
      <c r="E706" s="118"/>
      <c r="F706" s="97">
        <f t="shared" si="33"/>
        <v>0</v>
      </c>
      <c r="G706" s="161"/>
      <c r="H706" s="144"/>
      <c r="I706" s="130" t="e">
        <f>VLOOKUP(H706,Presupuesto!$B$11:$C$565,2,0)</f>
        <v>#N/A</v>
      </c>
      <c r="J706" s="98" t="str">
        <f t="shared" si="34"/>
        <v>Desarrollo del Sistema de Educación Superior</v>
      </c>
      <c r="K706" s="98" t="s">
        <v>411</v>
      </c>
    </row>
    <row r="707" spans="3:11" x14ac:dyDescent="0.25">
      <c r="C707" s="143"/>
      <c r="D707" s="151"/>
      <c r="E707" s="118"/>
      <c r="F707" s="97">
        <f t="shared" si="33"/>
        <v>0</v>
      </c>
      <c r="G707" s="161"/>
      <c r="H707" s="144"/>
      <c r="I707" s="130" t="e">
        <f>VLOOKUP(H707,Presupuesto!$B$11:$C$565,2,0)</f>
        <v>#N/A</v>
      </c>
      <c r="J707" s="98" t="str">
        <f t="shared" si="34"/>
        <v>Desarrollo del Sistema de Educación Superior</v>
      </c>
      <c r="K707" s="98" t="s">
        <v>411</v>
      </c>
    </row>
    <row r="708" spans="3:11" x14ac:dyDescent="0.25">
      <c r="C708" s="145"/>
      <c r="D708" s="151"/>
      <c r="E708" s="118"/>
      <c r="F708" s="97">
        <f t="shared" si="33"/>
        <v>0</v>
      </c>
      <c r="G708" s="161"/>
      <c r="H708" s="146"/>
      <c r="I708" s="130" t="e">
        <f>VLOOKUP(H708,Presupuesto!$B$11:$C$565,2,0)</f>
        <v>#N/A</v>
      </c>
      <c r="J708" s="98" t="str">
        <f t="shared" si="34"/>
        <v>Desarrollo del Sistema de Educación Superior</v>
      </c>
      <c r="K708" s="98" t="s">
        <v>402</v>
      </c>
    </row>
    <row r="709" spans="3:11" x14ac:dyDescent="0.25">
      <c r="C709" s="145"/>
      <c r="D709" s="151"/>
      <c r="E709" s="118"/>
      <c r="F709" s="97">
        <f t="shared" si="33"/>
        <v>0</v>
      </c>
      <c r="G709" s="161"/>
      <c r="H709" s="146"/>
      <c r="I709" s="130" t="e">
        <f>VLOOKUP(H709,Presupuesto!$B$11:$C$565,2,0)</f>
        <v>#N/A</v>
      </c>
      <c r="J709" s="98" t="str">
        <f t="shared" si="34"/>
        <v>Desarrollo del Sistema de Educación Superior</v>
      </c>
      <c r="K709" s="98" t="s">
        <v>411</v>
      </c>
    </row>
    <row r="710" spans="3:11" x14ac:dyDescent="0.25">
      <c r="C710" s="145"/>
      <c r="D710" s="151"/>
      <c r="E710" s="118"/>
      <c r="F710" s="97">
        <f t="shared" si="33"/>
        <v>0</v>
      </c>
      <c r="G710" s="161"/>
      <c r="H710" s="146"/>
      <c r="I710" s="130" t="e">
        <f>VLOOKUP(H710,Presupuesto!$B$11:$C$565,2,0)</f>
        <v>#N/A</v>
      </c>
      <c r="J710" s="98" t="str">
        <f t="shared" si="34"/>
        <v>Desarrollo del Sistema de Educación Superior</v>
      </c>
      <c r="K710" s="98" t="s">
        <v>411</v>
      </c>
    </row>
    <row r="711" spans="3:11" x14ac:dyDescent="0.25">
      <c r="C711" s="145"/>
      <c r="D711" s="151"/>
      <c r="E711" s="118"/>
      <c r="F711" s="97">
        <f t="shared" si="33"/>
        <v>0</v>
      </c>
      <c r="G711" s="161"/>
      <c r="H711" s="146"/>
      <c r="I711" s="130" t="e">
        <f>VLOOKUP(H711,Presupuesto!$B$11:$C$565,2,0)</f>
        <v>#N/A</v>
      </c>
      <c r="J711" s="98" t="str">
        <f t="shared" si="34"/>
        <v>Desarrollo del Sistema de Educación Superior</v>
      </c>
      <c r="K711" s="98" t="s">
        <v>411</v>
      </c>
    </row>
    <row r="712" spans="3:11" ht="15.75" thickBot="1" x14ac:dyDescent="0.3">
      <c r="C712" s="147"/>
      <c r="D712" s="159"/>
      <c r="E712" s="103"/>
      <c r="F712" s="105">
        <f t="shared" si="33"/>
        <v>0</v>
      </c>
      <c r="G712" s="162"/>
      <c r="H712" s="148"/>
      <c r="I712" s="132" t="e">
        <f>VLOOKUP(H712,Presupuesto!$B$11:$C$565,2,0)</f>
        <v>#N/A</v>
      </c>
      <c r="J712" s="106" t="str">
        <f t="shared" si="34"/>
        <v>Desarrollo del Sistema de Educación Superior</v>
      </c>
      <c r="K712" s="124" t="s">
        <v>393</v>
      </c>
    </row>
    <row r="714" spans="3:11" ht="15.75" thickBot="1" x14ac:dyDescent="0.3"/>
    <row r="715" spans="3:11" ht="15.75" thickBot="1" x14ac:dyDescent="0.3">
      <c r="C715" s="157" t="s">
        <v>53</v>
      </c>
      <c r="D715" s="373">
        <f>SUM(F722:F756)</f>
        <v>15700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07" t="s">
        <v>2140</v>
      </c>
      <c r="E718" s="93"/>
      <c r="F718" s="93"/>
      <c r="G718" s="93"/>
      <c r="H718" s="76"/>
      <c r="I718" s="76"/>
      <c r="J718" s="76"/>
      <c r="K718" s="112"/>
    </row>
    <row r="719" spans="3:11" ht="18.75" x14ac:dyDescent="0.25">
      <c r="C719" s="210"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Proyecto" inspeccion de la calidad microbilogica y nutricional de la carne y lacteos del mercado municipal Olanchito</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5">D722*E722</f>
        <v>0</v>
      </c>
      <c r="G722" s="161"/>
      <c r="H722" s="142"/>
      <c r="I722" s="130" t="e">
        <f>VLOOKUP(H722,Presupuesto!$B$11:$C$565,2,0)</f>
        <v>#N/A</v>
      </c>
      <c r="J722" s="218" t="s">
        <v>1477</v>
      </c>
      <c r="K722" s="98" t="s">
        <v>393</v>
      </c>
    </row>
    <row r="723" spans="3:11" x14ac:dyDescent="0.25">
      <c r="C723" s="141" t="s">
        <v>2146</v>
      </c>
      <c r="D723" s="158">
        <v>2</v>
      </c>
      <c r="E723" s="123">
        <v>3500</v>
      </c>
      <c r="F723" s="97">
        <f t="shared" si="35"/>
        <v>7000</v>
      </c>
      <c r="G723" s="161" t="s">
        <v>1697</v>
      </c>
      <c r="H723" s="675" t="s">
        <v>742</v>
      </c>
      <c r="I723" s="130" t="str">
        <f>VLOOKUP(H723,Presupuesto!$B$11:$C$565,2,0)</f>
        <v>OTROS SERVICIOS COMERCIALES Y FINANCIEROS</v>
      </c>
      <c r="J723" s="98" t="s">
        <v>1356</v>
      </c>
      <c r="K723" s="98" t="s">
        <v>411</v>
      </c>
    </row>
    <row r="724" spans="3:11" x14ac:dyDescent="0.25">
      <c r="C724" s="141" t="s">
        <v>2147</v>
      </c>
      <c r="D724" s="158">
        <v>1</v>
      </c>
      <c r="E724" s="123">
        <v>500</v>
      </c>
      <c r="F724" s="97">
        <f t="shared" si="35"/>
        <v>500</v>
      </c>
      <c r="G724" s="161" t="s">
        <v>1697</v>
      </c>
      <c r="H724" s="675" t="s">
        <v>742</v>
      </c>
      <c r="I724" s="130" t="str">
        <f>VLOOKUP(H724,Presupuesto!$B$11:$C$565,2,0)</f>
        <v>OTROS SERVICIOS COMERCIALES Y FINANCIEROS</v>
      </c>
      <c r="J724" s="98" t="s">
        <v>1356</v>
      </c>
      <c r="K724" s="98" t="s">
        <v>411</v>
      </c>
    </row>
    <row r="725" spans="3:11" x14ac:dyDescent="0.25">
      <c r="C725" s="141" t="s">
        <v>2148</v>
      </c>
      <c r="D725" s="158">
        <v>1</v>
      </c>
      <c r="E725" s="123">
        <v>600</v>
      </c>
      <c r="F725" s="97">
        <f t="shared" si="35"/>
        <v>600</v>
      </c>
      <c r="G725" s="161" t="s">
        <v>1697</v>
      </c>
      <c r="H725" s="675" t="s">
        <v>742</v>
      </c>
      <c r="I725" s="130" t="str">
        <f>VLOOKUP(H725,Presupuesto!$B$11:$C$565,2,0)</f>
        <v>OTROS SERVICIOS COMERCIALES Y FINANCIEROS</v>
      </c>
      <c r="J725" s="98" t="s">
        <v>1356</v>
      </c>
      <c r="K725" s="98" t="s">
        <v>411</v>
      </c>
    </row>
    <row r="726" spans="3:11" x14ac:dyDescent="0.25">
      <c r="C726" s="141" t="s">
        <v>2149</v>
      </c>
      <c r="D726" s="158">
        <v>1000</v>
      </c>
      <c r="E726" s="123">
        <v>2</v>
      </c>
      <c r="F726" s="97">
        <f t="shared" si="35"/>
        <v>2000</v>
      </c>
      <c r="G726" s="161" t="s">
        <v>1697</v>
      </c>
      <c r="H726" s="675" t="s">
        <v>742</v>
      </c>
      <c r="I726" s="130" t="str">
        <f>VLOOKUP(H726,Presupuesto!$B$11:$C$565,2,0)</f>
        <v>OTROS SERVICIOS COMERCIALES Y FINANCIEROS</v>
      </c>
      <c r="J726" s="98" t="s">
        <v>1356</v>
      </c>
      <c r="K726" s="98" t="s">
        <v>411</v>
      </c>
    </row>
    <row r="727" spans="3:11" x14ac:dyDescent="0.25">
      <c r="C727" s="141" t="s">
        <v>2150</v>
      </c>
      <c r="D727" s="158">
        <v>1000</v>
      </c>
      <c r="E727" s="123">
        <v>0.5</v>
      </c>
      <c r="F727" s="97">
        <f t="shared" si="35"/>
        <v>500</v>
      </c>
      <c r="G727" s="161" t="s">
        <v>1697</v>
      </c>
      <c r="H727" s="675" t="s">
        <v>742</v>
      </c>
      <c r="I727" s="130" t="str">
        <f>VLOOKUP(H727,Presupuesto!$B$11:$C$565,2,0)</f>
        <v>OTROS SERVICIOS COMERCIALES Y FINANCIEROS</v>
      </c>
      <c r="J727" s="98" t="str">
        <f t="shared" ref="J727:J756" si="36">$J$722</f>
        <v>Desarrollo del Sistema de Educación Superior</v>
      </c>
      <c r="K727" s="98" t="s">
        <v>400</v>
      </c>
    </row>
    <row r="728" spans="3:11" x14ac:dyDescent="0.25">
      <c r="C728" s="141" t="s">
        <v>2151</v>
      </c>
      <c r="D728" s="158">
        <v>1</v>
      </c>
      <c r="E728" s="123">
        <v>200</v>
      </c>
      <c r="F728" s="97">
        <f t="shared" si="35"/>
        <v>200</v>
      </c>
      <c r="G728" s="161" t="s">
        <v>1697</v>
      </c>
      <c r="H728" s="675" t="s">
        <v>742</v>
      </c>
      <c r="I728" s="130" t="str">
        <f>VLOOKUP(H728,Presupuesto!$B$11:$C$565,2,0)</f>
        <v>OTROS SERVICIOS COMERCIALES Y FINANCIEROS</v>
      </c>
      <c r="J728" s="98" t="str">
        <f t="shared" si="36"/>
        <v>Desarrollo del Sistema de Educación Superior</v>
      </c>
      <c r="K728" s="98" t="s">
        <v>411</v>
      </c>
    </row>
    <row r="729" spans="3:11" x14ac:dyDescent="0.25">
      <c r="C729" s="141" t="s">
        <v>2118</v>
      </c>
      <c r="D729" s="158">
        <v>2</v>
      </c>
      <c r="E729" s="123">
        <v>100</v>
      </c>
      <c r="F729" s="97">
        <f t="shared" si="35"/>
        <v>200</v>
      </c>
      <c r="G729" s="161" t="s">
        <v>1697</v>
      </c>
      <c r="H729" s="675" t="s">
        <v>742</v>
      </c>
      <c r="I729" s="130" t="str">
        <f>VLOOKUP(H729,Presupuesto!$B$11:$C$565,2,0)</f>
        <v>OTROS SERVICIOS COMERCIALES Y FINANCIEROS</v>
      </c>
      <c r="J729" s="98" t="str">
        <f t="shared" si="36"/>
        <v>Desarrollo del Sistema de Educación Superior</v>
      </c>
      <c r="K729" s="98" t="s">
        <v>411</v>
      </c>
    </row>
    <row r="730" spans="3:11" x14ac:dyDescent="0.25">
      <c r="C730" s="141" t="s">
        <v>2152</v>
      </c>
      <c r="D730" s="158">
        <v>1</v>
      </c>
      <c r="E730" s="123">
        <v>200</v>
      </c>
      <c r="F730" s="97">
        <f t="shared" si="35"/>
        <v>200</v>
      </c>
      <c r="G730" s="161" t="s">
        <v>1697</v>
      </c>
      <c r="H730" s="142" t="s">
        <v>716</v>
      </c>
      <c r="I730" s="130" t="str">
        <f>VLOOKUP(H730,Presupuesto!$B$11:$C$565,2,0)</f>
        <v>SERVICIOS DE IMPRENTA PUBLIC.Y REPRODUCCION</v>
      </c>
      <c r="J730" s="98" t="s">
        <v>1356</v>
      </c>
      <c r="K730" s="98" t="s">
        <v>411</v>
      </c>
    </row>
    <row r="731" spans="3:11" x14ac:dyDescent="0.25">
      <c r="C731" s="141" t="s">
        <v>1874</v>
      </c>
      <c r="D731" s="158">
        <v>100</v>
      </c>
      <c r="E731" s="123">
        <v>35</v>
      </c>
      <c r="F731" s="97">
        <f t="shared" si="35"/>
        <v>3500</v>
      </c>
      <c r="G731" s="161" t="s">
        <v>1697</v>
      </c>
      <c r="H731" s="142" t="s">
        <v>791</v>
      </c>
      <c r="I731" s="130" t="str">
        <f>VLOOKUP(H731,Presupuesto!$B$11:$C$565,2,0)</f>
        <v>ALIMENTOS B EBIDAS PARA PERSONAS</v>
      </c>
      <c r="J731" s="98" t="str">
        <f t="shared" si="36"/>
        <v>Desarrollo del Sistema de Educación Superior</v>
      </c>
      <c r="K731" s="98" t="s">
        <v>411</v>
      </c>
    </row>
    <row r="732" spans="3:11" x14ac:dyDescent="0.25">
      <c r="C732" s="141" t="s">
        <v>1722</v>
      </c>
      <c r="D732" s="158">
        <v>1</v>
      </c>
      <c r="E732" s="123">
        <v>1000</v>
      </c>
      <c r="F732" s="97">
        <f t="shared" si="35"/>
        <v>1000</v>
      </c>
      <c r="G732" s="161" t="s">
        <v>1697</v>
      </c>
      <c r="H732" s="142" t="s">
        <v>872</v>
      </c>
      <c r="I732" s="130" t="str">
        <f>VLOOKUP(H732,Presupuesto!$B$11:$C$565,2,0)</f>
        <v>DIESEL</v>
      </c>
      <c r="J732" s="98" t="s">
        <v>1356</v>
      </c>
      <c r="K732" s="98" t="s">
        <v>411</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411</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411</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411</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411</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411</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411</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411</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411</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411</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411</v>
      </c>
    </row>
    <row r="743" spans="3:11" x14ac:dyDescent="0.25">
      <c r="C743" s="141"/>
      <c r="D743" s="158"/>
      <c r="E743" s="123"/>
      <c r="F743" s="97">
        <f t="shared" si="35"/>
        <v>0</v>
      </c>
      <c r="G743" s="161"/>
      <c r="H743" s="142"/>
      <c r="I743" s="130" t="e">
        <f>VLOOKUP(H743,Presupuesto!$B$11:$C$565,2,0)</f>
        <v>#N/A</v>
      </c>
      <c r="J743" s="98" t="str">
        <f t="shared" si="36"/>
        <v>Desarrollo del Sistema de Educación Superior</v>
      </c>
      <c r="K743" s="98" t="s">
        <v>411</v>
      </c>
    </row>
    <row r="744" spans="3:11" x14ac:dyDescent="0.25">
      <c r="C744" s="143"/>
      <c r="D744" s="151"/>
      <c r="E744" s="118"/>
      <c r="F744" s="97">
        <f t="shared" si="35"/>
        <v>0</v>
      </c>
      <c r="G744" s="161"/>
      <c r="H744" s="144"/>
      <c r="I744" s="130" t="e">
        <f>VLOOKUP(H744,Presupuesto!$B$11:$C$565,2,0)</f>
        <v>#N/A</v>
      </c>
      <c r="J744" s="98" t="str">
        <f t="shared" si="36"/>
        <v>Desarrollo del Sistema de Educación Superior</v>
      </c>
      <c r="K744" s="98" t="s">
        <v>411</v>
      </c>
    </row>
    <row r="745" spans="3:11" x14ac:dyDescent="0.25">
      <c r="C745" s="143"/>
      <c r="D745" s="151"/>
      <c r="E745" s="118"/>
      <c r="F745" s="97">
        <f t="shared" si="35"/>
        <v>0</v>
      </c>
      <c r="G745" s="161"/>
      <c r="H745" s="144"/>
      <c r="I745" s="130" t="e">
        <f>VLOOKUP(H745,Presupuesto!$B$11:$C$565,2,0)</f>
        <v>#N/A</v>
      </c>
      <c r="J745" s="98" t="str">
        <f t="shared" si="36"/>
        <v>Desarrollo del Sistema de Educación Superior</v>
      </c>
      <c r="K745" s="98" t="s">
        <v>411</v>
      </c>
    </row>
    <row r="746" spans="3:11" x14ac:dyDescent="0.25">
      <c r="C746" s="143"/>
      <c r="D746" s="151"/>
      <c r="E746" s="118"/>
      <c r="F746" s="97">
        <f t="shared" si="35"/>
        <v>0</v>
      </c>
      <c r="G746" s="161"/>
      <c r="H746" s="144"/>
      <c r="I746" s="130" t="e">
        <f>VLOOKUP(H746,Presupuesto!$B$11:$C$565,2,0)</f>
        <v>#N/A</v>
      </c>
      <c r="J746" s="98" t="str">
        <f t="shared" si="36"/>
        <v>Desarrollo del Sistema de Educación Superior</v>
      </c>
      <c r="K746" s="98" t="s">
        <v>411</v>
      </c>
    </row>
    <row r="747" spans="3:11" x14ac:dyDescent="0.25">
      <c r="C747" s="143"/>
      <c r="D747" s="151"/>
      <c r="E747" s="118"/>
      <c r="F747" s="97">
        <f t="shared" si="35"/>
        <v>0</v>
      </c>
      <c r="G747" s="161"/>
      <c r="H747" s="144"/>
      <c r="I747" s="130" t="e">
        <f>VLOOKUP(H747,Presupuesto!$B$11:$C$565,2,0)</f>
        <v>#N/A</v>
      </c>
      <c r="J747" s="98" t="str">
        <f t="shared" si="36"/>
        <v>Desarrollo del Sistema de Educación Superior</v>
      </c>
      <c r="K747" s="98" t="s">
        <v>411</v>
      </c>
    </row>
    <row r="748" spans="3:11" x14ac:dyDescent="0.25">
      <c r="C748" s="143"/>
      <c r="D748" s="151"/>
      <c r="E748" s="118"/>
      <c r="F748" s="97">
        <f t="shared" si="35"/>
        <v>0</v>
      </c>
      <c r="G748" s="161"/>
      <c r="H748" s="144"/>
      <c r="I748" s="130" t="e">
        <f>VLOOKUP(H748,Presupuesto!$B$11:$C$565,2,0)</f>
        <v>#N/A</v>
      </c>
      <c r="J748" s="98" t="str">
        <f t="shared" si="36"/>
        <v>Desarrollo del Sistema de Educación Superior</v>
      </c>
      <c r="K748" s="98" t="s">
        <v>411</v>
      </c>
    </row>
    <row r="749" spans="3:11" x14ac:dyDescent="0.25">
      <c r="C749" s="143"/>
      <c r="D749" s="151"/>
      <c r="E749" s="118"/>
      <c r="F749" s="97">
        <f t="shared" si="35"/>
        <v>0</v>
      </c>
      <c r="G749" s="161"/>
      <c r="H749" s="144"/>
      <c r="I749" s="130" t="e">
        <f>VLOOKUP(H749,Presupuesto!$B$11:$C$565,2,0)</f>
        <v>#N/A</v>
      </c>
      <c r="J749" s="98" t="str">
        <f t="shared" si="36"/>
        <v>Desarrollo del Sistema de Educación Superior</v>
      </c>
      <c r="K749" s="98" t="s">
        <v>411</v>
      </c>
    </row>
    <row r="750" spans="3:11" x14ac:dyDescent="0.25">
      <c r="C750" s="143"/>
      <c r="D750" s="151"/>
      <c r="E750" s="118"/>
      <c r="F750" s="97">
        <f t="shared" si="35"/>
        <v>0</v>
      </c>
      <c r="G750" s="161"/>
      <c r="H750" s="144"/>
      <c r="I750" s="130" t="e">
        <f>VLOOKUP(H750,Presupuesto!$B$11:$C$565,2,0)</f>
        <v>#N/A</v>
      </c>
      <c r="J750" s="98" t="str">
        <f t="shared" si="36"/>
        <v>Desarrollo del Sistema de Educación Superior</v>
      </c>
      <c r="K750" s="98" t="s">
        <v>411</v>
      </c>
    </row>
    <row r="751" spans="3:11" x14ac:dyDescent="0.25">
      <c r="C751" s="143"/>
      <c r="D751" s="151"/>
      <c r="E751" s="118"/>
      <c r="F751" s="97">
        <f t="shared" si="35"/>
        <v>0</v>
      </c>
      <c r="G751" s="161"/>
      <c r="H751" s="144"/>
      <c r="I751" s="130" t="e">
        <f>VLOOKUP(H751,Presupuesto!$B$11:$C$565,2,0)</f>
        <v>#N/A</v>
      </c>
      <c r="J751" s="98" t="str">
        <f t="shared" si="36"/>
        <v>Desarrollo del Sistema de Educación Superior</v>
      </c>
      <c r="K751" s="98" t="s">
        <v>411</v>
      </c>
    </row>
    <row r="752" spans="3:11" x14ac:dyDescent="0.25">
      <c r="C752" s="145"/>
      <c r="D752" s="151"/>
      <c r="E752" s="118"/>
      <c r="F752" s="97">
        <f t="shared" si="35"/>
        <v>0</v>
      </c>
      <c r="G752" s="161"/>
      <c r="H752" s="146"/>
      <c r="I752" s="130" t="e">
        <f>VLOOKUP(H752,Presupuesto!$B$11:$C$565,2,0)</f>
        <v>#N/A</v>
      </c>
      <c r="J752" s="98" t="str">
        <f t="shared" si="36"/>
        <v>Desarrollo del Sistema de Educación Superior</v>
      </c>
      <c r="K752" s="98" t="s">
        <v>402</v>
      </c>
    </row>
    <row r="753" spans="3:11" x14ac:dyDescent="0.25">
      <c r="C753" s="145"/>
      <c r="D753" s="151"/>
      <c r="E753" s="118"/>
      <c r="F753" s="97">
        <f t="shared" si="35"/>
        <v>0</v>
      </c>
      <c r="G753" s="161"/>
      <c r="H753" s="146"/>
      <c r="I753" s="130" t="e">
        <f>VLOOKUP(H753,Presupuesto!$B$11:$C$565,2,0)</f>
        <v>#N/A</v>
      </c>
      <c r="J753" s="98" t="str">
        <f t="shared" si="36"/>
        <v>Desarrollo del Sistema de Educación Superior</v>
      </c>
      <c r="K753" s="98" t="s">
        <v>411</v>
      </c>
    </row>
    <row r="754" spans="3:11" x14ac:dyDescent="0.25">
      <c r="C754" s="145"/>
      <c r="D754" s="151"/>
      <c r="E754" s="118"/>
      <c r="F754" s="97">
        <f t="shared" si="35"/>
        <v>0</v>
      </c>
      <c r="G754" s="161"/>
      <c r="H754" s="146"/>
      <c r="I754" s="130" t="e">
        <f>VLOOKUP(H754,Presupuesto!$B$11:$C$565,2,0)</f>
        <v>#N/A</v>
      </c>
      <c r="J754" s="98" t="str">
        <f t="shared" si="36"/>
        <v>Desarrollo del Sistema de Educación Superior</v>
      </c>
      <c r="K754" s="98" t="s">
        <v>411</v>
      </c>
    </row>
    <row r="755" spans="3:11" x14ac:dyDescent="0.25">
      <c r="C755" s="145"/>
      <c r="D755" s="151"/>
      <c r="E755" s="118"/>
      <c r="F755" s="97">
        <f t="shared" si="35"/>
        <v>0</v>
      </c>
      <c r="G755" s="161"/>
      <c r="H755" s="146"/>
      <c r="I755" s="130" t="e">
        <f>VLOOKUP(H755,Presupuesto!$B$11:$C$565,2,0)</f>
        <v>#N/A</v>
      </c>
      <c r="J755" s="98" t="str">
        <f t="shared" si="36"/>
        <v>Desarrollo del Sistema de Educación Superior</v>
      </c>
      <c r="K755" s="98" t="s">
        <v>411</v>
      </c>
    </row>
    <row r="756" spans="3:11" ht="15.75" thickBot="1" x14ac:dyDescent="0.3">
      <c r="C756" s="147"/>
      <c r="D756" s="159"/>
      <c r="E756" s="103"/>
      <c r="F756" s="105">
        <f t="shared" si="35"/>
        <v>0</v>
      </c>
      <c r="G756" s="162"/>
      <c r="H756" s="148"/>
      <c r="I756" s="132" t="e">
        <f>VLOOKUP(H756,Presupuesto!$B$11:$C$565,2,0)</f>
        <v>#N/A</v>
      </c>
      <c r="J756" s="106" t="str">
        <f t="shared" si="36"/>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36000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09" t="s">
        <v>2222</v>
      </c>
      <c r="E762" s="93"/>
      <c r="F762" s="93"/>
      <c r="G762" s="93"/>
      <c r="H762" s="76"/>
      <c r="I762" s="76"/>
      <c r="J762" s="76"/>
      <c r="K762" s="112"/>
    </row>
    <row r="763" spans="3:11" ht="18.75" x14ac:dyDescent="0.25">
      <c r="C763" s="210"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gestion de firmas de convenios y alianzas estrategicas internacionales</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427</v>
      </c>
      <c r="D766" s="221">
        <v>18</v>
      </c>
      <c r="E766" s="219">
        <f>HLOOKUP(C766,$AH$2:$BU$3,2,0)</f>
        <v>2000</v>
      </c>
      <c r="F766" s="97">
        <f t="shared" ref="F766:F800" si="37">D766*E766</f>
        <v>36000</v>
      </c>
      <c r="G766" s="161" t="s">
        <v>1697</v>
      </c>
      <c r="H766" s="142" t="s">
        <v>760</v>
      </c>
      <c r="I766" s="130" t="str">
        <f>VLOOKUP(H766,Presupuesto!$B$11:$C$565,2,0)</f>
        <v>VIATICOS NACIONALES</v>
      </c>
      <c r="J766" s="218" t="s">
        <v>1477</v>
      </c>
      <c r="K766" s="98" t="s">
        <v>393</v>
      </c>
    </row>
    <row r="767" spans="3:11" x14ac:dyDescent="0.25">
      <c r="C767" s="141"/>
      <c r="D767" s="158"/>
      <c r="E767" s="123"/>
      <c r="F767" s="97">
        <f t="shared" si="37"/>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7"/>
        <v>0</v>
      </c>
      <c r="G768" s="161"/>
      <c r="H768" s="142"/>
      <c r="I768" s="130" t="e">
        <f>VLOOKUP(H768,Presupuesto!$B$11:$C$565,2,0)</f>
        <v>#N/A</v>
      </c>
      <c r="J768" s="98" t="str">
        <f t="shared" ref="J768:J800" si="38">$J$766</f>
        <v>Desarrollo del Sistema de Educación Superior</v>
      </c>
      <c r="K768" s="98" t="s">
        <v>411</v>
      </c>
    </row>
    <row r="769" spans="3:11" x14ac:dyDescent="0.25">
      <c r="C769" s="141"/>
      <c r="D769" s="158"/>
      <c r="E769" s="123"/>
      <c r="F769" s="97">
        <f t="shared" si="37"/>
        <v>0</v>
      </c>
      <c r="G769" s="161"/>
      <c r="H769" s="142"/>
      <c r="I769" s="130" t="e">
        <f>VLOOKUP(H769,Presupuesto!$B$11:$C$565,2,0)</f>
        <v>#N/A</v>
      </c>
      <c r="J769" s="98" t="str">
        <f t="shared" si="38"/>
        <v>Desarrollo del Sistema de Educación Superior</v>
      </c>
      <c r="K769" s="98" t="s">
        <v>411</v>
      </c>
    </row>
    <row r="770" spans="3:11" x14ac:dyDescent="0.25">
      <c r="C770" s="141"/>
      <c r="D770" s="158"/>
      <c r="E770" s="123"/>
      <c r="F770" s="97">
        <f t="shared" si="37"/>
        <v>0</v>
      </c>
      <c r="G770" s="161"/>
      <c r="H770" s="142"/>
      <c r="I770" s="130" t="e">
        <f>VLOOKUP(H770,Presupuesto!$B$11:$C$565,2,0)</f>
        <v>#N/A</v>
      </c>
      <c r="J770" s="98" t="str">
        <f t="shared" si="38"/>
        <v>Desarrollo del Sistema de Educación Superior</v>
      </c>
      <c r="K770" s="98" t="s">
        <v>411</v>
      </c>
    </row>
    <row r="771" spans="3:11" x14ac:dyDescent="0.25">
      <c r="C771" s="141"/>
      <c r="D771" s="158"/>
      <c r="E771" s="123"/>
      <c r="F771" s="97">
        <f t="shared" si="37"/>
        <v>0</v>
      </c>
      <c r="G771" s="161"/>
      <c r="H771" s="142"/>
      <c r="I771" s="130" t="e">
        <f>VLOOKUP(H771,Presupuesto!$B$11:$C$565,2,0)</f>
        <v>#N/A</v>
      </c>
      <c r="J771" s="98" t="str">
        <f t="shared" si="38"/>
        <v>Desarrollo del Sistema de Educación Superior</v>
      </c>
      <c r="K771" s="98" t="s">
        <v>400</v>
      </c>
    </row>
    <row r="772" spans="3:11" x14ac:dyDescent="0.25">
      <c r="C772" s="141"/>
      <c r="D772" s="158"/>
      <c r="E772" s="123"/>
      <c r="F772" s="97">
        <f t="shared" si="37"/>
        <v>0</v>
      </c>
      <c r="G772" s="161"/>
      <c r="H772" s="142"/>
      <c r="I772" s="130" t="e">
        <f>VLOOKUP(H772,Presupuesto!$B$11:$C$565,2,0)</f>
        <v>#N/A</v>
      </c>
      <c r="J772" s="98" t="str">
        <f t="shared" si="38"/>
        <v>Desarrollo del Sistema de Educación Superior</v>
      </c>
      <c r="K772" s="98" t="s">
        <v>411</v>
      </c>
    </row>
    <row r="773" spans="3:11" x14ac:dyDescent="0.25">
      <c r="C773" s="141"/>
      <c r="D773" s="158"/>
      <c r="E773" s="123"/>
      <c r="F773" s="97">
        <f t="shared" si="37"/>
        <v>0</v>
      </c>
      <c r="G773" s="161"/>
      <c r="H773" s="142"/>
      <c r="I773" s="130" t="e">
        <f>VLOOKUP(H773,Presupuesto!$B$11:$C$565,2,0)</f>
        <v>#N/A</v>
      </c>
      <c r="J773" s="98" t="str">
        <f t="shared" si="38"/>
        <v>Desarrollo del Sistema de Educación Superior</v>
      </c>
      <c r="K773" s="98" t="s">
        <v>411</v>
      </c>
    </row>
    <row r="774" spans="3:11" x14ac:dyDescent="0.25">
      <c r="C774" s="141"/>
      <c r="D774" s="158"/>
      <c r="E774" s="123"/>
      <c r="F774" s="97">
        <f t="shared" si="37"/>
        <v>0</v>
      </c>
      <c r="G774" s="161"/>
      <c r="H774" s="142"/>
      <c r="I774" s="130" t="e">
        <f>VLOOKUP(H774,Presupuesto!$B$11:$C$565,2,0)</f>
        <v>#N/A</v>
      </c>
      <c r="J774" s="98" t="str">
        <f t="shared" si="38"/>
        <v>Desarrollo del Sistema de Educación Superior</v>
      </c>
      <c r="K774" s="98" t="s">
        <v>411</v>
      </c>
    </row>
    <row r="775" spans="3:11" x14ac:dyDescent="0.25">
      <c r="C775" s="141"/>
      <c r="D775" s="158"/>
      <c r="E775" s="123"/>
      <c r="F775" s="97">
        <f t="shared" si="37"/>
        <v>0</v>
      </c>
      <c r="G775" s="161"/>
      <c r="H775" s="142"/>
      <c r="I775" s="130" t="e">
        <f>VLOOKUP(H775,Presupuesto!$B$11:$C$565,2,0)</f>
        <v>#N/A</v>
      </c>
      <c r="J775" s="98" t="str">
        <f t="shared" si="38"/>
        <v>Desarrollo del Sistema de Educación Superior</v>
      </c>
      <c r="K775" s="98" t="s">
        <v>411</v>
      </c>
    </row>
    <row r="776" spans="3:11" x14ac:dyDescent="0.25">
      <c r="C776" s="141"/>
      <c r="D776" s="158"/>
      <c r="E776" s="123"/>
      <c r="F776" s="97">
        <f t="shared" si="37"/>
        <v>0</v>
      </c>
      <c r="G776" s="161"/>
      <c r="H776" s="142"/>
      <c r="I776" s="130" t="e">
        <f>VLOOKUP(H776,Presupuesto!$B$11:$C$565,2,0)</f>
        <v>#N/A</v>
      </c>
      <c r="J776" s="98" t="str">
        <f t="shared" si="38"/>
        <v>Desarrollo del Sistema de Educación Superior</v>
      </c>
      <c r="K776" s="98" t="s">
        <v>411</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411</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411</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411</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411</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411</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411</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411</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411</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411</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411</v>
      </c>
    </row>
    <row r="787" spans="3:11" x14ac:dyDescent="0.25">
      <c r="C787" s="141"/>
      <c r="D787" s="158"/>
      <c r="E787" s="123"/>
      <c r="F787" s="97">
        <f t="shared" si="37"/>
        <v>0</v>
      </c>
      <c r="G787" s="161"/>
      <c r="H787" s="142"/>
      <c r="I787" s="130" t="e">
        <f>VLOOKUP(H787,Presupuesto!$B$11:$C$565,2,0)</f>
        <v>#N/A</v>
      </c>
      <c r="J787" s="98" t="str">
        <f t="shared" si="38"/>
        <v>Desarrollo del Sistema de Educación Superior</v>
      </c>
      <c r="K787" s="98" t="s">
        <v>411</v>
      </c>
    </row>
    <row r="788" spans="3:11" x14ac:dyDescent="0.25">
      <c r="C788" s="143"/>
      <c r="D788" s="151"/>
      <c r="E788" s="118"/>
      <c r="F788" s="97">
        <f t="shared" si="37"/>
        <v>0</v>
      </c>
      <c r="G788" s="161"/>
      <c r="H788" s="144"/>
      <c r="I788" s="130" t="e">
        <f>VLOOKUP(H788,Presupuesto!$B$11:$C$565,2,0)</f>
        <v>#N/A</v>
      </c>
      <c r="J788" s="98" t="str">
        <f t="shared" si="38"/>
        <v>Desarrollo del Sistema de Educación Superior</v>
      </c>
      <c r="K788" s="98" t="s">
        <v>411</v>
      </c>
    </row>
    <row r="789" spans="3:11" x14ac:dyDescent="0.25">
      <c r="C789" s="143"/>
      <c r="D789" s="151"/>
      <c r="E789" s="118"/>
      <c r="F789" s="97">
        <f t="shared" si="37"/>
        <v>0</v>
      </c>
      <c r="G789" s="161"/>
      <c r="H789" s="144"/>
      <c r="I789" s="130" t="e">
        <f>VLOOKUP(H789,Presupuesto!$B$11:$C$565,2,0)</f>
        <v>#N/A</v>
      </c>
      <c r="J789" s="98" t="str">
        <f t="shared" si="38"/>
        <v>Desarrollo del Sistema de Educación Superior</v>
      </c>
      <c r="K789" s="98" t="s">
        <v>411</v>
      </c>
    </row>
    <row r="790" spans="3:11" x14ac:dyDescent="0.25">
      <c r="C790" s="143"/>
      <c r="D790" s="151"/>
      <c r="E790" s="118"/>
      <c r="F790" s="97">
        <f t="shared" si="37"/>
        <v>0</v>
      </c>
      <c r="G790" s="161"/>
      <c r="H790" s="144"/>
      <c r="I790" s="130" t="e">
        <f>VLOOKUP(H790,Presupuesto!$B$11:$C$565,2,0)</f>
        <v>#N/A</v>
      </c>
      <c r="J790" s="98" t="str">
        <f t="shared" si="38"/>
        <v>Desarrollo del Sistema de Educación Superior</v>
      </c>
      <c r="K790" s="98" t="s">
        <v>411</v>
      </c>
    </row>
    <row r="791" spans="3:11" x14ac:dyDescent="0.25">
      <c r="C791" s="143"/>
      <c r="D791" s="151"/>
      <c r="E791" s="118"/>
      <c r="F791" s="97">
        <f t="shared" si="37"/>
        <v>0</v>
      </c>
      <c r="G791" s="161"/>
      <c r="H791" s="144"/>
      <c r="I791" s="130" t="e">
        <f>VLOOKUP(H791,Presupuesto!$B$11:$C$565,2,0)</f>
        <v>#N/A</v>
      </c>
      <c r="J791" s="98" t="str">
        <f t="shared" si="38"/>
        <v>Desarrollo del Sistema de Educación Superior</v>
      </c>
      <c r="K791" s="98" t="s">
        <v>411</v>
      </c>
    </row>
    <row r="792" spans="3:11" x14ac:dyDescent="0.25">
      <c r="C792" s="143"/>
      <c r="D792" s="151"/>
      <c r="E792" s="118"/>
      <c r="F792" s="97">
        <f t="shared" si="37"/>
        <v>0</v>
      </c>
      <c r="G792" s="161"/>
      <c r="H792" s="144"/>
      <c r="I792" s="130" t="e">
        <f>VLOOKUP(H792,Presupuesto!$B$11:$C$565,2,0)</f>
        <v>#N/A</v>
      </c>
      <c r="J792" s="98" t="str">
        <f t="shared" si="38"/>
        <v>Desarrollo del Sistema de Educación Superior</v>
      </c>
      <c r="K792" s="98" t="s">
        <v>411</v>
      </c>
    </row>
    <row r="793" spans="3:11" x14ac:dyDescent="0.25">
      <c r="C793" s="143"/>
      <c r="D793" s="151"/>
      <c r="E793" s="118"/>
      <c r="F793" s="97">
        <f t="shared" si="37"/>
        <v>0</v>
      </c>
      <c r="G793" s="161"/>
      <c r="H793" s="144"/>
      <c r="I793" s="130" t="e">
        <f>VLOOKUP(H793,Presupuesto!$B$11:$C$565,2,0)</f>
        <v>#N/A</v>
      </c>
      <c r="J793" s="98" t="str">
        <f t="shared" si="38"/>
        <v>Desarrollo del Sistema de Educación Superior</v>
      </c>
      <c r="K793" s="98" t="s">
        <v>411</v>
      </c>
    </row>
    <row r="794" spans="3:11" x14ac:dyDescent="0.25">
      <c r="C794" s="143"/>
      <c r="D794" s="151"/>
      <c r="E794" s="118"/>
      <c r="F794" s="97">
        <f t="shared" si="37"/>
        <v>0</v>
      </c>
      <c r="G794" s="161"/>
      <c r="H794" s="144"/>
      <c r="I794" s="130" t="e">
        <f>VLOOKUP(H794,Presupuesto!$B$11:$C$565,2,0)</f>
        <v>#N/A</v>
      </c>
      <c r="J794" s="98" t="str">
        <f t="shared" si="38"/>
        <v>Desarrollo del Sistema de Educación Superior</v>
      </c>
      <c r="K794" s="98" t="s">
        <v>411</v>
      </c>
    </row>
    <row r="795" spans="3:11" x14ac:dyDescent="0.25">
      <c r="C795" s="143"/>
      <c r="D795" s="151"/>
      <c r="E795" s="118"/>
      <c r="F795" s="97">
        <f t="shared" si="37"/>
        <v>0</v>
      </c>
      <c r="G795" s="161"/>
      <c r="H795" s="144"/>
      <c r="I795" s="130" t="e">
        <f>VLOOKUP(H795,Presupuesto!$B$11:$C$565,2,0)</f>
        <v>#N/A</v>
      </c>
      <c r="J795" s="98" t="str">
        <f t="shared" si="38"/>
        <v>Desarrollo del Sistema de Educación Superior</v>
      </c>
      <c r="K795" s="98" t="s">
        <v>411</v>
      </c>
    </row>
    <row r="796" spans="3:11" x14ac:dyDescent="0.25">
      <c r="C796" s="145"/>
      <c r="D796" s="151"/>
      <c r="E796" s="118"/>
      <c r="F796" s="97">
        <f t="shared" si="37"/>
        <v>0</v>
      </c>
      <c r="G796" s="161"/>
      <c r="H796" s="146"/>
      <c r="I796" s="130" t="e">
        <f>VLOOKUP(H796,Presupuesto!$B$11:$C$565,2,0)</f>
        <v>#N/A</v>
      </c>
      <c r="J796" s="98" t="str">
        <f t="shared" si="38"/>
        <v>Desarrollo del Sistema de Educación Superior</v>
      </c>
      <c r="K796" s="98" t="s">
        <v>402</v>
      </c>
    </row>
    <row r="797" spans="3:11" x14ac:dyDescent="0.25">
      <c r="C797" s="145"/>
      <c r="D797" s="151"/>
      <c r="E797" s="118"/>
      <c r="F797" s="97">
        <f t="shared" si="37"/>
        <v>0</v>
      </c>
      <c r="G797" s="161"/>
      <c r="H797" s="146"/>
      <c r="I797" s="130" t="e">
        <f>VLOOKUP(H797,Presupuesto!$B$11:$C$565,2,0)</f>
        <v>#N/A</v>
      </c>
      <c r="J797" s="98" t="str">
        <f t="shared" si="38"/>
        <v>Desarrollo del Sistema de Educación Superior</v>
      </c>
      <c r="K797" s="98" t="s">
        <v>411</v>
      </c>
    </row>
    <row r="798" spans="3:11" x14ac:dyDescent="0.25">
      <c r="C798" s="145"/>
      <c r="D798" s="151"/>
      <c r="E798" s="118"/>
      <c r="F798" s="97">
        <f t="shared" si="37"/>
        <v>0</v>
      </c>
      <c r="G798" s="161"/>
      <c r="H798" s="146"/>
      <c r="I798" s="130" t="e">
        <f>VLOOKUP(H798,Presupuesto!$B$11:$C$565,2,0)</f>
        <v>#N/A</v>
      </c>
      <c r="J798" s="98" t="str">
        <f t="shared" si="38"/>
        <v>Desarrollo del Sistema de Educación Superior</v>
      </c>
      <c r="K798" s="98" t="s">
        <v>411</v>
      </c>
    </row>
    <row r="799" spans="3:11" x14ac:dyDescent="0.25">
      <c r="C799" s="145"/>
      <c r="D799" s="151"/>
      <c r="E799" s="118"/>
      <c r="F799" s="97">
        <f t="shared" si="37"/>
        <v>0</v>
      </c>
      <c r="G799" s="161"/>
      <c r="H799" s="146"/>
      <c r="I799" s="130" t="e">
        <f>VLOOKUP(H799,Presupuesto!$B$11:$C$565,2,0)</f>
        <v>#N/A</v>
      </c>
      <c r="J799" s="98" t="str">
        <f t="shared" si="38"/>
        <v>Desarrollo del Sistema de Educación Superior</v>
      </c>
      <c r="K799" s="98" t="s">
        <v>411</v>
      </c>
    </row>
    <row r="800" spans="3:11" ht="15.75" thickBot="1" x14ac:dyDescent="0.3">
      <c r="C800" s="147"/>
      <c r="D800" s="159"/>
      <c r="E800" s="103"/>
      <c r="F800" s="105">
        <f t="shared" si="37"/>
        <v>0</v>
      </c>
      <c r="G800" s="162"/>
      <c r="H800" s="148"/>
      <c r="I800" s="132" t="e">
        <f>VLOOKUP(H800,Presupuesto!$B$11:$C$565,2,0)</f>
        <v>#N/A</v>
      </c>
      <c r="J800" s="106" t="str">
        <f t="shared" si="38"/>
        <v>Desarrollo del Sistema de Educación Superior</v>
      </c>
      <c r="K800" s="124" t="s">
        <v>393</v>
      </c>
    </row>
    <row r="802" spans="3:11" ht="15.75" thickBot="1" x14ac:dyDescent="0.3"/>
    <row r="803" spans="3:11" ht="15.75" thickBot="1" x14ac:dyDescent="0.3">
      <c r="C803" s="157" t="s">
        <v>53</v>
      </c>
      <c r="D803" s="373">
        <f>SUM(F810:F844)</f>
        <v>8750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277" t="s">
        <v>2250</v>
      </c>
      <c r="E806" s="93"/>
      <c r="F806" s="93"/>
      <c r="G806" s="93"/>
      <c r="H806" s="76"/>
      <c r="I806" s="76"/>
      <c r="J806" s="76"/>
      <c r="K806" s="112"/>
    </row>
    <row r="807" spans="3:11" ht="18.75" x14ac:dyDescent="0.25">
      <c r="C807" s="210"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Capacitacion en los procesos de identificacion de la comunidad universitaria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431</v>
      </c>
      <c r="D810" s="221">
        <v>5</v>
      </c>
      <c r="E810" s="219">
        <f>HLOOKUP(C810,$AH$2:$BU$3,2,0)</f>
        <v>1750</v>
      </c>
      <c r="F810" s="97">
        <f t="shared" ref="F810:F844" si="39">D810*E810</f>
        <v>8750</v>
      </c>
      <c r="G810" s="161" t="s">
        <v>1697</v>
      </c>
      <c r="H810" s="675" t="s">
        <v>760</v>
      </c>
      <c r="I810" s="130" t="str">
        <f>VLOOKUP(H810,Presupuesto!$B$11:$C$565,2,0)</f>
        <v>VIATICOS NACIONALES</v>
      </c>
      <c r="J810" s="218" t="s">
        <v>1477</v>
      </c>
      <c r="K810" s="98" t="s">
        <v>393</v>
      </c>
    </row>
    <row r="811" spans="3:11" x14ac:dyDescent="0.25">
      <c r="C811" s="141"/>
      <c r="D811" s="158"/>
      <c r="E811" s="123"/>
      <c r="F811" s="97">
        <f t="shared" si="39"/>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9"/>
        <v>0</v>
      </c>
      <c r="G812" s="161"/>
      <c r="H812" s="142"/>
      <c r="I812" s="130" t="e">
        <f>VLOOKUP(H812,Presupuesto!$B$11:$C$565,2,0)</f>
        <v>#N/A</v>
      </c>
      <c r="J812" s="98" t="str">
        <f t="shared" ref="J812:J844" si="40">$J$810</f>
        <v>Desarrollo del Sistema de Educación Superior</v>
      </c>
      <c r="K812" s="98" t="s">
        <v>411</v>
      </c>
    </row>
    <row r="813" spans="3:11" x14ac:dyDescent="0.25">
      <c r="C813" s="141"/>
      <c r="D813" s="158"/>
      <c r="E813" s="123"/>
      <c r="F813" s="97">
        <f t="shared" si="39"/>
        <v>0</v>
      </c>
      <c r="G813" s="161"/>
      <c r="H813" s="142"/>
      <c r="I813" s="130" t="e">
        <f>VLOOKUP(H813,Presupuesto!$B$11:$C$565,2,0)</f>
        <v>#N/A</v>
      </c>
      <c r="J813" s="98" t="str">
        <f t="shared" si="40"/>
        <v>Desarrollo del Sistema de Educación Superior</v>
      </c>
      <c r="K813" s="98" t="s">
        <v>411</v>
      </c>
    </row>
    <row r="814" spans="3:11" x14ac:dyDescent="0.25">
      <c r="C814" s="141"/>
      <c r="D814" s="158"/>
      <c r="E814" s="123"/>
      <c r="F814" s="97">
        <f t="shared" si="39"/>
        <v>0</v>
      </c>
      <c r="G814" s="161"/>
      <c r="H814" s="142"/>
      <c r="I814" s="130" t="e">
        <f>VLOOKUP(H814,Presupuesto!$B$11:$C$565,2,0)</f>
        <v>#N/A</v>
      </c>
      <c r="J814" s="98" t="str">
        <f t="shared" si="40"/>
        <v>Desarrollo del Sistema de Educación Superior</v>
      </c>
      <c r="K814" s="98" t="s">
        <v>411</v>
      </c>
    </row>
    <row r="815" spans="3:11" x14ac:dyDescent="0.25">
      <c r="C815" s="141"/>
      <c r="D815" s="158"/>
      <c r="E815" s="123"/>
      <c r="F815" s="97">
        <f t="shared" si="39"/>
        <v>0</v>
      </c>
      <c r="G815" s="161"/>
      <c r="H815" s="142"/>
      <c r="I815" s="130" t="e">
        <f>VLOOKUP(H815,Presupuesto!$B$11:$C$565,2,0)</f>
        <v>#N/A</v>
      </c>
      <c r="J815" s="98" t="str">
        <f t="shared" si="40"/>
        <v>Desarrollo del Sistema de Educación Superior</v>
      </c>
      <c r="K815" s="98" t="s">
        <v>400</v>
      </c>
    </row>
    <row r="816" spans="3:11" x14ac:dyDescent="0.25">
      <c r="C816" s="141"/>
      <c r="D816" s="158"/>
      <c r="E816" s="123"/>
      <c r="F816" s="97">
        <f t="shared" si="39"/>
        <v>0</v>
      </c>
      <c r="G816" s="161"/>
      <c r="H816" s="142"/>
      <c r="I816" s="130" t="e">
        <f>VLOOKUP(H816,Presupuesto!$B$11:$C$565,2,0)</f>
        <v>#N/A</v>
      </c>
      <c r="J816" s="98" t="str">
        <f t="shared" si="40"/>
        <v>Desarrollo del Sistema de Educación Superior</v>
      </c>
      <c r="K816" s="98" t="s">
        <v>411</v>
      </c>
    </row>
    <row r="817" spans="3:11" x14ac:dyDescent="0.25">
      <c r="C817" s="141"/>
      <c r="D817" s="158"/>
      <c r="E817" s="123"/>
      <c r="F817" s="97">
        <f t="shared" si="39"/>
        <v>0</v>
      </c>
      <c r="G817" s="161"/>
      <c r="H817" s="142"/>
      <c r="I817" s="130" t="e">
        <f>VLOOKUP(H817,Presupuesto!$B$11:$C$565,2,0)</f>
        <v>#N/A</v>
      </c>
      <c r="J817" s="98" t="str">
        <f t="shared" si="40"/>
        <v>Desarrollo del Sistema de Educación Superior</v>
      </c>
      <c r="K817" s="98" t="s">
        <v>411</v>
      </c>
    </row>
    <row r="818" spans="3:11" x14ac:dyDescent="0.25">
      <c r="C818" s="141"/>
      <c r="D818" s="158"/>
      <c r="E818" s="123"/>
      <c r="F818" s="97">
        <f t="shared" si="39"/>
        <v>0</v>
      </c>
      <c r="G818" s="161"/>
      <c r="H818" s="142"/>
      <c r="I818" s="130" t="e">
        <f>VLOOKUP(H818,Presupuesto!$B$11:$C$565,2,0)</f>
        <v>#N/A</v>
      </c>
      <c r="J818" s="98" t="str">
        <f t="shared" si="40"/>
        <v>Desarrollo del Sistema de Educación Superior</v>
      </c>
      <c r="K818" s="98" t="s">
        <v>411</v>
      </c>
    </row>
    <row r="819" spans="3:11" x14ac:dyDescent="0.25">
      <c r="C819" s="141"/>
      <c r="D819" s="158"/>
      <c r="E819" s="123"/>
      <c r="F819" s="97">
        <f t="shared" si="39"/>
        <v>0</v>
      </c>
      <c r="G819" s="161"/>
      <c r="H819" s="142"/>
      <c r="I819" s="130" t="e">
        <f>VLOOKUP(H819,Presupuesto!$B$11:$C$565,2,0)</f>
        <v>#N/A</v>
      </c>
      <c r="J819" s="98" t="str">
        <f t="shared" si="40"/>
        <v>Desarrollo del Sistema de Educación Superior</v>
      </c>
      <c r="K819" s="98" t="s">
        <v>411</v>
      </c>
    </row>
    <row r="820" spans="3:11" x14ac:dyDescent="0.25">
      <c r="C820" s="141"/>
      <c r="D820" s="158"/>
      <c r="E820" s="123"/>
      <c r="F820" s="97">
        <f t="shared" si="39"/>
        <v>0</v>
      </c>
      <c r="G820" s="161"/>
      <c r="H820" s="142"/>
      <c r="I820" s="130" t="e">
        <f>VLOOKUP(H820,Presupuesto!$B$11:$C$565,2,0)</f>
        <v>#N/A</v>
      </c>
      <c r="J820" s="98" t="str">
        <f t="shared" si="40"/>
        <v>Desarrollo del Sistema de Educación Superior</v>
      </c>
      <c r="K820" s="98" t="s">
        <v>411</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411</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411</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411</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411</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411</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411</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411</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411</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411</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411</v>
      </c>
    </row>
    <row r="831" spans="3:11" x14ac:dyDescent="0.25">
      <c r="C831" s="141"/>
      <c r="D831" s="158"/>
      <c r="E831" s="123"/>
      <c r="F831" s="97">
        <f t="shared" si="39"/>
        <v>0</v>
      </c>
      <c r="G831" s="161"/>
      <c r="H831" s="142"/>
      <c r="I831" s="130" t="e">
        <f>VLOOKUP(H831,Presupuesto!$B$11:$C$565,2,0)</f>
        <v>#N/A</v>
      </c>
      <c r="J831" s="98" t="str">
        <f t="shared" si="40"/>
        <v>Desarrollo del Sistema de Educación Superior</v>
      </c>
      <c r="K831" s="98" t="s">
        <v>411</v>
      </c>
    </row>
    <row r="832" spans="3:11" x14ac:dyDescent="0.25">
      <c r="C832" s="143"/>
      <c r="D832" s="151"/>
      <c r="E832" s="118"/>
      <c r="F832" s="97">
        <f t="shared" si="39"/>
        <v>0</v>
      </c>
      <c r="G832" s="161"/>
      <c r="H832" s="144"/>
      <c r="I832" s="130" t="e">
        <f>VLOOKUP(H832,Presupuesto!$B$11:$C$565,2,0)</f>
        <v>#N/A</v>
      </c>
      <c r="J832" s="98" t="str">
        <f t="shared" si="40"/>
        <v>Desarrollo del Sistema de Educación Superior</v>
      </c>
      <c r="K832" s="98" t="s">
        <v>411</v>
      </c>
    </row>
    <row r="833" spans="3:11" x14ac:dyDescent="0.25">
      <c r="C833" s="143"/>
      <c r="D833" s="151"/>
      <c r="E833" s="118"/>
      <c r="F833" s="97">
        <f t="shared" si="39"/>
        <v>0</v>
      </c>
      <c r="G833" s="161"/>
      <c r="H833" s="144"/>
      <c r="I833" s="130" t="e">
        <f>VLOOKUP(H833,Presupuesto!$B$11:$C$565,2,0)</f>
        <v>#N/A</v>
      </c>
      <c r="J833" s="98" t="str">
        <f t="shared" si="40"/>
        <v>Desarrollo del Sistema de Educación Superior</v>
      </c>
      <c r="K833" s="98" t="s">
        <v>411</v>
      </c>
    </row>
    <row r="834" spans="3:11" x14ac:dyDescent="0.25">
      <c r="C834" s="143"/>
      <c r="D834" s="151"/>
      <c r="E834" s="118"/>
      <c r="F834" s="97">
        <f t="shared" si="39"/>
        <v>0</v>
      </c>
      <c r="G834" s="161"/>
      <c r="H834" s="144"/>
      <c r="I834" s="130" t="e">
        <f>VLOOKUP(H834,Presupuesto!$B$11:$C$565,2,0)</f>
        <v>#N/A</v>
      </c>
      <c r="J834" s="98" t="str">
        <f t="shared" si="40"/>
        <v>Desarrollo del Sistema de Educación Superior</v>
      </c>
      <c r="K834" s="98" t="s">
        <v>411</v>
      </c>
    </row>
    <row r="835" spans="3:11" x14ac:dyDescent="0.25">
      <c r="C835" s="143"/>
      <c r="D835" s="151"/>
      <c r="E835" s="118"/>
      <c r="F835" s="97">
        <f t="shared" si="39"/>
        <v>0</v>
      </c>
      <c r="G835" s="161"/>
      <c r="H835" s="144"/>
      <c r="I835" s="130" t="e">
        <f>VLOOKUP(H835,Presupuesto!$B$11:$C$565,2,0)</f>
        <v>#N/A</v>
      </c>
      <c r="J835" s="98" t="str">
        <f t="shared" si="40"/>
        <v>Desarrollo del Sistema de Educación Superior</v>
      </c>
      <c r="K835" s="98" t="s">
        <v>411</v>
      </c>
    </row>
    <row r="836" spans="3:11" x14ac:dyDescent="0.25">
      <c r="C836" s="143"/>
      <c r="D836" s="151"/>
      <c r="E836" s="118"/>
      <c r="F836" s="97">
        <f t="shared" si="39"/>
        <v>0</v>
      </c>
      <c r="G836" s="161"/>
      <c r="H836" s="144"/>
      <c r="I836" s="130" t="e">
        <f>VLOOKUP(H836,Presupuesto!$B$11:$C$565,2,0)</f>
        <v>#N/A</v>
      </c>
      <c r="J836" s="98" t="str">
        <f t="shared" si="40"/>
        <v>Desarrollo del Sistema de Educación Superior</v>
      </c>
      <c r="K836" s="98" t="s">
        <v>411</v>
      </c>
    </row>
    <row r="837" spans="3:11" x14ac:dyDescent="0.25">
      <c r="C837" s="143"/>
      <c r="D837" s="151"/>
      <c r="E837" s="118"/>
      <c r="F837" s="97">
        <f t="shared" si="39"/>
        <v>0</v>
      </c>
      <c r="G837" s="161"/>
      <c r="H837" s="144"/>
      <c r="I837" s="130" t="e">
        <f>VLOOKUP(H837,Presupuesto!$B$11:$C$565,2,0)</f>
        <v>#N/A</v>
      </c>
      <c r="J837" s="98" t="str">
        <f t="shared" si="40"/>
        <v>Desarrollo del Sistema de Educación Superior</v>
      </c>
      <c r="K837" s="98" t="s">
        <v>411</v>
      </c>
    </row>
    <row r="838" spans="3:11" x14ac:dyDescent="0.25">
      <c r="C838" s="143"/>
      <c r="D838" s="151"/>
      <c r="E838" s="118"/>
      <c r="F838" s="97">
        <f t="shared" si="39"/>
        <v>0</v>
      </c>
      <c r="G838" s="161"/>
      <c r="H838" s="144"/>
      <c r="I838" s="130" t="e">
        <f>VLOOKUP(H838,Presupuesto!$B$11:$C$565,2,0)</f>
        <v>#N/A</v>
      </c>
      <c r="J838" s="98" t="str">
        <f t="shared" si="40"/>
        <v>Desarrollo del Sistema de Educación Superior</v>
      </c>
      <c r="K838" s="98" t="s">
        <v>411</v>
      </c>
    </row>
    <row r="839" spans="3:11" x14ac:dyDescent="0.25">
      <c r="C839" s="143"/>
      <c r="D839" s="151"/>
      <c r="E839" s="118"/>
      <c r="F839" s="97">
        <f t="shared" si="39"/>
        <v>0</v>
      </c>
      <c r="G839" s="161"/>
      <c r="H839" s="144"/>
      <c r="I839" s="130" t="e">
        <f>VLOOKUP(H839,Presupuesto!$B$11:$C$565,2,0)</f>
        <v>#N/A</v>
      </c>
      <c r="J839" s="98" t="str">
        <f t="shared" si="40"/>
        <v>Desarrollo del Sistema de Educación Superior</v>
      </c>
      <c r="K839" s="98" t="s">
        <v>411</v>
      </c>
    </row>
    <row r="840" spans="3:11" x14ac:dyDescent="0.25">
      <c r="C840" s="145"/>
      <c r="D840" s="151"/>
      <c r="E840" s="118"/>
      <c r="F840" s="97">
        <f t="shared" si="39"/>
        <v>0</v>
      </c>
      <c r="G840" s="161"/>
      <c r="H840" s="146"/>
      <c r="I840" s="130" t="e">
        <f>VLOOKUP(H840,Presupuesto!$B$11:$C$565,2,0)</f>
        <v>#N/A</v>
      </c>
      <c r="J840" s="98" t="str">
        <f t="shared" si="40"/>
        <v>Desarrollo del Sistema de Educación Superior</v>
      </c>
      <c r="K840" s="98" t="s">
        <v>402</v>
      </c>
    </row>
    <row r="841" spans="3:11" x14ac:dyDescent="0.25">
      <c r="C841" s="145"/>
      <c r="D841" s="151"/>
      <c r="E841" s="118"/>
      <c r="F841" s="97">
        <f t="shared" si="39"/>
        <v>0</v>
      </c>
      <c r="G841" s="161"/>
      <c r="H841" s="146"/>
      <c r="I841" s="130" t="e">
        <f>VLOOKUP(H841,Presupuesto!$B$11:$C$565,2,0)</f>
        <v>#N/A</v>
      </c>
      <c r="J841" s="98" t="str">
        <f t="shared" si="40"/>
        <v>Desarrollo del Sistema de Educación Superior</v>
      </c>
      <c r="K841" s="98" t="s">
        <v>411</v>
      </c>
    </row>
    <row r="842" spans="3:11" x14ac:dyDescent="0.25">
      <c r="C842" s="145"/>
      <c r="D842" s="151"/>
      <c r="E842" s="118"/>
      <c r="F842" s="97">
        <f t="shared" si="39"/>
        <v>0</v>
      </c>
      <c r="G842" s="161"/>
      <c r="H842" s="146"/>
      <c r="I842" s="130" t="e">
        <f>VLOOKUP(H842,Presupuesto!$B$11:$C$565,2,0)</f>
        <v>#N/A</v>
      </c>
      <c r="J842" s="98" t="str">
        <f t="shared" si="40"/>
        <v>Desarrollo del Sistema de Educación Superior</v>
      </c>
      <c r="K842" s="98" t="s">
        <v>411</v>
      </c>
    </row>
    <row r="843" spans="3:11" x14ac:dyDescent="0.25">
      <c r="C843" s="145"/>
      <c r="D843" s="151"/>
      <c r="E843" s="118"/>
      <c r="F843" s="97">
        <f t="shared" si="39"/>
        <v>0</v>
      </c>
      <c r="G843" s="161"/>
      <c r="H843" s="146"/>
      <c r="I843" s="130" t="e">
        <f>VLOOKUP(H843,Presupuesto!$B$11:$C$565,2,0)</f>
        <v>#N/A</v>
      </c>
      <c r="J843" s="98" t="str">
        <f t="shared" si="40"/>
        <v>Desarrollo del Sistema de Educación Superior</v>
      </c>
      <c r="K843" s="98" t="s">
        <v>411</v>
      </c>
    </row>
    <row r="844" spans="3:11" ht="15.75" thickBot="1" x14ac:dyDescent="0.3">
      <c r="C844" s="147"/>
      <c r="D844" s="159"/>
      <c r="E844" s="103"/>
      <c r="F844" s="105">
        <f t="shared" si="39"/>
        <v>0</v>
      </c>
      <c r="G844" s="162"/>
      <c r="H844" s="148"/>
      <c r="I844" s="132" t="e">
        <f>VLOOKUP(H844,Presupuesto!$B$11:$C$565,2,0)</f>
        <v>#N/A</v>
      </c>
      <c r="J844" s="106" t="str">
        <f t="shared" si="40"/>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30200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07" t="s">
        <v>2257</v>
      </c>
      <c r="E850" s="93"/>
      <c r="F850" s="93"/>
      <c r="G850" s="93"/>
      <c r="H850" s="76"/>
      <c r="I850" s="76"/>
      <c r="J850" s="76"/>
      <c r="K850" s="112"/>
    </row>
    <row r="851" spans="3:11" ht="18.75" x14ac:dyDescent="0.25">
      <c r="C851" s="210"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Elaboracion y socializacion del plan de vinculacion del centro</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1">D854*E854</f>
        <v>0</v>
      </c>
      <c r="G854" s="161"/>
      <c r="H854" s="142"/>
      <c r="I854" s="130" t="e">
        <f>VLOOKUP(H854,Presupuesto!$B$11:$C$565,2,0)</f>
        <v>#N/A</v>
      </c>
      <c r="J854" s="218" t="s">
        <v>1477</v>
      </c>
      <c r="K854" s="98" t="s">
        <v>393</v>
      </c>
    </row>
    <row r="855" spans="3:11" x14ac:dyDescent="0.25">
      <c r="C855" s="141"/>
      <c r="D855" s="158"/>
      <c r="E855" s="123"/>
      <c r="F855" s="97">
        <f t="shared" si="41"/>
        <v>0</v>
      </c>
      <c r="G855" s="161"/>
      <c r="H855" s="142"/>
      <c r="I855" s="130" t="e">
        <f>VLOOKUP(H855,Presupuesto!$B$11:$C$565,2,0)</f>
        <v>#N/A</v>
      </c>
      <c r="J855" s="98" t="str">
        <f>$J$854</f>
        <v>Desarrollo del Sistema de Educación Superior</v>
      </c>
      <c r="K855" s="98" t="s">
        <v>411</v>
      </c>
    </row>
    <row r="856" spans="3:11" x14ac:dyDescent="0.25">
      <c r="C856" s="141" t="s">
        <v>1800</v>
      </c>
      <c r="D856" s="158">
        <v>22</v>
      </c>
      <c r="E856" s="123">
        <v>500</v>
      </c>
      <c r="F856" s="97">
        <f t="shared" si="41"/>
        <v>11000</v>
      </c>
      <c r="G856" s="161" t="s">
        <v>1697</v>
      </c>
      <c r="H856" s="142" t="s">
        <v>872</v>
      </c>
      <c r="I856" s="130" t="str">
        <f>VLOOKUP(H856,Presupuesto!$B$11:$C$565,2,0)</f>
        <v>DIESEL</v>
      </c>
      <c r="J856" s="98" t="str">
        <f t="shared" ref="J856:J888" si="42">$J$854</f>
        <v>Desarrollo del Sistema de Educación Superior</v>
      </c>
      <c r="K856" s="98" t="s">
        <v>411</v>
      </c>
    </row>
    <row r="857" spans="3:11" x14ac:dyDescent="0.25">
      <c r="C857" s="141" t="s">
        <v>2262</v>
      </c>
      <c r="D857" s="158">
        <v>66</v>
      </c>
      <c r="E857" s="123">
        <v>200</v>
      </c>
      <c r="F857" s="97">
        <f t="shared" si="41"/>
        <v>13200</v>
      </c>
      <c r="G857" s="161" t="s">
        <v>1697</v>
      </c>
      <c r="H857" s="142" t="s">
        <v>791</v>
      </c>
      <c r="I857" s="130" t="str">
        <f>VLOOKUP(H857,Presupuesto!$B$11:$C$565,2,0)</f>
        <v>ALIMENTOS B EBIDAS PARA PERSONAS</v>
      </c>
      <c r="J857" s="98" t="str">
        <f t="shared" si="42"/>
        <v>Desarrollo del Sistema de Educación Superior</v>
      </c>
      <c r="K857" s="98" t="s">
        <v>411</v>
      </c>
    </row>
    <row r="858" spans="3:11" x14ac:dyDescent="0.25">
      <c r="C858" s="141" t="s">
        <v>2262</v>
      </c>
      <c r="D858" s="158">
        <v>120</v>
      </c>
      <c r="E858" s="123">
        <v>50</v>
      </c>
      <c r="F858" s="97">
        <f t="shared" si="41"/>
        <v>6000</v>
      </c>
      <c r="G858" s="161" t="s">
        <v>1697</v>
      </c>
      <c r="H858" s="142" t="s">
        <v>791</v>
      </c>
      <c r="I858" s="130" t="str">
        <f>VLOOKUP(H858,Presupuesto!$B$11:$C$565,2,0)</f>
        <v>ALIMENTOS B EBIDAS PARA PERSONAS</v>
      </c>
      <c r="J858" s="98" t="str">
        <f t="shared" si="42"/>
        <v>Desarrollo del Sistema de Educación Superior</v>
      </c>
      <c r="K858" s="98" t="s">
        <v>411</v>
      </c>
    </row>
    <row r="859" spans="3:11" x14ac:dyDescent="0.25">
      <c r="C859" s="141"/>
      <c r="D859" s="158"/>
      <c r="E859" s="123"/>
      <c r="F859" s="97">
        <f t="shared" si="41"/>
        <v>0</v>
      </c>
      <c r="G859" s="161"/>
      <c r="H859" s="142"/>
      <c r="I859" s="130" t="e">
        <f>VLOOKUP(H859,Presupuesto!$B$11:$C$565,2,0)</f>
        <v>#N/A</v>
      </c>
      <c r="J859" s="98" t="str">
        <f t="shared" si="42"/>
        <v>Desarrollo del Sistema de Educación Superior</v>
      </c>
      <c r="K859" s="98" t="s">
        <v>400</v>
      </c>
    </row>
    <row r="860" spans="3:11" x14ac:dyDescent="0.25">
      <c r="C860" s="141"/>
      <c r="D860" s="158"/>
      <c r="E860" s="123"/>
      <c r="F860" s="97">
        <f t="shared" si="41"/>
        <v>0</v>
      </c>
      <c r="G860" s="161"/>
      <c r="H860" s="142"/>
      <c r="I860" s="130" t="e">
        <f>VLOOKUP(H860,Presupuesto!$B$11:$C$565,2,0)</f>
        <v>#N/A</v>
      </c>
      <c r="J860" s="98" t="str">
        <f t="shared" si="42"/>
        <v>Desarrollo del Sistema de Educación Superior</v>
      </c>
      <c r="K860" s="98" t="s">
        <v>411</v>
      </c>
    </row>
    <row r="861" spans="3:11" x14ac:dyDescent="0.25">
      <c r="C861" s="141"/>
      <c r="D861" s="158"/>
      <c r="E861" s="123"/>
      <c r="F861" s="97">
        <f t="shared" si="41"/>
        <v>0</v>
      </c>
      <c r="G861" s="161"/>
      <c r="H861" s="142"/>
      <c r="I861" s="130" t="e">
        <f>VLOOKUP(H861,Presupuesto!$B$11:$C$565,2,0)</f>
        <v>#N/A</v>
      </c>
      <c r="J861" s="98" t="str">
        <f t="shared" si="42"/>
        <v>Desarrollo del Sistema de Educación Superior</v>
      </c>
      <c r="K861" s="98" t="s">
        <v>411</v>
      </c>
    </row>
    <row r="862" spans="3:11" x14ac:dyDescent="0.25">
      <c r="C862" s="141"/>
      <c r="D862" s="158"/>
      <c r="E862" s="123"/>
      <c r="F862" s="97">
        <f t="shared" si="41"/>
        <v>0</v>
      </c>
      <c r="G862" s="161"/>
      <c r="H862" s="142"/>
      <c r="I862" s="130" t="e">
        <f>VLOOKUP(H862,Presupuesto!$B$11:$C$565,2,0)</f>
        <v>#N/A</v>
      </c>
      <c r="J862" s="98" t="str">
        <f t="shared" si="42"/>
        <v>Desarrollo del Sistema de Educación Superior</v>
      </c>
      <c r="K862" s="98" t="s">
        <v>411</v>
      </c>
    </row>
    <row r="863" spans="3:11" x14ac:dyDescent="0.25">
      <c r="C863" s="141"/>
      <c r="D863" s="158"/>
      <c r="E863" s="123"/>
      <c r="F863" s="97">
        <f t="shared" si="41"/>
        <v>0</v>
      </c>
      <c r="G863" s="161"/>
      <c r="H863" s="142"/>
      <c r="I863" s="130" t="e">
        <f>VLOOKUP(H863,Presupuesto!$B$11:$C$565,2,0)</f>
        <v>#N/A</v>
      </c>
      <c r="J863" s="98" t="str">
        <f t="shared" si="42"/>
        <v>Desarrollo del Sistema de Educación Superior</v>
      </c>
      <c r="K863" s="98" t="s">
        <v>411</v>
      </c>
    </row>
    <row r="864" spans="3:11" x14ac:dyDescent="0.25">
      <c r="C864" s="141"/>
      <c r="D864" s="158"/>
      <c r="E864" s="123"/>
      <c r="F864" s="97">
        <f t="shared" si="41"/>
        <v>0</v>
      </c>
      <c r="G864" s="161"/>
      <c r="H864" s="142"/>
      <c r="I864" s="130" t="e">
        <f>VLOOKUP(H864,Presupuesto!$B$11:$C$565,2,0)</f>
        <v>#N/A</v>
      </c>
      <c r="J864" s="98" t="str">
        <f t="shared" si="42"/>
        <v>Desarrollo del Sistema de Educación Superior</v>
      </c>
      <c r="K864" s="98" t="s">
        <v>411</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411</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411</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411</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411</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411</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411</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411</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411</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411</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411</v>
      </c>
    </row>
    <row r="875" spans="3:11" x14ac:dyDescent="0.25">
      <c r="C875" s="141"/>
      <c r="D875" s="158"/>
      <c r="E875" s="123"/>
      <c r="F875" s="97">
        <f t="shared" si="41"/>
        <v>0</v>
      </c>
      <c r="G875" s="161"/>
      <c r="H875" s="142"/>
      <c r="I875" s="130" t="e">
        <f>VLOOKUP(H875,Presupuesto!$B$11:$C$565,2,0)</f>
        <v>#N/A</v>
      </c>
      <c r="J875" s="98" t="str">
        <f t="shared" si="42"/>
        <v>Desarrollo del Sistema de Educación Superior</v>
      </c>
      <c r="K875" s="98" t="s">
        <v>411</v>
      </c>
    </row>
    <row r="876" spans="3:11" x14ac:dyDescent="0.25">
      <c r="C876" s="143"/>
      <c r="D876" s="151"/>
      <c r="E876" s="118"/>
      <c r="F876" s="97">
        <f t="shared" si="41"/>
        <v>0</v>
      </c>
      <c r="G876" s="161"/>
      <c r="H876" s="144"/>
      <c r="I876" s="130" t="e">
        <f>VLOOKUP(H876,Presupuesto!$B$11:$C$565,2,0)</f>
        <v>#N/A</v>
      </c>
      <c r="J876" s="98" t="str">
        <f t="shared" si="42"/>
        <v>Desarrollo del Sistema de Educación Superior</v>
      </c>
      <c r="K876" s="98" t="s">
        <v>411</v>
      </c>
    </row>
    <row r="877" spans="3:11" x14ac:dyDescent="0.25">
      <c r="C877" s="143"/>
      <c r="D877" s="151"/>
      <c r="E877" s="118"/>
      <c r="F877" s="97">
        <f t="shared" si="41"/>
        <v>0</v>
      </c>
      <c r="G877" s="161"/>
      <c r="H877" s="144"/>
      <c r="I877" s="130" t="e">
        <f>VLOOKUP(H877,Presupuesto!$B$11:$C$565,2,0)</f>
        <v>#N/A</v>
      </c>
      <c r="J877" s="98" t="str">
        <f t="shared" si="42"/>
        <v>Desarrollo del Sistema de Educación Superior</v>
      </c>
      <c r="K877" s="98" t="s">
        <v>411</v>
      </c>
    </row>
    <row r="878" spans="3:11" x14ac:dyDescent="0.25">
      <c r="C878" s="143"/>
      <c r="D878" s="151"/>
      <c r="E878" s="118"/>
      <c r="F878" s="97">
        <f t="shared" si="41"/>
        <v>0</v>
      </c>
      <c r="G878" s="161"/>
      <c r="H878" s="144"/>
      <c r="I878" s="130" t="e">
        <f>VLOOKUP(H878,Presupuesto!$B$11:$C$565,2,0)</f>
        <v>#N/A</v>
      </c>
      <c r="J878" s="98" t="str">
        <f t="shared" si="42"/>
        <v>Desarrollo del Sistema de Educación Superior</v>
      </c>
      <c r="K878" s="98" t="s">
        <v>411</v>
      </c>
    </row>
    <row r="879" spans="3:11" x14ac:dyDescent="0.25">
      <c r="C879" s="143"/>
      <c r="D879" s="151"/>
      <c r="E879" s="118"/>
      <c r="F879" s="97">
        <f t="shared" si="41"/>
        <v>0</v>
      </c>
      <c r="G879" s="161"/>
      <c r="H879" s="144"/>
      <c r="I879" s="130" t="e">
        <f>VLOOKUP(H879,Presupuesto!$B$11:$C$565,2,0)</f>
        <v>#N/A</v>
      </c>
      <c r="J879" s="98" t="str">
        <f t="shared" si="42"/>
        <v>Desarrollo del Sistema de Educación Superior</v>
      </c>
      <c r="K879" s="98" t="s">
        <v>411</v>
      </c>
    </row>
    <row r="880" spans="3:11" x14ac:dyDescent="0.25">
      <c r="C880" s="143"/>
      <c r="D880" s="151"/>
      <c r="E880" s="118"/>
      <c r="F880" s="97">
        <f t="shared" si="41"/>
        <v>0</v>
      </c>
      <c r="G880" s="161"/>
      <c r="H880" s="144"/>
      <c r="I880" s="130" t="e">
        <f>VLOOKUP(H880,Presupuesto!$B$11:$C$565,2,0)</f>
        <v>#N/A</v>
      </c>
      <c r="J880" s="98" t="str">
        <f t="shared" si="42"/>
        <v>Desarrollo del Sistema de Educación Superior</v>
      </c>
      <c r="K880" s="98" t="s">
        <v>411</v>
      </c>
    </row>
    <row r="881" spans="3:11" x14ac:dyDescent="0.25">
      <c r="C881" s="143"/>
      <c r="D881" s="151"/>
      <c r="E881" s="118"/>
      <c r="F881" s="97">
        <f t="shared" si="41"/>
        <v>0</v>
      </c>
      <c r="G881" s="161"/>
      <c r="H881" s="144"/>
      <c r="I881" s="130" t="e">
        <f>VLOOKUP(H881,Presupuesto!$B$11:$C$565,2,0)</f>
        <v>#N/A</v>
      </c>
      <c r="J881" s="98" t="str">
        <f t="shared" si="42"/>
        <v>Desarrollo del Sistema de Educación Superior</v>
      </c>
      <c r="K881" s="98" t="s">
        <v>411</v>
      </c>
    </row>
    <row r="882" spans="3:11" x14ac:dyDescent="0.25">
      <c r="C882" s="143"/>
      <c r="D882" s="151"/>
      <c r="E882" s="118"/>
      <c r="F882" s="97">
        <f t="shared" si="41"/>
        <v>0</v>
      </c>
      <c r="G882" s="161"/>
      <c r="H882" s="144"/>
      <c r="I882" s="130" t="e">
        <f>VLOOKUP(H882,Presupuesto!$B$11:$C$565,2,0)</f>
        <v>#N/A</v>
      </c>
      <c r="J882" s="98" t="str">
        <f t="shared" si="42"/>
        <v>Desarrollo del Sistema de Educación Superior</v>
      </c>
      <c r="K882" s="98" t="s">
        <v>411</v>
      </c>
    </row>
    <row r="883" spans="3:11" x14ac:dyDescent="0.25">
      <c r="C883" s="143"/>
      <c r="D883" s="151"/>
      <c r="E883" s="118"/>
      <c r="F883" s="97">
        <f t="shared" si="41"/>
        <v>0</v>
      </c>
      <c r="G883" s="161"/>
      <c r="H883" s="144"/>
      <c r="I883" s="130" t="e">
        <f>VLOOKUP(H883,Presupuesto!$B$11:$C$565,2,0)</f>
        <v>#N/A</v>
      </c>
      <c r="J883" s="98" t="str">
        <f t="shared" si="42"/>
        <v>Desarrollo del Sistema de Educación Superior</v>
      </c>
      <c r="K883" s="98" t="s">
        <v>411</v>
      </c>
    </row>
    <row r="884" spans="3:11" x14ac:dyDescent="0.25">
      <c r="C884" s="145"/>
      <c r="D884" s="151"/>
      <c r="E884" s="118"/>
      <c r="F884" s="97">
        <f t="shared" si="41"/>
        <v>0</v>
      </c>
      <c r="G884" s="161"/>
      <c r="H884" s="146"/>
      <c r="I884" s="130" t="e">
        <f>VLOOKUP(H884,Presupuesto!$B$11:$C$565,2,0)</f>
        <v>#N/A</v>
      </c>
      <c r="J884" s="98" t="str">
        <f t="shared" si="42"/>
        <v>Desarrollo del Sistema de Educación Superior</v>
      </c>
      <c r="K884" s="98" t="s">
        <v>402</v>
      </c>
    </row>
    <row r="885" spans="3:11" x14ac:dyDescent="0.25">
      <c r="C885" s="145"/>
      <c r="D885" s="151"/>
      <c r="E885" s="118"/>
      <c r="F885" s="97">
        <f t="shared" si="41"/>
        <v>0</v>
      </c>
      <c r="G885" s="161"/>
      <c r="H885" s="146"/>
      <c r="I885" s="130" t="e">
        <f>VLOOKUP(H885,Presupuesto!$B$11:$C$565,2,0)</f>
        <v>#N/A</v>
      </c>
      <c r="J885" s="98" t="str">
        <f t="shared" si="42"/>
        <v>Desarrollo del Sistema de Educación Superior</v>
      </c>
      <c r="K885" s="98" t="s">
        <v>411</v>
      </c>
    </row>
    <row r="886" spans="3:11" x14ac:dyDescent="0.25">
      <c r="C886" s="145"/>
      <c r="D886" s="151"/>
      <c r="E886" s="118"/>
      <c r="F886" s="97">
        <f t="shared" si="41"/>
        <v>0</v>
      </c>
      <c r="G886" s="161"/>
      <c r="H886" s="146"/>
      <c r="I886" s="130" t="e">
        <f>VLOOKUP(H886,Presupuesto!$B$11:$C$565,2,0)</f>
        <v>#N/A</v>
      </c>
      <c r="J886" s="98" t="str">
        <f t="shared" si="42"/>
        <v>Desarrollo del Sistema de Educación Superior</v>
      </c>
      <c r="K886" s="98" t="s">
        <v>411</v>
      </c>
    </row>
    <row r="887" spans="3:11" x14ac:dyDescent="0.25">
      <c r="C887" s="145"/>
      <c r="D887" s="151"/>
      <c r="E887" s="118"/>
      <c r="F887" s="97">
        <f t="shared" si="41"/>
        <v>0</v>
      </c>
      <c r="G887" s="161"/>
      <c r="H887" s="146"/>
      <c r="I887" s="130" t="e">
        <f>VLOOKUP(H887,Presupuesto!$B$11:$C$565,2,0)</f>
        <v>#N/A</v>
      </c>
      <c r="J887" s="98" t="str">
        <f t="shared" si="42"/>
        <v>Desarrollo del Sistema de Educación Superior</v>
      </c>
      <c r="K887" s="98" t="s">
        <v>411</v>
      </c>
    </row>
    <row r="888" spans="3:11" ht="15.75" thickBot="1" x14ac:dyDescent="0.3">
      <c r="C888" s="147"/>
      <c r="D888" s="159"/>
      <c r="E888" s="103"/>
      <c r="F888" s="105">
        <f t="shared" si="41"/>
        <v>0</v>
      </c>
      <c r="G888" s="162"/>
      <c r="H888" s="148"/>
      <c r="I888" s="132" t="e">
        <f>VLOOKUP(H888,Presupuesto!$B$11:$C$565,2,0)</f>
        <v>#N/A</v>
      </c>
      <c r="J888" s="106" t="str">
        <f t="shared" si="42"/>
        <v>Desarrollo del Sistema de Educación Superior</v>
      </c>
      <c r="K888" s="124" t="s">
        <v>393</v>
      </c>
    </row>
    <row r="891" spans="3:11" ht="15.75" thickBot="1" x14ac:dyDescent="0.3"/>
    <row r="892" spans="3:11" ht="15.75" thickBot="1" x14ac:dyDescent="0.3">
      <c r="C892" s="157" t="s">
        <v>53</v>
      </c>
      <c r="D892" s="373">
        <f>SUM(F899:F933)</f>
        <v>19800</v>
      </c>
      <c r="E892" s="466"/>
      <c r="F892" s="70"/>
      <c r="G892" s="79"/>
      <c r="H892" s="70"/>
      <c r="I892" s="70"/>
      <c r="J892" s="466"/>
      <c r="K892" s="466"/>
    </row>
    <row r="893" spans="3:11" x14ac:dyDescent="0.25">
      <c r="C893" s="70"/>
      <c r="D893" s="31"/>
      <c r="E893" s="93"/>
      <c r="F893" s="93"/>
      <c r="G893" s="93"/>
      <c r="H893" s="76"/>
      <c r="I893" s="76"/>
      <c r="J893" s="76"/>
      <c r="K893" s="112"/>
    </row>
    <row r="894" spans="3:11" x14ac:dyDescent="0.25">
      <c r="C894" s="70"/>
      <c r="D894" s="31"/>
      <c r="E894" s="93"/>
      <c r="F894" s="93"/>
      <c r="G894" s="93"/>
      <c r="H894" s="76"/>
      <c r="I894" s="76"/>
      <c r="J894" s="76"/>
      <c r="K894" s="112"/>
    </row>
    <row r="895" spans="3:11" ht="15.75" x14ac:dyDescent="0.25">
      <c r="C895" s="202" t="s">
        <v>391</v>
      </c>
      <c r="D895" s="307" t="s">
        <v>2270</v>
      </c>
      <c r="E895" s="93"/>
      <c r="F895" s="93"/>
      <c r="G895" s="93"/>
      <c r="H895" s="76"/>
      <c r="I895" s="76"/>
      <c r="J895" s="76"/>
      <c r="K895" s="112"/>
    </row>
    <row r="896" spans="3:11" ht="18.75" x14ac:dyDescent="0.25">
      <c r="C896" s="210" t="str">
        <f>IFERROR(VLOOKUP(D895,'1. Desarrollo e Innov. Curricu.'!$F:$G,2,FALSE),IFERROR(VLOOKUP(D895,'2. Investigación Científica'!$F:$G,2,FALSE),IFERROR(VLOOKUP(D895,'3. Vinculación Univ. Sociedad'!$F:$G,2,FALSE),IFERROR(VLOOKUP(D895,'4. Docencia y Profesorado Univ.'!$F:$G,2,FALSE),IFERROR(VLOOKUP(D895,'5. Estudiantes y Graduados'!$F:$G,2,FALSE),IFERROR(VLOOKUP(D895,'11. Gestion Administrativa'!$F:$G,2,FALSE),IFERROR(VLOOKUP(D895,'13. Gestión Académica'!$F:$G,2,FALSE),IFERROR(VLOOKUP(D895,'9. Asegura. de la Calid. y M'!$F:$G,2,FALSE),IFERROR(VLOOKUP(D895,'6. Gestión del Conocimiento'!$F:$G,2,FALSE),IFERROR(VLOOKUP(D895,'15. Gobernabilidad y Proceso...'!$F:$G,2,FALSE),IFERROR(VLOOKUP(D895,'12. Gestión del Talento Humano'!$F:$G,2,FALSE),IFERROR(VLOOKUP(D895,'14. Internacional... de la E.S.'!$F:$G,2,FALSE),IFERROR(VLOOKUP(D895,'10. Posgrado'!$F:$G,2,FALSE),IFERROR(VLOOKUP(D895,'17. Gestión TIC'!$F:$G,2,FALSE),IFERROR(VLOOKUP(D895,'16. Desa. del Sistema Educ.Sup.'!$F:$G,2,FALSE),IFERROR(VLOOKUP(D895,'8. Cultura de Inno. Insti...'!$F:$G,2,FALSE),VLOOKUP(D895,'7. Lo Esencial de la Reforma U.'!$F:$G,2,0)))))))))))))))))</f>
        <v>Firma de carta de entendimiento y elaboracion de proyecto de cooperacion para la apertura de bachilleratos en agroindustria en los principales institutos de secundaria de la region</v>
      </c>
      <c r="D896" s="31"/>
      <c r="E896" s="93"/>
      <c r="F896" s="93"/>
      <c r="G896" s="93"/>
      <c r="H896" s="76"/>
      <c r="I896" s="76"/>
      <c r="J896" s="76"/>
      <c r="K896" s="112"/>
    </row>
    <row r="897" spans="3:11" ht="15.75" thickBot="1" x14ac:dyDescent="0.3">
      <c r="C897" s="466"/>
      <c r="D897" s="466"/>
      <c r="E897" s="466"/>
      <c r="F897" s="93"/>
      <c r="G897" s="76"/>
      <c r="H897" s="76"/>
      <c r="I897" s="76"/>
      <c r="J897" s="466"/>
      <c r="K897" s="466"/>
    </row>
    <row r="898" spans="3:11" ht="30.75" thickBot="1" x14ac:dyDescent="0.3">
      <c r="C898" s="129" t="s">
        <v>44</v>
      </c>
      <c r="D898" s="129" t="s">
        <v>55</v>
      </c>
      <c r="E898" s="136" t="s">
        <v>57</v>
      </c>
      <c r="F898" s="135" t="s">
        <v>27</v>
      </c>
      <c r="G898" s="133" t="s">
        <v>130</v>
      </c>
      <c r="H898" s="136" t="s">
        <v>46</v>
      </c>
      <c r="I898" s="133" t="s">
        <v>131</v>
      </c>
      <c r="J898" s="133" t="s">
        <v>409</v>
      </c>
      <c r="K898" s="133" t="s">
        <v>410</v>
      </c>
    </row>
    <row r="899" spans="3:11" x14ac:dyDescent="0.25">
      <c r="C899" s="220" t="s">
        <v>438</v>
      </c>
      <c r="D899" s="221"/>
      <c r="E899" s="219">
        <f>HLOOKUP(C899,$AH$2:$BU$3,2,0)</f>
        <v>620</v>
      </c>
      <c r="F899" s="97">
        <f t="shared" ref="F899:F933" si="43">D899*E899</f>
        <v>0</v>
      </c>
      <c r="G899" s="161"/>
      <c r="H899" s="142"/>
      <c r="I899" s="130" t="e">
        <f>VLOOKUP(H899,Presupuesto!$B$11:$C$565,2,0)</f>
        <v>#N/A</v>
      </c>
      <c r="J899" s="218" t="s">
        <v>1477</v>
      </c>
      <c r="K899" s="98" t="s">
        <v>393</v>
      </c>
    </row>
    <row r="900" spans="3:11" x14ac:dyDescent="0.25">
      <c r="C900" s="141"/>
      <c r="D900" s="158"/>
      <c r="E900" s="123"/>
      <c r="F900" s="97">
        <f t="shared" si="43"/>
        <v>0</v>
      </c>
      <c r="G900" s="161"/>
      <c r="H900" s="142"/>
      <c r="I900" s="130" t="e">
        <f>VLOOKUP(H900,Presupuesto!$B$11:$C$565,2,0)</f>
        <v>#N/A</v>
      </c>
      <c r="J900" s="98" t="str">
        <f>$J$854</f>
        <v>Desarrollo del Sistema de Educación Superior</v>
      </c>
      <c r="K900" s="98" t="s">
        <v>411</v>
      </c>
    </row>
    <row r="901" spans="3:11" x14ac:dyDescent="0.25">
      <c r="C901" s="141" t="s">
        <v>1800</v>
      </c>
      <c r="D901" s="158">
        <v>12</v>
      </c>
      <c r="E901" s="123">
        <v>700</v>
      </c>
      <c r="F901" s="97">
        <f t="shared" si="43"/>
        <v>8400</v>
      </c>
      <c r="G901" s="161" t="s">
        <v>1697</v>
      </c>
      <c r="H901" s="142" t="s">
        <v>872</v>
      </c>
      <c r="I901" s="130" t="str">
        <f>VLOOKUP(H901,Presupuesto!$B$11:$C$565,2,0)</f>
        <v>DIESEL</v>
      </c>
      <c r="J901" s="98" t="s">
        <v>470</v>
      </c>
      <c r="K901" s="98" t="s">
        <v>411</v>
      </c>
    </row>
    <row r="902" spans="3:11" x14ac:dyDescent="0.25">
      <c r="C902" s="141" t="s">
        <v>2262</v>
      </c>
      <c r="D902" s="158">
        <v>200</v>
      </c>
      <c r="E902" s="123">
        <v>6</v>
      </c>
      <c r="F902" s="97">
        <f t="shared" si="43"/>
        <v>1200</v>
      </c>
      <c r="G902" s="161" t="s">
        <v>1697</v>
      </c>
      <c r="H902" s="142" t="s">
        <v>791</v>
      </c>
      <c r="I902" s="130" t="str">
        <f>VLOOKUP(H902,Presupuesto!$B$11:$C$565,2,0)</f>
        <v>ALIMENTOS B EBIDAS PARA PERSONAS</v>
      </c>
      <c r="J902" s="98" t="s">
        <v>470</v>
      </c>
      <c r="K902" s="98" t="s">
        <v>411</v>
      </c>
    </row>
    <row r="903" spans="3:11" x14ac:dyDescent="0.25">
      <c r="C903" s="141" t="s">
        <v>2262</v>
      </c>
      <c r="D903" s="158">
        <v>70</v>
      </c>
      <c r="E903" s="123">
        <v>120</v>
      </c>
      <c r="F903" s="97">
        <f t="shared" si="43"/>
        <v>8400</v>
      </c>
      <c r="G903" s="161" t="s">
        <v>1697</v>
      </c>
      <c r="H903" s="675" t="s">
        <v>791</v>
      </c>
      <c r="I903" s="130" t="str">
        <f>VLOOKUP(H903,Presupuesto!$B$11:$C$565,2,0)</f>
        <v>ALIMENTOS B EBIDAS PARA PERSONAS</v>
      </c>
      <c r="J903" s="98" t="s">
        <v>470</v>
      </c>
      <c r="K903" s="98" t="s">
        <v>411</v>
      </c>
    </row>
    <row r="904" spans="3:11" x14ac:dyDescent="0.25">
      <c r="C904" s="141" t="s">
        <v>2293</v>
      </c>
      <c r="D904" s="158">
        <v>18</v>
      </c>
      <c r="E904" s="123">
        <v>100</v>
      </c>
      <c r="F904" s="97">
        <f t="shared" si="43"/>
        <v>1800</v>
      </c>
      <c r="G904" s="161" t="s">
        <v>1697</v>
      </c>
      <c r="H904" s="142" t="s">
        <v>716</v>
      </c>
      <c r="I904" s="130" t="str">
        <f>VLOOKUP(H904,Presupuesto!$B$11:$C$565,2,0)</f>
        <v>SERVICIOS DE IMPRENTA PUBLIC.Y REPRODUCCION</v>
      </c>
      <c r="J904" s="98" t="s">
        <v>470</v>
      </c>
      <c r="K904" s="98" t="s">
        <v>400</v>
      </c>
    </row>
    <row r="905" spans="3:11" x14ac:dyDescent="0.25">
      <c r="C905" s="141"/>
      <c r="D905" s="158"/>
      <c r="E905" s="123"/>
      <c r="F905" s="97">
        <f t="shared" si="43"/>
        <v>0</v>
      </c>
      <c r="G905" s="161"/>
      <c r="H905" s="142"/>
      <c r="I905" s="130" t="e">
        <f>VLOOKUP(H905,Presupuesto!$B$11:$C$565,2,0)</f>
        <v>#N/A</v>
      </c>
      <c r="J905" s="98" t="str">
        <f t="shared" ref="J905:J933" si="44">$J$854</f>
        <v>Desarrollo del Sistema de Educación Superior</v>
      </c>
      <c r="K905" s="98" t="s">
        <v>411</v>
      </c>
    </row>
    <row r="906" spans="3:11" x14ac:dyDescent="0.25">
      <c r="C906" s="141"/>
      <c r="D906" s="158"/>
      <c r="E906" s="123"/>
      <c r="F906" s="97">
        <f t="shared" si="43"/>
        <v>0</v>
      </c>
      <c r="G906" s="161"/>
      <c r="H906" s="142"/>
      <c r="I906" s="130" t="e">
        <f>VLOOKUP(H906,Presupuesto!$B$11:$C$565,2,0)</f>
        <v>#N/A</v>
      </c>
      <c r="J906" s="98" t="str">
        <f t="shared" si="44"/>
        <v>Desarrollo del Sistema de Educación Superior</v>
      </c>
      <c r="K906" s="98" t="s">
        <v>411</v>
      </c>
    </row>
    <row r="907" spans="3:11" x14ac:dyDescent="0.25">
      <c r="C907" s="141"/>
      <c r="D907" s="158"/>
      <c r="E907" s="123"/>
      <c r="F907" s="97">
        <f t="shared" si="43"/>
        <v>0</v>
      </c>
      <c r="G907" s="161"/>
      <c r="H907" s="142"/>
      <c r="I907" s="130" t="e">
        <f>VLOOKUP(H907,Presupuesto!$B$11:$C$565,2,0)</f>
        <v>#N/A</v>
      </c>
      <c r="J907" s="98" t="str">
        <f t="shared" si="44"/>
        <v>Desarrollo del Sistema de Educación Superior</v>
      </c>
      <c r="K907" s="98" t="s">
        <v>411</v>
      </c>
    </row>
    <row r="908" spans="3:11" x14ac:dyDescent="0.25">
      <c r="C908" s="141"/>
      <c r="D908" s="158"/>
      <c r="E908" s="123"/>
      <c r="F908" s="97">
        <f t="shared" si="43"/>
        <v>0</v>
      </c>
      <c r="G908" s="161"/>
      <c r="H908" s="142"/>
      <c r="I908" s="130" t="e">
        <f>VLOOKUP(H908,Presupuesto!$B$11:$C$565,2,0)</f>
        <v>#N/A</v>
      </c>
      <c r="J908" s="98" t="str">
        <f t="shared" si="44"/>
        <v>Desarrollo del Sistema de Educación Superior</v>
      </c>
      <c r="K908" s="98" t="s">
        <v>411</v>
      </c>
    </row>
    <row r="909" spans="3:11" x14ac:dyDescent="0.25">
      <c r="C909" s="141"/>
      <c r="D909" s="158"/>
      <c r="E909" s="123"/>
      <c r="F909" s="97">
        <f t="shared" si="43"/>
        <v>0</v>
      </c>
      <c r="G909" s="161"/>
      <c r="H909" s="142"/>
      <c r="I909" s="130" t="e">
        <f>VLOOKUP(H909,Presupuesto!$B$11:$C$565,2,0)</f>
        <v>#N/A</v>
      </c>
      <c r="J909" s="98" t="str">
        <f t="shared" si="44"/>
        <v>Desarrollo del Sistema de Educación Superior</v>
      </c>
      <c r="K909" s="98" t="s">
        <v>411</v>
      </c>
    </row>
    <row r="910" spans="3:11" x14ac:dyDescent="0.25">
      <c r="C910" s="141"/>
      <c r="D910" s="158"/>
      <c r="E910" s="123"/>
      <c r="F910" s="97">
        <f t="shared" si="43"/>
        <v>0</v>
      </c>
      <c r="G910" s="161"/>
      <c r="H910" s="142"/>
      <c r="I910" s="130" t="e">
        <f>VLOOKUP(H910,Presupuesto!$B$11:$C$565,2,0)</f>
        <v>#N/A</v>
      </c>
      <c r="J910" s="98" t="str">
        <f t="shared" si="44"/>
        <v>Desarrollo del Sistema de Educación Superior</v>
      </c>
      <c r="K910" s="98" t="s">
        <v>411</v>
      </c>
    </row>
    <row r="911" spans="3:11" x14ac:dyDescent="0.25">
      <c r="C911" s="141"/>
      <c r="D911" s="158"/>
      <c r="E911" s="123"/>
      <c r="F911" s="97">
        <f t="shared" si="43"/>
        <v>0</v>
      </c>
      <c r="G911" s="161"/>
      <c r="H911" s="142"/>
      <c r="I911" s="130" t="e">
        <f>VLOOKUP(H911,Presupuesto!$B$11:$C$565,2,0)</f>
        <v>#N/A</v>
      </c>
      <c r="J911" s="98" t="str">
        <f t="shared" si="44"/>
        <v>Desarrollo del Sistema de Educación Superior</v>
      </c>
      <c r="K911" s="98" t="s">
        <v>411</v>
      </c>
    </row>
    <row r="912" spans="3:11" x14ac:dyDescent="0.25">
      <c r="C912" s="141"/>
      <c r="D912" s="158"/>
      <c r="E912" s="123"/>
      <c r="F912" s="97">
        <f t="shared" si="43"/>
        <v>0</v>
      </c>
      <c r="G912" s="161"/>
      <c r="H912" s="142"/>
      <c r="I912" s="130" t="e">
        <f>VLOOKUP(H912,Presupuesto!$B$11:$C$565,2,0)</f>
        <v>#N/A</v>
      </c>
      <c r="J912" s="98" t="str">
        <f t="shared" si="44"/>
        <v>Desarrollo del Sistema de Educación Superior</v>
      </c>
      <c r="K912" s="98" t="s">
        <v>411</v>
      </c>
    </row>
    <row r="913" spans="3:11" x14ac:dyDescent="0.25">
      <c r="C913" s="141"/>
      <c r="D913" s="158"/>
      <c r="E913" s="123"/>
      <c r="F913" s="97">
        <f t="shared" si="43"/>
        <v>0</v>
      </c>
      <c r="G913" s="161"/>
      <c r="H913" s="142"/>
      <c r="I913" s="130" t="e">
        <f>VLOOKUP(H913,Presupuesto!$B$11:$C$565,2,0)</f>
        <v>#N/A</v>
      </c>
      <c r="J913" s="98" t="str">
        <f t="shared" si="44"/>
        <v>Desarrollo del Sistema de Educación Superior</v>
      </c>
      <c r="K913" s="98" t="s">
        <v>411</v>
      </c>
    </row>
    <row r="914" spans="3:11" x14ac:dyDescent="0.25">
      <c r="C914" s="141"/>
      <c r="D914" s="158"/>
      <c r="E914" s="123"/>
      <c r="F914" s="97">
        <f t="shared" si="43"/>
        <v>0</v>
      </c>
      <c r="G914" s="161"/>
      <c r="H914" s="142"/>
      <c r="I914" s="130" t="e">
        <f>VLOOKUP(H914,Presupuesto!$B$11:$C$565,2,0)</f>
        <v>#N/A</v>
      </c>
      <c r="J914" s="98" t="str">
        <f t="shared" si="44"/>
        <v>Desarrollo del Sistema de Educación Superior</v>
      </c>
      <c r="K914" s="98" t="s">
        <v>411</v>
      </c>
    </row>
    <row r="915" spans="3:11" x14ac:dyDescent="0.25">
      <c r="C915" s="141"/>
      <c r="D915" s="158"/>
      <c r="E915" s="123"/>
      <c r="F915" s="97">
        <f t="shared" si="43"/>
        <v>0</v>
      </c>
      <c r="G915" s="161"/>
      <c r="H915" s="142"/>
      <c r="I915" s="130" t="e">
        <f>VLOOKUP(H915,Presupuesto!$B$11:$C$565,2,0)</f>
        <v>#N/A</v>
      </c>
      <c r="J915" s="98" t="str">
        <f t="shared" si="44"/>
        <v>Desarrollo del Sistema de Educación Superior</v>
      </c>
      <c r="K915" s="98" t="s">
        <v>411</v>
      </c>
    </row>
    <row r="916" spans="3:11" x14ac:dyDescent="0.25">
      <c r="C916" s="141"/>
      <c r="D916" s="158"/>
      <c r="E916" s="123"/>
      <c r="F916" s="97">
        <f t="shared" si="43"/>
        <v>0</v>
      </c>
      <c r="G916" s="161"/>
      <c r="H916" s="142"/>
      <c r="I916" s="130" t="e">
        <f>VLOOKUP(H916,Presupuesto!$B$11:$C$565,2,0)</f>
        <v>#N/A</v>
      </c>
      <c r="J916" s="98" t="str">
        <f t="shared" si="44"/>
        <v>Desarrollo del Sistema de Educación Superior</v>
      </c>
      <c r="K916" s="98" t="s">
        <v>411</v>
      </c>
    </row>
    <row r="917" spans="3:11" x14ac:dyDescent="0.25">
      <c r="C917" s="141"/>
      <c r="D917" s="158"/>
      <c r="E917" s="123"/>
      <c r="F917" s="97">
        <f t="shared" si="43"/>
        <v>0</v>
      </c>
      <c r="G917" s="161"/>
      <c r="H917" s="142"/>
      <c r="I917" s="130" t="e">
        <f>VLOOKUP(H917,Presupuesto!$B$11:$C$565,2,0)</f>
        <v>#N/A</v>
      </c>
      <c r="J917" s="98" t="str">
        <f t="shared" si="44"/>
        <v>Desarrollo del Sistema de Educación Superior</v>
      </c>
      <c r="K917" s="98" t="s">
        <v>411</v>
      </c>
    </row>
    <row r="918" spans="3:11" x14ac:dyDescent="0.25">
      <c r="C918" s="141"/>
      <c r="D918" s="158"/>
      <c r="E918" s="123"/>
      <c r="F918" s="97">
        <f t="shared" si="43"/>
        <v>0</v>
      </c>
      <c r="G918" s="161"/>
      <c r="H918" s="142"/>
      <c r="I918" s="130" t="e">
        <f>VLOOKUP(H918,Presupuesto!$B$11:$C$565,2,0)</f>
        <v>#N/A</v>
      </c>
      <c r="J918" s="98" t="str">
        <f t="shared" si="44"/>
        <v>Desarrollo del Sistema de Educación Superior</v>
      </c>
      <c r="K918" s="98" t="s">
        <v>411</v>
      </c>
    </row>
    <row r="919" spans="3:11" x14ac:dyDescent="0.25">
      <c r="C919" s="141"/>
      <c r="D919" s="158"/>
      <c r="E919" s="123"/>
      <c r="F919" s="97">
        <f t="shared" si="43"/>
        <v>0</v>
      </c>
      <c r="G919" s="161"/>
      <c r="H919" s="142"/>
      <c r="I919" s="130" t="e">
        <f>VLOOKUP(H919,Presupuesto!$B$11:$C$565,2,0)</f>
        <v>#N/A</v>
      </c>
      <c r="J919" s="98" t="str">
        <f t="shared" si="44"/>
        <v>Desarrollo del Sistema de Educación Superior</v>
      </c>
      <c r="K919" s="98" t="s">
        <v>411</v>
      </c>
    </row>
    <row r="920" spans="3:11" x14ac:dyDescent="0.25">
      <c r="C920" s="141"/>
      <c r="D920" s="158"/>
      <c r="E920" s="123"/>
      <c r="F920" s="97">
        <f t="shared" si="43"/>
        <v>0</v>
      </c>
      <c r="G920" s="161"/>
      <c r="H920" s="142"/>
      <c r="I920" s="130" t="e">
        <f>VLOOKUP(H920,Presupuesto!$B$11:$C$565,2,0)</f>
        <v>#N/A</v>
      </c>
      <c r="J920" s="98" t="str">
        <f t="shared" si="44"/>
        <v>Desarrollo del Sistema de Educación Superior</v>
      </c>
      <c r="K920" s="98" t="s">
        <v>411</v>
      </c>
    </row>
    <row r="921" spans="3:11" x14ac:dyDescent="0.25">
      <c r="C921" s="143"/>
      <c r="D921" s="151"/>
      <c r="E921" s="118"/>
      <c r="F921" s="97">
        <f t="shared" si="43"/>
        <v>0</v>
      </c>
      <c r="G921" s="161"/>
      <c r="H921" s="144"/>
      <c r="I921" s="130" t="e">
        <f>VLOOKUP(H921,Presupuesto!$B$11:$C$565,2,0)</f>
        <v>#N/A</v>
      </c>
      <c r="J921" s="98" t="str">
        <f t="shared" si="44"/>
        <v>Desarrollo del Sistema de Educación Superior</v>
      </c>
      <c r="K921" s="98" t="s">
        <v>411</v>
      </c>
    </row>
    <row r="922" spans="3:11" x14ac:dyDescent="0.25">
      <c r="C922" s="143"/>
      <c r="D922" s="151"/>
      <c r="E922" s="118"/>
      <c r="F922" s="97">
        <f t="shared" si="43"/>
        <v>0</v>
      </c>
      <c r="G922" s="161"/>
      <c r="H922" s="144"/>
      <c r="I922" s="130" t="e">
        <f>VLOOKUP(H922,Presupuesto!$B$11:$C$565,2,0)</f>
        <v>#N/A</v>
      </c>
      <c r="J922" s="98" t="str">
        <f t="shared" si="44"/>
        <v>Desarrollo del Sistema de Educación Superior</v>
      </c>
      <c r="K922" s="98" t="s">
        <v>411</v>
      </c>
    </row>
    <row r="923" spans="3:11" x14ac:dyDescent="0.25">
      <c r="C923" s="143"/>
      <c r="D923" s="151"/>
      <c r="E923" s="118"/>
      <c r="F923" s="97">
        <f t="shared" si="43"/>
        <v>0</v>
      </c>
      <c r="G923" s="161"/>
      <c r="H923" s="144"/>
      <c r="I923" s="130" t="e">
        <f>VLOOKUP(H923,Presupuesto!$B$11:$C$565,2,0)</f>
        <v>#N/A</v>
      </c>
      <c r="J923" s="98" t="str">
        <f t="shared" si="44"/>
        <v>Desarrollo del Sistema de Educación Superior</v>
      </c>
      <c r="K923" s="98" t="s">
        <v>411</v>
      </c>
    </row>
    <row r="924" spans="3:11" x14ac:dyDescent="0.25">
      <c r="C924" s="143"/>
      <c r="D924" s="151"/>
      <c r="E924" s="118"/>
      <c r="F924" s="97">
        <f t="shared" si="43"/>
        <v>0</v>
      </c>
      <c r="G924" s="161"/>
      <c r="H924" s="144"/>
      <c r="I924" s="130" t="e">
        <f>VLOOKUP(H924,Presupuesto!$B$11:$C$565,2,0)</f>
        <v>#N/A</v>
      </c>
      <c r="J924" s="98" t="str">
        <f t="shared" si="44"/>
        <v>Desarrollo del Sistema de Educación Superior</v>
      </c>
      <c r="K924" s="98" t="s">
        <v>411</v>
      </c>
    </row>
    <row r="925" spans="3:11" x14ac:dyDescent="0.25">
      <c r="C925" s="143"/>
      <c r="D925" s="151"/>
      <c r="E925" s="118"/>
      <c r="F925" s="97">
        <f t="shared" si="43"/>
        <v>0</v>
      </c>
      <c r="G925" s="161"/>
      <c r="H925" s="144"/>
      <c r="I925" s="130" t="e">
        <f>VLOOKUP(H925,Presupuesto!$B$11:$C$565,2,0)</f>
        <v>#N/A</v>
      </c>
      <c r="J925" s="98" t="str">
        <f t="shared" si="44"/>
        <v>Desarrollo del Sistema de Educación Superior</v>
      </c>
      <c r="K925" s="98" t="s">
        <v>411</v>
      </c>
    </row>
    <row r="926" spans="3:11" x14ac:dyDescent="0.25">
      <c r="C926" s="143"/>
      <c r="D926" s="151"/>
      <c r="E926" s="118"/>
      <c r="F926" s="97">
        <f t="shared" si="43"/>
        <v>0</v>
      </c>
      <c r="G926" s="161"/>
      <c r="H926" s="144"/>
      <c r="I926" s="130" t="e">
        <f>VLOOKUP(H926,Presupuesto!$B$11:$C$565,2,0)</f>
        <v>#N/A</v>
      </c>
      <c r="J926" s="98" t="str">
        <f t="shared" si="44"/>
        <v>Desarrollo del Sistema de Educación Superior</v>
      </c>
      <c r="K926" s="98" t="s">
        <v>411</v>
      </c>
    </row>
    <row r="927" spans="3:11" x14ac:dyDescent="0.25">
      <c r="C927" s="143"/>
      <c r="D927" s="151"/>
      <c r="E927" s="118"/>
      <c r="F927" s="97">
        <f t="shared" si="43"/>
        <v>0</v>
      </c>
      <c r="G927" s="161"/>
      <c r="H927" s="144"/>
      <c r="I927" s="130" t="e">
        <f>VLOOKUP(H927,Presupuesto!$B$11:$C$565,2,0)</f>
        <v>#N/A</v>
      </c>
      <c r="J927" s="98" t="str">
        <f t="shared" si="44"/>
        <v>Desarrollo del Sistema de Educación Superior</v>
      </c>
      <c r="K927" s="98" t="s">
        <v>411</v>
      </c>
    </row>
    <row r="928" spans="3:11" x14ac:dyDescent="0.25">
      <c r="C928" s="143"/>
      <c r="D928" s="151"/>
      <c r="E928" s="118"/>
      <c r="F928" s="97">
        <f t="shared" si="43"/>
        <v>0</v>
      </c>
      <c r="G928" s="161"/>
      <c r="H928" s="144"/>
      <c r="I928" s="130" t="e">
        <f>VLOOKUP(H928,Presupuesto!$B$11:$C$565,2,0)</f>
        <v>#N/A</v>
      </c>
      <c r="J928" s="98" t="str">
        <f t="shared" si="44"/>
        <v>Desarrollo del Sistema de Educación Superior</v>
      </c>
      <c r="K928" s="98" t="s">
        <v>411</v>
      </c>
    </row>
    <row r="929" spans="3:11" x14ac:dyDescent="0.25">
      <c r="C929" s="145"/>
      <c r="D929" s="151"/>
      <c r="E929" s="118"/>
      <c r="F929" s="97">
        <f t="shared" si="43"/>
        <v>0</v>
      </c>
      <c r="G929" s="161"/>
      <c r="H929" s="146"/>
      <c r="I929" s="130" t="e">
        <f>VLOOKUP(H929,Presupuesto!$B$11:$C$565,2,0)</f>
        <v>#N/A</v>
      </c>
      <c r="J929" s="98" t="str">
        <f t="shared" si="44"/>
        <v>Desarrollo del Sistema de Educación Superior</v>
      </c>
      <c r="K929" s="98" t="s">
        <v>402</v>
      </c>
    </row>
    <row r="930" spans="3:11" x14ac:dyDescent="0.25">
      <c r="C930" s="145"/>
      <c r="D930" s="151"/>
      <c r="E930" s="118"/>
      <c r="F930" s="97">
        <f t="shared" si="43"/>
        <v>0</v>
      </c>
      <c r="G930" s="161"/>
      <c r="H930" s="146"/>
      <c r="I930" s="130" t="e">
        <f>VLOOKUP(H930,Presupuesto!$B$11:$C$565,2,0)</f>
        <v>#N/A</v>
      </c>
      <c r="J930" s="98" t="str">
        <f t="shared" si="44"/>
        <v>Desarrollo del Sistema de Educación Superior</v>
      </c>
      <c r="K930" s="98" t="s">
        <v>411</v>
      </c>
    </row>
    <row r="931" spans="3:11" x14ac:dyDescent="0.25">
      <c r="C931" s="145"/>
      <c r="D931" s="151"/>
      <c r="E931" s="118"/>
      <c r="F931" s="97">
        <f t="shared" si="43"/>
        <v>0</v>
      </c>
      <c r="G931" s="161"/>
      <c r="H931" s="146"/>
      <c r="I931" s="130" t="e">
        <f>VLOOKUP(H931,Presupuesto!$B$11:$C$565,2,0)</f>
        <v>#N/A</v>
      </c>
      <c r="J931" s="98" t="str">
        <f t="shared" si="44"/>
        <v>Desarrollo del Sistema de Educación Superior</v>
      </c>
      <c r="K931" s="98" t="s">
        <v>411</v>
      </c>
    </row>
    <row r="932" spans="3:11" x14ac:dyDescent="0.25">
      <c r="C932" s="145"/>
      <c r="D932" s="151"/>
      <c r="E932" s="118"/>
      <c r="F932" s="97">
        <f t="shared" si="43"/>
        <v>0</v>
      </c>
      <c r="G932" s="161"/>
      <c r="H932" s="146"/>
      <c r="I932" s="130" t="e">
        <f>VLOOKUP(H932,Presupuesto!$B$11:$C$565,2,0)</f>
        <v>#N/A</v>
      </c>
      <c r="J932" s="98" t="str">
        <f t="shared" si="44"/>
        <v>Desarrollo del Sistema de Educación Superior</v>
      </c>
      <c r="K932" s="98" t="s">
        <v>411</v>
      </c>
    </row>
    <row r="933" spans="3:11" ht="15.75" thickBot="1" x14ac:dyDescent="0.3">
      <c r="C933" s="147"/>
      <c r="D933" s="159"/>
      <c r="E933" s="103"/>
      <c r="F933" s="105">
        <f t="shared" si="43"/>
        <v>0</v>
      </c>
      <c r="G933" s="162"/>
      <c r="H933" s="148"/>
      <c r="I933" s="132" t="e">
        <f>VLOOKUP(H933,Presupuesto!$B$11:$C$565,2,0)</f>
        <v>#N/A</v>
      </c>
      <c r="J933" s="106" t="str">
        <f t="shared" si="44"/>
        <v>Desarrollo del Sistema de Educación Superior</v>
      </c>
      <c r="K933" s="124" t="s">
        <v>393</v>
      </c>
    </row>
    <row r="936" spans="3:11" ht="15.75" thickBot="1" x14ac:dyDescent="0.3"/>
    <row r="937" spans="3:11" ht="15.75" thickBot="1" x14ac:dyDescent="0.3">
      <c r="C937" s="157" t="s">
        <v>53</v>
      </c>
      <c r="D937" s="373">
        <f>SUM(F944:F978)</f>
        <v>0</v>
      </c>
      <c r="E937" s="466"/>
      <c r="F937" s="70"/>
      <c r="G937" s="79"/>
      <c r="H937" s="70"/>
      <c r="I937" s="70"/>
      <c r="J937" s="466"/>
      <c r="K937" s="466"/>
    </row>
    <row r="938" spans="3:11" x14ac:dyDescent="0.25">
      <c r="C938" s="70"/>
      <c r="D938" s="31"/>
      <c r="E938" s="93"/>
      <c r="F938" s="93"/>
      <c r="G938" s="93"/>
      <c r="H938" s="76"/>
      <c r="I938" s="76"/>
      <c r="J938" s="76"/>
      <c r="K938" s="112"/>
    </row>
    <row r="939" spans="3:11" x14ac:dyDescent="0.25">
      <c r="C939" s="70"/>
      <c r="D939" s="31"/>
      <c r="E939" s="93"/>
      <c r="F939" s="93"/>
      <c r="G939" s="93"/>
      <c r="H939" s="76"/>
      <c r="I939" s="76"/>
      <c r="J939" s="76"/>
      <c r="K939" s="112"/>
    </row>
    <row r="940" spans="3:11" ht="15.75" x14ac:dyDescent="0.25">
      <c r="C940" s="202" t="s">
        <v>391</v>
      </c>
      <c r="D940" s="307" t="s">
        <v>2270</v>
      </c>
      <c r="E940" s="93"/>
      <c r="F940" s="93"/>
      <c r="G940" s="93"/>
      <c r="H940" s="76"/>
      <c r="I940" s="76"/>
      <c r="J940" s="76"/>
      <c r="K940" s="112"/>
    </row>
    <row r="941" spans="3:11" ht="18.75" x14ac:dyDescent="0.25">
      <c r="C941" s="210" t="str">
        <f>IFERROR(VLOOKUP(D940,'1. Desarrollo e Innov. Curricu.'!$F:$G,2,FALSE),IFERROR(VLOOKUP(D940,'2. Investigación Científica'!$F:$G,2,FALSE),IFERROR(VLOOKUP(D940,'3. Vinculación Univ. Sociedad'!$F:$G,2,FALSE),IFERROR(VLOOKUP(D940,'4. Docencia y Profesorado Univ.'!$F:$G,2,FALSE),IFERROR(VLOOKUP(D940,'5. Estudiantes y Graduados'!$F:$G,2,FALSE),IFERROR(VLOOKUP(D940,'11. Gestion Administrativa'!$F:$G,2,FALSE),IFERROR(VLOOKUP(D940,'13. Gestión Académica'!$F:$G,2,FALSE),IFERROR(VLOOKUP(D940,'9. Asegura. de la Calid. y M'!$F:$G,2,FALSE),IFERROR(VLOOKUP(D940,'6. Gestión del Conocimiento'!$F:$G,2,FALSE),IFERROR(VLOOKUP(D940,'15. Gobernabilidad y Proceso...'!$F:$G,2,FALSE),IFERROR(VLOOKUP(D940,'12. Gestión del Talento Humano'!$F:$G,2,FALSE),IFERROR(VLOOKUP(D940,'14. Internacional... de la E.S.'!$F:$G,2,FALSE),IFERROR(VLOOKUP(D940,'10. Posgrado'!$F:$G,2,FALSE),IFERROR(VLOOKUP(D940,'17. Gestión TIC'!$F:$G,2,FALSE),IFERROR(VLOOKUP(D940,'16. Desa. del Sistema Educ.Sup.'!$F:$G,2,FALSE),IFERROR(VLOOKUP(D940,'8. Cultura de Inno. Insti...'!$F:$G,2,FALSE),VLOOKUP(D940,'7. Lo Esencial de la Reforma U.'!$F:$G,2,0)))))))))))))))))</f>
        <v>Firma de carta de entendimiento y elaboracion de proyecto de cooperacion para la apertura de bachilleratos en agroindustria en los principales institutos de secundaria de la region</v>
      </c>
      <c r="D941" s="31"/>
      <c r="E941" s="93"/>
      <c r="F941" s="93"/>
      <c r="G941" s="93"/>
      <c r="H941" s="76"/>
      <c r="I941" s="76"/>
      <c r="J941" s="76"/>
      <c r="K941" s="112"/>
    </row>
    <row r="942" spans="3:11" ht="15.75" thickBot="1" x14ac:dyDescent="0.3">
      <c r="C942" s="466"/>
      <c r="D942" s="466"/>
      <c r="E942" s="466"/>
      <c r="F942" s="93"/>
      <c r="G942" s="76"/>
      <c r="H942" s="76"/>
      <c r="I942" s="76"/>
      <c r="J942" s="466"/>
      <c r="K942" s="466"/>
    </row>
    <row r="943" spans="3:11" ht="30.75" thickBot="1" x14ac:dyDescent="0.3">
      <c r="C943" s="129" t="s">
        <v>44</v>
      </c>
      <c r="D943" s="129" t="s">
        <v>55</v>
      </c>
      <c r="E943" s="136" t="s">
        <v>57</v>
      </c>
      <c r="F943" s="135" t="s">
        <v>27</v>
      </c>
      <c r="G943" s="133" t="s">
        <v>130</v>
      </c>
      <c r="H943" s="136" t="s">
        <v>46</v>
      </c>
      <c r="I943" s="133" t="s">
        <v>131</v>
      </c>
      <c r="J943" s="133" t="s">
        <v>409</v>
      </c>
      <c r="K943" s="133" t="s">
        <v>410</v>
      </c>
    </row>
    <row r="944" spans="3:11" x14ac:dyDescent="0.25">
      <c r="C944" s="220" t="s">
        <v>438</v>
      </c>
      <c r="D944" s="221"/>
      <c r="E944" s="219">
        <f>HLOOKUP(C944,$AH$2:$BU$3,2,0)</f>
        <v>620</v>
      </c>
      <c r="F944" s="97">
        <f t="shared" ref="F944:F978" si="45">D944*E944</f>
        <v>0</v>
      </c>
      <c r="G944" s="161"/>
      <c r="H944" s="142"/>
      <c r="I944" s="130" t="e">
        <f>VLOOKUP(H944,Presupuesto!$B$11:$C$565,2,0)</f>
        <v>#N/A</v>
      </c>
      <c r="J944" s="218" t="s">
        <v>1477</v>
      </c>
      <c r="K944" s="98" t="s">
        <v>393</v>
      </c>
    </row>
    <row r="945" spans="3:11" x14ac:dyDescent="0.25">
      <c r="C945" s="141"/>
      <c r="D945" s="158"/>
      <c r="E945" s="123"/>
      <c r="F945" s="97">
        <f t="shared" si="45"/>
        <v>0</v>
      </c>
      <c r="G945" s="161"/>
      <c r="H945" s="142"/>
      <c r="I945" s="130" t="e">
        <f>VLOOKUP(H945,Presupuesto!$B$11:$C$565,2,0)</f>
        <v>#N/A</v>
      </c>
      <c r="J945" s="98" t="str">
        <f>$J$854</f>
        <v>Desarrollo del Sistema de Educación Superior</v>
      </c>
      <c r="K945" s="98" t="s">
        <v>411</v>
      </c>
    </row>
    <row r="946" spans="3:11" x14ac:dyDescent="0.25">
      <c r="C946" s="141" t="s">
        <v>1800</v>
      </c>
      <c r="D946" s="158">
        <v>12</v>
      </c>
      <c r="E946" s="123"/>
      <c r="F946" s="97">
        <f t="shared" si="45"/>
        <v>0</v>
      </c>
      <c r="G946" s="161"/>
      <c r="H946" s="142"/>
      <c r="I946" s="130" t="e">
        <f>VLOOKUP(H946,Presupuesto!$B$11:$C$565,2,0)</f>
        <v>#N/A</v>
      </c>
      <c r="J946" s="98" t="str">
        <f t="shared" ref="J946:J978" si="46">$J$854</f>
        <v>Desarrollo del Sistema de Educación Superior</v>
      </c>
      <c r="K946" s="98" t="s">
        <v>411</v>
      </c>
    </row>
    <row r="947" spans="3:11" x14ac:dyDescent="0.25">
      <c r="C947" s="141" t="s">
        <v>2262</v>
      </c>
      <c r="D947" s="158">
        <v>200</v>
      </c>
      <c r="E947" s="123"/>
      <c r="F947" s="97">
        <f t="shared" si="45"/>
        <v>0</v>
      </c>
      <c r="G947" s="161"/>
      <c r="H947" s="142"/>
      <c r="I947" s="130" t="e">
        <f>VLOOKUP(H947,Presupuesto!$B$11:$C$565,2,0)</f>
        <v>#N/A</v>
      </c>
      <c r="J947" s="98" t="str">
        <f t="shared" si="46"/>
        <v>Desarrollo del Sistema de Educación Superior</v>
      </c>
      <c r="K947" s="98" t="s">
        <v>411</v>
      </c>
    </row>
    <row r="948" spans="3:11" x14ac:dyDescent="0.25">
      <c r="C948" s="141" t="s">
        <v>2262</v>
      </c>
      <c r="D948" s="158">
        <v>70</v>
      </c>
      <c r="E948" s="123"/>
      <c r="F948" s="97">
        <f t="shared" si="45"/>
        <v>0</v>
      </c>
      <c r="G948" s="161"/>
      <c r="H948" s="142"/>
      <c r="I948" s="130" t="e">
        <f>VLOOKUP(H948,Presupuesto!$B$11:$C$565,2,0)</f>
        <v>#N/A</v>
      </c>
      <c r="J948" s="98" t="str">
        <f t="shared" si="46"/>
        <v>Desarrollo del Sistema de Educación Superior</v>
      </c>
      <c r="K948" s="98" t="s">
        <v>411</v>
      </c>
    </row>
    <row r="949" spans="3:11" x14ac:dyDescent="0.25">
      <c r="C949" s="141" t="s">
        <v>2293</v>
      </c>
      <c r="D949" s="158">
        <v>18</v>
      </c>
      <c r="E949" s="123"/>
      <c r="F949" s="97">
        <f t="shared" si="45"/>
        <v>0</v>
      </c>
      <c r="G949" s="161"/>
      <c r="H949" s="142"/>
      <c r="I949" s="130" t="e">
        <f>VLOOKUP(H949,Presupuesto!$B$11:$C$565,2,0)</f>
        <v>#N/A</v>
      </c>
      <c r="J949" s="98" t="str">
        <f t="shared" si="46"/>
        <v>Desarrollo del Sistema de Educación Superior</v>
      </c>
      <c r="K949" s="98" t="s">
        <v>400</v>
      </c>
    </row>
    <row r="950" spans="3:11" x14ac:dyDescent="0.25">
      <c r="C950" s="141"/>
      <c r="D950" s="158"/>
      <c r="E950" s="123"/>
      <c r="F950" s="97">
        <f t="shared" si="45"/>
        <v>0</v>
      </c>
      <c r="G950" s="161"/>
      <c r="H950" s="142"/>
      <c r="I950" s="130" t="e">
        <f>VLOOKUP(H950,Presupuesto!$B$11:$C$565,2,0)</f>
        <v>#N/A</v>
      </c>
      <c r="J950" s="98" t="str">
        <f t="shared" si="46"/>
        <v>Desarrollo del Sistema de Educación Superior</v>
      </c>
      <c r="K950" s="98" t="s">
        <v>411</v>
      </c>
    </row>
    <row r="951" spans="3:11" x14ac:dyDescent="0.25">
      <c r="C951" s="141"/>
      <c r="D951" s="158"/>
      <c r="E951" s="123"/>
      <c r="F951" s="97">
        <f t="shared" si="45"/>
        <v>0</v>
      </c>
      <c r="G951" s="161"/>
      <c r="H951" s="142"/>
      <c r="I951" s="130" t="e">
        <f>VLOOKUP(H951,Presupuesto!$B$11:$C$565,2,0)</f>
        <v>#N/A</v>
      </c>
      <c r="J951" s="98" t="str">
        <f t="shared" si="46"/>
        <v>Desarrollo del Sistema de Educación Superior</v>
      </c>
      <c r="K951" s="98" t="s">
        <v>411</v>
      </c>
    </row>
    <row r="952" spans="3:11" x14ac:dyDescent="0.25">
      <c r="C952" s="141"/>
      <c r="D952" s="158"/>
      <c r="E952" s="123"/>
      <c r="F952" s="97">
        <f t="shared" si="45"/>
        <v>0</v>
      </c>
      <c r="G952" s="161"/>
      <c r="H952" s="142"/>
      <c r="I952" s="130" t="e">
        <f>VLOOKUP(H952,Presupuesto!$B$11:$C$565,2,0)</f>
        <v>#N/A</v>
      </c>
      <c r="J952" s="98" t="str">
        <f t="shared" si="46"/>
        <v>Desarrollo del Sistema de Educación Superior</v>
      </c>
      <c r="K952" s="98" t="s">
        <v>411</v>
      </c>
    </row>
    <row r="953" spans="3:11" x14ac:dyDescent="0.25">
      <c r="C953" s="141"/>
      <c r="D953" s="158"/>
      <c r="E953" s="123"/>
      <c r="F953" s="97">
        <f t="shared" si="45"/>
        <v>0</v>
      </c>
      <c r="G953" s="161"/>
      <c r="H953" s="142"/>
      <c r="I953" s="130" t="e">
        <f>VLOOKUP(H953,Presupuesto!$B$11:$C$565,2,0)</f>
        <v>#N/A</v>
      </c>
      <c r="J953" s="98" t="str">
        <f t="shared" si="46"/>
        <v>Desarrollo del Sistema de Educación Superior</v>
      </c>
      <c r="K953" s="98" t="s">
        <v>411</v>
      </c>
    </row>
    <row r="954" spans="3:11" x14ac:dyDescent="0.25">
      <c r="C954" s="141"/>
      <c r="D954" s="158"/>
      <c r="E954" s="123"/>
      <c r="F954" s="97">
        <f t="shared" si="45"/>
        <v>0</v>
      </c>
      <c r="G954" s="161"/>
      <c r="H954" s="142"/>
      <c r="I954" s="130" t="e">
        <f>VLOOKUP(H954,Presupuesto!$B$11:$C$565,2,0)</f>
        <v>#N/A</v>
      </c>
      <c r="J954" s="98" t="str">
        <f t="shared" si="46"/>
        <v>Desarrollo del Sistema de Educación Superior</v>
      </c>
      <c r="K954" s="98" t="s">
        <v>411</v>
      </c>
    </row>
    <row r="955" spans="3:11" x14ac:dyDescent="0.25">
      <c r="C955" s="141"/>
      <c r="D955" s="158"/>
      <c r="E955" s="123"/>
      <c r="F955" s="97">
        <f t="shared" si="45"/>
        <v>0</v>
      </c>
      <c r="G955" s="161"/>
      <c r="H955" s="142"/>
      <c r="I955" s="130" t="e">
        <f>VLOOKUP(H955,Presupuesto!$B$11:$C$565,2,0)</f>
        <v>#N/A</v>
      </c>
      <c r="J955" s="98" t="str">
        <f t="shared" si="46"/>
        <v>Desarrollo del Sistema de Educación Superior</v>
      </c>
      <c r="K955" s="98" t="s">
        <v>411</v>
      </c>
    </row>
    <row r="956" spans="3:11" x14ac:dyDescent="0.25">
      <c r="C956" s="141"/>
      <c r="D956" s="158"/>
      <c r="E956" s="123"/>
      <c r="F956" s="97">
        <f t="shared" si="45"/>
        <v>0</v>
      </c>
      <c r="G956" s="161"/>
      <c r="H956" s="142"/>
      <c r="I956" s="130" t="e">
        <f>VLOOKUP(H956,Presupuesto!$B$11:$C$565,2,0)</f>
        <v>#N/A</v>
      </c>
      <c r="J956" s="98" t="str">
        <f t="shared" si="46"/>
        <v>Desarrollo del Sistema de Educación Superior</v>
      </c>
      <c r="K956" s="98" t="s">
        <v>411</v>
      </c>
    </row>
    <row r="957" spans="3:11" x14ac:dyDescent="0.25">
      <c r="C957" s="141"/>
      <c r="D957" s="158"/>
      <c r="E957" s="123"/>
      <c r="F957" s="97">
        <f t="shared" si="45"/>
        <v>0</v>
      </c>
      <c r="G957" s="161"/>
      <c r="H957" s="142"/>
      <c r="I957" s="130" t="e">
        <f>VLOOKUP(H957,Presupuesto!$B$11:$C$565,2,0)</f>
        <v>#N/A</v>
      </c>
      <c r="J957" s="98" t="str">
        <f t="shared" si="46"/>
        <v>Desarrollo del Sistema de Educación Superior</v>
      </c>
      <c r="K957" s="98" t="s">
        <v>411</v>
      </c>
    </row>
    <row r="958" spans="3:11" x14ac:dyDescent="0.25">
      <c r="C958" s="141"/>
      <c r="D958" s="158"/>
      <c r="E958" s="123"/>
      <c r="F958" s="97">
        <f t="shared" si="45"/>
        <v>0</v>
      </c>
      <c r="G958" s="161"/>
      <c r="H958" s="142"/>
      <c r="I958" s="130" t="e">
        <f>VLOOKUP(H958,Presupuesto!$B$11:$C$565,2,0)</f>
        <v>#N/A</v>
      </c>
      <c r="J958" s="98" t="str">
        <f t="shared" si="46"/>
        <v>Desarrollo del Sistema de Educación Superior</v>
      </c>
      <c r="K958" s="98" t="s">
        <v>411</v>
      </c>
    </row>
    <row r="959" spans="3:11" x14ac:dyDescent="0.25">
      <c r="C959" s="141"/>
      <c r="D959" s="158"/>
      <c r="E959" s="123"/>
      <c r="F959" s="97">
        <f t="shared" si="45"/>
        <v>0</v>
      </c>
      <c r="G959" s="161"/>
      <c r="H959" s="142"/>
      <c r="I959" s="130" t="e">
        <f>VLOOKUP(H959,Presupuesto!$B$11:$C$565,2,0)</f>
        <v>#N/A</v>
      </c>
      <c r="J959" s="98" t="str">
        <f t="shared" si="46"/>
        <v>Desarrollo del Sistema de Educación Superior</v>
      </c>
      <c r="K959" s="98" t="s">
        <v>411</v>
      </c>
    </row>
    <row r="960" spans="3:11" x14ac:dyDescent="0.25">
      <c r="C960" s="141"/>
      <c r="D960" s="158"/>
      <c r="E960" s="123"/>
      <c r="F960" s="97">
        <f t="shared" si="45"/>
        <v>0</v>
      </c>
      <c r="G960" s="161"/>
      <c r="H960" s="142"/>
      <c r="I960" s="130" t="e">
        <f>VLOOKUP(H960,Presupuesto!$B$11:$C$565,2,0)</f>
        <v>#N/A</v>
      </c>
      <c r="J960" s="98" t="str">
        <f t="shared" si="46"/>
        <v>Desarrollo del Sistema de Educación Superior</v>
      </c>
      <c r="K960" s="98" t="s">
        <v>411</v>
      </c>
    </row>
    <row r="961" spans="3:11" x14ac:dyDescent="0.25">
      <c r="C961" s="141"/>
      <c r="D961" s="158"/>
      <c r="E961" s="123"/>
      <c r="F961" s="97">
        <f t="shared" si="45"/>
        <v>0</v>
      </c>
      <c r="G961" s="161"/>
      <c r="H961" s="142"/>
      <c r="I961" s="130" t="e">
        <f>VLOOKUP(H961,Presupuesto!$B$11:$C$565,2,0)</f>
        <v>#N/A</v>
      </c>
      <c r="J961" s="98" t="str">
        <f t="shared" si="46"/>
        <v>Desarrollo del Sistema de Educación Superior</v>
      </c>
      <c r="K961" s="98" t="s">
        <v>411</v>
      </c>
    </row>
    <row r="962" spans="3:11" x14ac:dyDescent="0.25">
      <c r="C962" s="141"/>
      <c r="D962" s="158"/>
      <c r="E962" s="123"/>
      <c r="F962" s="97">
        <f t="shared" si="45"/>
        <v>0</v>
      </c>
      <c r="G962" s="161"/>
      <c r="H962" s="142"/>
      <c r="I962" s="130" t="e">
        <f>VLOOKUP(H962,Presupuesto!$B$11:$C$565,2,0)</f>
        <v>#N/A</v>
      </c>
      <c r="J962" s="98" t="str">
        <f t="shared" si="46"/>
        <v>Desarrollo del Sistema de Educación Superior</v>
      </c>
      <c r="K962" s="98" t="s">
        <v>411</v>
      </c>
    </row>
    <row r="963" spans="3:11" x14ac:dyDescent="0.25">
      <c r="C963" s="141"/>
      <c r="D963" s="158"/>
      <c r="E963" s="123"/>
      <c r="F963" s="97">
        <f t="shared" si="45"/>
        <v>0</v>
      </c>
      <c r="G963" s="161"/>
      <c r="H963" s="142"/>
      <c r="I963" s="130" t="e">
        <f>VLOOKUP(H963,Presupuesto!$B$11:$C$565,2,0)</f>
        <v>#N/A</v>
      </c>
      <c r="J963" s="98" t="str">
        <f t="shared" si="46"/>
        <v>Desarrollo del Sistema de Educación Superior</v>
      </c>
      <c r="K963" s="98" t="s">
        <v>411</v>
      </c>
    </row>
    <row r="964" spans="3:11" x14ac:dyDescent="0.25">
      <c r="C964" s="141"/>
      <c r="D964" s="158"/>
      <c r="E964" s="123"/>
      <c r="F964" s="97">
        <f t="shared" si="45"/>
        <v>0</v>
      </c>
      <c r="G964" s="161"/>
      <c r="H964" s="142"/>
      <c r="I964" s="130" t="e">
        <f>VLOOKUP(H964,Presupuesto!$B$11:$C$565,2,0)</f>
        <v>#N/A</v>
      </c>
      <c r="J964" s="98" t="str">
        <f t="shared" si="46"/>
        <v>Desarrollo del Sistema de Educación Superior</v>
      </c>
      <c r="K964" s="98" t="s">
        <v>411</v>
      </c>
    </row>
    <row r="965" spans="3:11" x14ac:dyDescent="0.25">
      <c r="C965" s="141"/>
      <c r="D965" s="158"/>
      <c r="E965" s="123"/>
      <c r="F965" s="97">
        <f t="shared" si="45"/>
        <v>0</v>
      </c>
      <c r="G965" s="161"/>
      <c r="H965" s="142"/>
      <c r="I965" s="130" t="e">
        <f>VLOOKUP(H965,Presupuesto!$B$11:$C$565,2,0)</f>
        <v>#N/A</v>
      </c>
      <c r="J965" s="98" t="str">
        <f t="shared" si="46"/>
        <v>Desarrollo del Sistema de Educación Superior</v>
      </c>
      <c r="K965" s="98" t="s">
        <v>411</v>
      </c>
    </row>
    <row r="966" spans="3:11" x14ac:dyDescent="0.25">
      <c r="C966" s="143"/>
      <c r="D966" s="151"/>
      <c r="E966" s="118"/>
      <c r="F966" s="97">
        <f t="shared" si="45"/>
        <v>0</v>
      </c>
      <c r="G966" s="161"/>
      <c r="H966" s="144"/>
      <c r="I966" s="130" t="e">
        <f>VLOOKUP(H966,Presupuesto!$B$11:$C$565,2,0)</f>
        <v>#N/A</v>
      </c>
      <c r="J966" s="98" t="str">
        <f t="shared" si="46"/>
        <v>Desarrollo del Sistema de Educación Superior</v>
      </c>
      <c r="K966" s="98" t="s">
        <v>411</v>
      </c>
    </row>
    <row r="967" spans="3:11" x14ac:dyDescent="0.25">
      <c r="C967" s="143"/>
      <c r="D967" s="151"/>
      <c r="E967" s="118"/>
      <c r="F967" s="97">
        <f t="shared" si="45"/>
        <v>0</v>
      </c>
      <c r="G967" s="161"/>
      <c r="H967" s="144"/>
      <c r="I967" s="130" t="e">
        <f>VLOOKUP(H967,Presupuesto!$B$11:$C$565,2,0)</f>
        <v>#N/A</v>
      </c>
      <c r="J967" s="98" t="str">
        <f t="shared" si="46"/>
        <v>Desarrollo del Sistema de Educación Superior</v>
      </c>
      <c r="K967" s="98" t="s">
        <v>411</v>
      </c>
    </row>
    <row r="968" spans="3:11" x14ac:dyDescent="0.25">
      <c r="C968" s="143"/>
      <c r="D968" s="151"/>
      <c r="E968" s="118"/>
      <c r="F968" s="97">
        <f t="shared" si="45"/>
        <v>0</v>
      </c>
      <c r="G968" s="161"/>
      <c r="H968" s="144"/>
      <c r="I968" s="130" t="e">
        <f>VLOOKUP(H968,Presupuesto!$B$11:$C$565,2,0)</f>
        <v>#N/A</v>
      </c>
      <c r="J968" s="98" t="str">
        <f t="shared" si="46"/>
        <v>Desarrollo del Sistema de Educación Superior</v>
      </c>
      <c r="K968" s="98" t="s">
        <v>411</v>
      </c>
    </row>
    <row r="969" spans="3:11" x14ac:dyDescent="0.25">
      <c r="C969" s="143"/>
      <c r="D969" s="151"/>
      <c r="E969" s="118"/>
      <c r="F969" s="97">
        <f t="shared" si="45"/>
        <v>0</v>
      </c>
      <c r="G969" s="161"/>
      <c r="H969" s="144"/>
      <c r="I969" s="130" t="e">
        <f>VLOOKUP(H969,Presupuesto!$B$11:$C$565,2,0)</f>
        <v>#N/A</v>
      </c>
      <c r="J969" s="98" t="str">
        <f t="shared" si="46"/>
        <v>Desarrollo del Sistema de Educación Superior</v>
      </c>
      <c r="K969" s="98" t="s">
        <v>411</v>
      </c>
    </row>
    <row r="970" spans="3:11" x14ac:dyDescent="0.25">
      <c r="C970" s="143"/>
      <c r="D970" s="151"/>
      <c r="E970" s="118"/>
      <c r="F970" s="97">
        <f t="shared" si="45"/>
        <v>0</v>
      </c>
      <c r="G970" s="161"/>
      <c r="H970" s="144"/>
      <c r="I970" s="130" t="e">
        <f>VLOOKUP(H970,Presupuesto!$B$11:$C$565,2,0)</f>
        <v>#N/A</v>
      </c>
      <c r="J970" s="98" t="str">
        <f t="shared" si="46"/>
        <v>Desarrollo del Sistema de Educación Superior</v>
      </c>
      <c r="K970" s="98" t="s">
        <v>411</v>
      </c>
    </row>
    <row r="971" spans="3:11" x14ac:dyDescent="0.25">
      <c r="C971" s="143"/>
      <c r="D971" s="151"/>
      <c r="E971" s="118"/>
      <c r="F971" s="97">
        <f t="shared" si="45"/>
        <v>0</v>
      </c>
      <c r="G971" s="161"/>
      <c r="H971" s="144"/>
      <c r="I971" s="130" t="e">
        <f>VLOOKUP(H971,Presupuesto!$B$11:$C$565,2,0)</f>
        <v>#N/A</v>
      </c>
      <c r="J971" s="98" t="str">
        <f t="shared" si="46"/>
        <v>Desarrollo del Sistema de Educación Superior</v>
      </c>
      <c r="K971" s="98" t="s">
        <v>411</v>
      </c>
    </row>
    <row r="972" spans="3:11" x14ac:dyDescent="0.25">
      <c r="C972" s="143"/>
      <c r="D972" s="151"/>
      <c r="E972" s="118"/>
      <c r="F972" s="97">
        <f t="shared" si="45"/>
        <v>0</v>
      </c>
      <c r="G972" s="161"/>
      <c r="H972" s="144"/>
      <c r="I972" s="130" t="e">
        <f>VLOOKUP(H972,Presupuesto!$B$11:$C$565,2,0)</f>
        <v>#N/A</v>
      </c>
      <c r="J972" s="98" t="str">
        <f t="shared" si="46"/>
        <v>Desarrollo del Sistema de Educación Superior</v>
      </c>
      <c r="K972" s="98" t="s">
        <v>411</v>
      </c>
    </row>
    <row r="973" spans="3:11" x14ac:dyDescent="0.25">
      <c r="C973" s="143"/>
      <c r="D973" s="151"/>
      <c r="E973" s="118"/>
      <c r="F973" s="97">
        <f t="shared" si="45"/>
        <v>0</v>
      </c>
      <c r="G973" s="161"/>
      <c r="H973" s="144"/>
      <c r="I973" s="130" t="e">
        <f>VLOOKUP(H973,Presupuesto!$B$11:$C$565,2,0)</f>
        <v>#N/A</v>
      </c>
      <c r="J973" s="98" t="str">
        <f t="shared" si="46"/>
        <v>Desarrollo del Sistema de Educación Superior</v>
      </c>
      <c r="K973" s="98" t="s">
        <v>411</v>
      </c>
    </row>
    <row r="974" spans="3:11" x14ac:dyDescent="0.25">
      <c r="C974" s="145"/>
      <c r="D974" s="151"/>
      <c r="E974" s="118"/>
      <c r="F974" s="97">
        <f t="shared" si="45"/>
        <v>0</v>
      </c>
      <c r="G974" s="161"/>
      <c r="H974" s="146"/>
      <c r="I974" s="130" t="e">
        <f>VLOOKUP(H974,Presupuesto!$B$11:$C$565,2,0)</f>
        <v>#N/A</v>
      </c>
      <c r="J974" s="98" t="str">
        <f t="shared" si="46"/>
        <v>Desarrollo del Sistema de Educación Superior</v>
      </c>
      <c r="K974" s="98" t="s">
        <v>402</v>
      </c>
    </row>
    <row r="975" spans="3:11" x14ac:dyDescent="0.25">
      <c r="C975" s="145"/>
      <c r="D975" s="151"/>
      <c r="E975" s="118"/>
      <c r="F975" s="97">
        <f t="shared" si="45"/>
        <v>0</v>
      </c>
      <c r="G975" s="161"/>
      <c r="H975" s="146"/>
      <c r="I975" s="130" t="e">
        <f>VLOOKUP(H975,Presupuesto!$B$11:$C$565,2,0)</f>
        <v>#N/A</v>
      </c>
      <c r="J975" s="98" t="str">
        <f t="shared" si="46"/>
        <v>Desarrollo del Sistema de Educación Superior</v>
      </c>
      <c r="K975" s="98" t="s">
        <v>411</v>
      </c>
    </row>
    <row r="976" spans="3:11" x14ac:dyDescent="0.25">
      <c r="C976" s="145"/>
      <c r="D976" s="151"/>
      <c r="E976" s="118"/>
      <c r="F976" s="97">
        <f t="shared" si="45"/>
        <v>0</v>
      </c>
      <c r="G976" s="161"/>
      <c r="H976" s="146"/>
      <c r="I976" s="130" t="e">
        <f>VLOOKUP(H976,Presupuesto!$B$11:$C$565,2,0)</f>
        <v>#N/A</v>
      </c>
      <c r="J976" s="98" t="str">
        <f t="shared" si="46"/>
        <v>Desarrollo del Sistema de Educación Superior</v>
      </c>
      <c r="K976" s="98" t="s">
        <v>411</v>
      </c>
    </row>
    <row r="977" spans="3:11" x14ac:dyDescent="0.25">
      <c r="C977" s="145"/>
      <c r="D977" s="151"/>
      <c r="E977" s="118"/>
      <c r="F977" s="97">
        <f t="shared" si="45"/>
        <v>0</v>
      </c>
      <c r="G977" s="161"/>
      <c r="H977" s="146"/>
      <c r="I977" s="130" t="e">
        <f>VLOOKUP(H977,Presupuesto!$B$11:$C$565,2,0)</f>
        <v>#N/A</v>
      </c>
      <c r="J977" s="98" t="str">
        <f t="shared" si="46"/>
        <v>Desarrollo del Sistema de Educación Superior</v>
      </c>
      <c r="K977" s="98" t="s">
        <v>411</v>
      </c>
    </row>
    <row r="978" spans="3:11" ht="15.75" thickBot="1" x14ac:dyDescent="0.3">
      <c r="C978" s="147"/>
      <c r="D978" s="159"/>
      <c r="E978" s="103"/>
      <c r="F978" s="105">
        <f t="shared" si="45"/>
        <v>0</v>
      </c>
      <c r="G978" s="162"/>
      <c r="H978" s="148"/>
      <c r="I978" s="132" t="e">
        <f>VLOOKUP(H978,Presupuesto!$B$11:$C$565,2,0)</f>
        <v>#N/A</v>
      </c>
      <c r="J978" s="106" t="str">
        <f t="shared" si="46"/>
        <v>Desarrollo del Sistema de Educación Superior</v>
      </c>
      <c r="K978" s="124" t="s">
        <v>393</v>
      </c>
    </row>
    <row r="981" spans="3:11" ht="15.75" thickBot="1" x14ac:dyDescent="0.3"/>
    <row r="982" spans="3:11" ht="15.75" thickBot="1" x14ac:dyDescent="0.3">
      <c r="C982" s="157" t="s">
        <v>53</v>
      </c>
      <c r="D982" s="373">
        <f>SUM(F989:F1023)</f>
        <v>54000</v>
      </c>
      <c r="E982" s="466"/>
      <c r="F982" s="70"/>
      <c r="G982" s="79"/>
      <c r="H982" s="70"/>
      <c r="I982" s="70"/>
      <c r="J982" s="466"/>
      <c r="K982" s="466"/>
    </row>
    <row r="983" spans="3:11" x14ac:dyDescent="0.25">
      <c r="C983" s="70"/>
      <c r="D983" s="31"/>
      <c r="E983" s="93"/>
      <c r="F983" s="93"/>
      <c r="G983" s="93"/>
      <c r="H983" s="76"/>
      <c r="I983" s="76"/>
      <c r="J983" s="76"/>
      <c r="K983" s="112"/>
    </row>
    <row r="984" spans="3:11" x14ac:dyDescent="0.25">
      <c r="C984" s="70"/>
      <c r="D984" s="31"/>
      <c r="E984" s="93"/>
      <c r="F984" s="93"/>
      <c r="G984" s="93"/>
      <c r="H984" s="76"/>
      <c r="I984" s="76"/>
      <c r="J984" s="76"/>
      <c r="K984" s="112"/>
    </row>
    <row r="985" spans="3:11" ht="15.75" x14ac:dyDescent="0.25">
      <c r="C985" s="202" t="s">
        <v>391</v>
      </c>
      <c r="D985" s="277" t="s">
        <v>2327</v>
      </c>
      <c r="E985" s="93"/>
      <c r="F985" s="93"/>
      <c r="G985" s="93"/>
      <c r="H985" s="76"/>
      <c r="I985" s="76"/>
      <c r="J985" s="76"/>
      <c r="K985" s="112"/>
    </row>
    <row r="986" spans="3:11" ht="18.75" x14ac:dyDescent="0.25">
      <c r="C986" s="210" t="str">
        <f>IFERROR(VLOOKUP(D985,'1. Desarrollo e Innov. Curricu.'!$F:$G,2,FALSE),IFERROR(VLOOKUP(D985,'2. Investigación Científica'!$F:$G,2,FALSE),IFERROR(VLOOKUP(D985,'3. Vinculación Univ. Sociedad'!$F:$G,2,FALSE),IFERROR(VLOOKUP(D985,'4. Docencia y Profesorado Univ.'!$F:$G,2,FALSE),IFERROR(VLOOKUP(D985,'5. Estudiantes y Graduados'!$F:$G,2,FALSE),IFERROR(VLOOKUP(D985,'11. Gestion Administrativa'!$F:$G,2,FALSE),IFERROR(VLOOKUP(D985,'13. Gestión Académica'!$F:$G,2,FALSE),IFERROR(VLOOKUP(D985,'9. Asegura. de la Calid. y M'!$F:$G,2,FALSE),IFERROR(VLOOKUP(D985,'6. Gestión del Conocimiento'!$F:$G,2,FALSE),IFERROR(VLOOKUP(D985,'15. Gobernabilidad y Proceso...'!$F:$G,2,FALSE),IFERROR(VLOOKUP(D985,'12. Gestión del Talento Humano'!$F:$G,2,FALSE),IFERROR(VLOOKUP(D985,'14. Internacional... de la E.S.'!$F:$G,2,FALSE),IFERROR(VLOOKUP(D985,'10. Posgrado'!$F:$G,2,FALSE),IFERROR(VLOOKUP(D985,'17. Gestión TIC'!$F:$G,2,FALSE),IFERROR(VLOOKUP(D985,'16. Desa. del Sistema Educ.Sup.'!$F:$G,2,FALSE),IFERROR(VLOOKUP(D985,'8. Cultura de Inno. Insti...'!$F:$G,2,FALSE),VLOOKUP(D985,'7. Lo Esencial de la Reforma U.'!$F:$G,2,0)))))))))))))))))</f>
        <v xml:space="preserve"> Gestionar el acondicionamiento del espacio de la biblioteca</v>
      </c>
      <c r="D986" s="31"/>
      <c r="E986" s="93"/>
      <c r="F986" s="93"/>
      <c r="G986" s="93"/>
      <c r="H986" s="76"/>
      <c r="I986" s="76"/>
      <c r="J986" s="76"/>
      <c r="K986" s="112"/>
    </row>
    <row r="987" spans="3:11" ht="15.75" thickBot="1" x14ac:dyDescent="0.3">
      <c r="C987" s="466"/>
      <c r="D987" s="466"/>
      <c r="E987" s="466"/>
      <c r="F987" s="93"/>
      <c r="G987" s="76"/>
      <c r="H987" s="76"/>
      <c r="I987" s="76"/>
      <c r="J987" s="466"/>
      <c r="K987" s="466"/>
    </row>
    <row r="988" spans="3:11" ht="30.75" thickBot="1" x14ac:dyDescent="0.3">
      <c r="C988" s="129" t="s">
        <v>44</v>
      </c>
      <c r="D988" s="129" t="s">
        <v>55</v>
      </c>
      <c r="E988" s="136" t="s">
        <v>57</v>
      </c>
      <c r="F988" s="135" t="s">
        <v>27</v>
      </c>
      <c r="G988" s="133" t="s">
        <v>130</v>
      </c>
      <c r="H988" s="136" t="s">
        <v>46</v>
      </c>
      <c r="I988" s="133" t="s">
        <v>131</v>
      </c>
      <c r="J988" s="133" t="s">
        <v>409</v>
      </c>
      <c r="K988" s="133" t="s">
        <v>410</v>
      </c>
    </row>
    <row r="989" spans="3:11" x14ac:dyDescent="0.25">
      <c r="C989" s="220" t="s">
        <v>438</v>
      </c>
      <c r="D989" s="221"/>
      <c r="E989" s="219">
        <f>HLOOKUP(C989,$AH$2:$BU$3,2,0)</f>
        <v>620</v>
      </c>
      <c r="F989" s="97">
        <f t="shared" ref="F989:F1023" si="47">D989*E989</f>
        <v>0</v>
      </c>
      <c r="G989" s="161"/>
      <c r="H989" s="142"/>
      <c r="I989" s="130" t="e">
        <f>VLOOKUP(H989,Presupuesto!$B$11:$C$565,2,0)</f>
        <v>#N/A</v>
      </c>
      <c r="J989" s="218" t="s">
        <v>1477</v>
      </c>
      <c r="K989" s="98" t="s">
        <v>393</v>
      </c>
    </row>
    <row r="990" spans="3:11" x14ac:dyDescent="0.25">
      <c r="C990" s="141"/>
      <c r="D990" s="158"/>
      <c r="E990" s="123"/>
      <c r="F990" s="97">
        <f t="shared" si="47"/>
        <v>0</v>
      </c>
      <c r="G990" s="161"/>
      <c r="H990" s="142"/>
      <c r="I990" s="130" t="e">
        <f>VLOOKUP(H990,Presupuesto!$B$11:$C$565,2,0)</f>
        <v>#N/A</v>
      </c>
      <c r="J990" s="98" t="str">
        <f>$J$854</f>
        <v>Desarrollo del Sistema de Educación Superior</v>
      </c>
      <c r="K990" s="98" t="s">
        <v>411</v>
      </c>
    </row>
    <row r="991" spans="3:11" x14ac:dyDescent="0.25">
      <c r="C991" s="141" t="s">
        <v>2330</v>
      </c>
      <c r="D991" s="158">
        <v>4</v>
      </c>
      <c r="E991" s="123">
        <v>3500</v>
      </c>
      <c r="F991" s="97">
        <f t="shared" si="47"/>
        <v>14000</v>
      </c>
      <c r="G991" s="161" t="s">
        <v>1697</v>
      </c>
      <c r="H991" s="142" t="s">
        <v>912</v>
      </c>
      <c r="I991" s="130" t="str">
        <f>VLOOKUP(H991,Presupuesto!$B$11:$C$565,2,0)</f>
        <v>PRODUCTOS DE VIDRIO</v>
      </c>
      <c r="J991" s="98" t="str">
        <f t="shared" ref="J991:J1023" si="48">$J$854</f>
        <v>Desarrollo del Sistema de Educación Superior</v>
      </c>
      <c r="K991" s="98" t="s">
        <v>411</v>
      </c>
    </row>
    <row r="992" spans="3:11" x14ac:dyDescent="0.25">
      <c r="C992" s="141" t="s">
        <v>2331</v>
      </c>
      <c r="D992" s="158"/>
      <c r="E992" s="123"/>
      <c r="F992" s="97">
        <f t="shared" si="47"/>
        <v>0</v>
      </c>
      <c r="G992" s="161"/>
      <c r="H992" s="142"/>
      <c r="I992" s="130" t="e">
        <f>VLOOKUP(H992,Presupuesto!$B$11:$C$565,2,0)</f>
        <v>#N/A</v>
      </c>
      <c r="J992" s="98" t="str">
        <f t="shared" si="48"/>
        <v>Desarrollo del Sistema de Educación Superior</v>
      </c>
      <c r="K992" s="98" t="s">
        <v>411</v>
      </c>
    </row>
    <row r="993" spans="3:11" x14ac:dyDescent="0.25">
      <c r="C993" s="141" t="s">
        <v>2332</v>
      </c>
      <c r="D993" s="158">
        <v>2</v>
      </c>
      <c r="E993" s="123">
        <v>20000</v>
      </c>
      <c r="F993" s="97">
        <f t="shared" si="47"/>
        <v>40000</v>
      </c>
      <c r="G993" s="161" t="s">
        <v>1697</v>
      </c>
      <c r="H993" s="142" t="s">
        <v>982</v>
      </c>
      <c r="I993" s="130" t="str">
        <f>VLOOKUP(H993,Presupuesto!$B$11:$C$565,2,0)</f>
        <v>MUEBLES VARIOS DE OFICINA</v>
      </c>
      <c r="J993" s="98" t="str">
        <f t="shared" si="48"/>
        <v>Desarrollo del Sistema de Educación Superior</v>
      </c>
      <c r="K993" s="98" t="s">
        <v>411</v>
      </c>
    </row>
    <row r="994" spans="3:11" x14ac:dyDescent="0.25">
      <c r="C994" s="141" t="s">
        <v>2293</v>
      </c>
      <c r="D994" s="158">
        <v>18</v>
      </c>
      <c r="E994" s="123"/>
      <c r="F994" s="97">
        <f t="shared" si="47"/>
        <v>0</v>
      </c>
      <c r="G994" s="161"/>
      <c r="H994" s="142"/>
      <c r="I994" s="130" t="e">
        <f>VLOOKUP(H994,Presupuesto!$B$11:$C$565,2,0)</f>
        <v>#N/A</v>
      </c>
      <c r="J994" s="98" t="str">
        <f t="shared" si="48"/>
        <v>Desarrollo del Sistema de Educación Superior</v>
      </c>
      <c r="K994" s="98" t="s">
        <v>400</v>
      </c>
    </row>
    <row r="995" spans="3:11" x14ac:dyDescent="0.25">
      <c r="C995" s="141"/>
      <c r="D995" s="158"/>
      <c r="E995" s="123"/>
      <c r="F995" s="97">
        <f t="shared" si="47"/>
        <v>0</v>
      </c>
      <c r="G995" s="161"/>
      <c r="H995" s="142"/>
      <c r="I995" s="130" t="e">
        <f>VLOOKUP(H995,Presupuesto!$B$11:$C$565,2,0)</f>
        <v>#N/A</v>
      </c>
      <c r="J995" s="98" t="str">
        <f t="shared" si="48"/>
        <v>Desarrollo del Sistema de Educación Superior</v>
      </c>
      <c r="K995" s="98" t="s">
        <v>411</v>
      </c>
    </row>
    <row r="996" spans="3:11" x14ac:dyDescent="0.25">
      <c r="C996" s="141"/>
      <c r="D996" s="158"/>
      <c r="E996" s="123"/>
      <c r="F996" s="97">
        <f t="shared" si="47"/>
        <v>0</v>
      </c>
      <c r="G996" s="161"/>
      <c r="H996" s="142"/>
      <c r="I996" s="130" t="e">
        <f>VLOOKUP(H996,Presupuesto!$B$11:$C$565,2,0)</f>
        <v>#N/A</v>
      </c>
      <c r="J996" s="98" t="str">
        <f t="shared" si="48"/>
        <v>Desarrollo del Sistema de Educación Superior</v>
      </c>
      <c r="K996" s="98" t="s">
        <v>411</v>
      </c>
    </row>
    <row r="997" spans="3:11" x14ac:dyDescent="0.25">
      <c r="C997" s="141"/>
      <c r="D997" s="158"/>
      <c r="E997" s="123"/>
      <c r="F997" s="97">
        <f t="shared" si="47"/>
        <v>0</v>
      </c>
      <c r="G997" s="161"/>
      <c r="H997" s="142"/>
      <c r="I997" s="130" t="e">
        <f>VLOOKUP(H997,Presupuesto!$B$11:$C$565,2,0)</f>
        <v>#N/A</v>
      </c>
      <c r="J997" s="98" t="str">
        <f t="shared" si="48"/>
        <v>Desarrollo del Sistema de Educación Superior</v>
      </c>
      <c r="K997" s="98" t="s">
        <v>411</v>
      </c>
    </row>
    <row r="998" spans="3:11" x14ac:dyDescent="0.25">
      <c r="C998" s="141"/>
      <c r="D998" s="158"/>
      <c r="E998" s="123"/>
      <c r="F998" s="97">
        <f t="shared" si="47"/>
        <v>0</v>
      </c>
      <c r="G998" s="161"/>
      <c r="H998" s="142"/>
      <c r="I998" s="130" t="e">
        <f>VLOOKUP(H998,Presupuesto!$B$11:$C$565,2,0)</f>
        <v>#N/A</v>
      </c>
      <c r="J998" s="98" t="str">
        <f t="shared" si="48"/>
        <v>Desarrollo del Sistema de Educación Superior</v>
      </c>
      <c r="K998" s="98" t="s">
        <v>411</v>
      </c>
    </row>
    <row r="999" spans="3:11" x14ac:dyDescent="0.25">
      <c r="C999" s="141"/>
      <c r="D999" s="158"/>
      <c r="E999" s="123"/>
      <c r="F999" s="97">
        <f t="shared" si="47"/>
        <v>0</v>
      </c>
      <c r="G999" s="161"/>
      <c r="H999" s="142"/>
      <c r="I999" s="130" t="e">
        <f>VLOOKUP(H999,Presupuesto!$B$11:$C$565,2,0)</f>
        <v>#N/A</v>
      </c>
      <c r="J999" s="98" t="str">
        <f t="shared" si="48"/>
        <v>Desarrollo del Sistema de Educación Superior</v>
      </c>
      <c r="K999" s="98" t="s">
        <v>411</v>
      </c>
    </row>
    <row r="1000" spans="3:11" x14ac:dyDescent="0.25">
      <c r="C1000" s="141"/>
      <c r="D1000" s="158"/>
      <c r="E1000" s="123"/>
      <c r="F1000" s="97">
        <f t="shared" si="47"/>
        <v>0</v>
      </c>
      <c r="G1000" s="161"/>
      <c r="H1000" s="142"/>
      <c r="I1000" s="130" t="e">
        <f>VLOOKUP(H1000,Presupuesto!$B$11:$C$565,2,0)</f>
        <v>#N/A</v>
      </c>
      <c r="J1000" s="98" t="str">
        <f t="shared" si="48"/>
        <v>Desarrollo del Sistema de Educación Superior</v>
      </c>
      <c r="K1000" s="98" t="s">
        <v>411</v>
      </c>
    </row>
    <row r="1001" spans="3:11" x14ac:dyDescent="0.25">
      <c r="C1001" s="141"/>
      <c r="D1001" s="158"/>
      <c r="E1001" s="123"/>
      <c r="F1001" s="97">
        <f t="shared" si="47"/>
        <v>0</v>
      </c>
      <c r="G1001" s="161"/>
      <c r="H1001" s="142"/>
      <c r="I1001" s="130" t="e">
        <f>VLOOKUP(H1001,Presupuesto!$B$11:$C$565,2,0)</f>
        <v>#N/A</v>
      </c>
      <c r="J1001" s="98" t="str">
        <f t="shared" si="48"/>
        <v>Desarrollo del Sistema de Educación Superior</v>
      </c>
      <c r="K1001" s="98" t="s">
        <v>411</v>
      </c>
    </row>
    <row r="1002" spans="3:11" x14ac:dyDescent="0.25">
      <c r="C1002" s="141"/>
      <c r="D1002" s="158"/>
      <c r="E1002" s="123"/>
      <c r="F1002" s="97">
        <f t="shared" si="47"/>
        <v>0</v>
      </c>
      <c r="G1002" s="161"/>
      <c r="H1002" s="142"/>
      <c r="I1002" s="130" t="e">
        <f>VLOOKUP(H1002,Presupuesto!$B$11:$C$565,2,0)</f>
        <v>#N/A</v>
      </c>
      <c r="J1002" s="98" t="str">
        <f t="shared" si="48"/>
        <v>Desarrollo del Sistema de Educación Superior</v>
      </c>
      <c r="K1002" s="98" t="s">
        <v>411</v>
      </c>
    </row>
    <row r="1003" spans="3:11" x14ac:dyDescent="0.25">
      <c r="C1003" s="141"/>
      <c r="D1003" s="158"/>
      <c r="E1003" s="123"/>
      <c r="F1003" s="97">
        <f t="shared" si="47"/>
        <v>0</v>
      </c>
      <c r="G1003" s="161"/>
      <c r="H1003" s="142"/>
      <c r="I1003" s="130" t="e">
        <f>VLOOKUP(H1003,Presupuesto!$B$11:$C$565,2,0)</f>
        <v>#N/A</v>
      </c>
      <c r="J1003" s="98" t="str">
        <f t="shared" si="48"/>
        <v>Desarrollo del Sistema de Educación Superior</v>
      </c>
      <c r="K1003" s="98" t="s">
        <v>411</v>
      </c>
    </row>
    <row r="1004" spans="3:11" x14ac:dyDescent="0.25">
      <c r="C1004" s="141"/>
      <c r="D1004" s="158"/>
      <c r="E1004" s="123"/>
      <c r="F1004" s="97">
        <f t="shared" si="47"/>
        <v>0</v>
      </c>
      <c r="G1004" s="161"/>
      <c r="H1004" s="142"/>
      <c r="I1004" s="130" t="e">
        <f>VLOOKUP(H1004,Presupuesto!$B$11:$C$565,2,0)</f>
        <v>#N/A</v>
      </c>
      <c r="J1004" s="98" t="str">
        <f t="shared" si="48"/>
        <v>Desarrollo del Sistema de Educación Superior</v>
      </c>
      <c r="K1004" s="98" t="s">
        <v>411</v>
      </c>
    </row>
    <row r="1005" spans="3:11" x14ac:dyDescent="0.25">
      <c r="C1005" s="141"/>
      <c r="D1005" s="158"/>
      <c r="E1005" s="123"/>
      <c r="F1005" s="97">
        <f t="shared" si="47"/>
        <v>0</v>
      </c>
      <c r="G1005" s="161"/>
      <c r="H1005" s="142"/>
      <c r="I1005" s="130" t="e">
        <f>VLOOKUP(H1005,Presupuesto!$B$11:$C$565,2,0)</f>
        <v>#N/A</v>
      </c>
      <c r="J1005" s="98" t="str">
        <f t="shared" si="48"/>
        <v>Desarrollo del Sistema de Educación Superior</v>
      </c>
      <c r="K1005" s="98" t="s">
        <v>411</v>
      </c>
    </row>
    <row r="1006" spans="3:11" x14ac:dyDescent="0.25">
      <c r="C1006" s="141"/>
      <c r="D1006" s="158"/>
      <c r="E1006" s="123"/>
      <c r="F1006" s="97">
        <f t="shared" si="47"/>
        <v>0</v>
      </c>
      <c r="G1006" s="161"/>
      <c r="H1006" s="142"/>
      <c r="I1006" s="130" t="e">
        <f>VLOOKUP(H1006,Presupuesto!$B$11:$C$565,2,0)</f>
        <v>#N/A</v>
      </c>
      <c r="J1006" s="98" t="str">
        <f t="shared" si="48"/>
        <v>Desarrollo del Sistema de Educación Superior</v>
      </c>
      <c r="K1006" s="98" t="s">
        <v>411</v>
      </c>
    </row>
    <row r="1007" spans="3:11" x14ac:dyDescent="0.25">
      <c r="C1007" s="141"/>
      <c r="D1007" s="158"/>
      <c r="E1007" s="123"/>
      <c r="F1007" s="97">
        <f t="shared" si="47"/>
        <v>0</v>
      </c>
      <c r="G1007" s="161"/>
      <c r="H1007" s="142"/>
      <c r="I1007" s="130" t="e">
        <f>VLOOKUP(H1007,Presupuesto!$B$11:$C$565,2,0)</f>
        <v>#N/A</v>
      </c>
      <c r="J1007" s="98" t="str">
        <f t="shared" si="48"/>
        <v>Desarrollo del Sistema de Educación Superior</v>
      </c>
      <c r="K1007" s="98" t="s">
        <v>411</v>
      </c>
    </row>
    <row r="1008" spans="3:11" x14ac:dyDescent="0.25">
      <c r="C1008" s="141"/>
      <c r="D1008" s="158"/>
      <c r="E1008" s="123"/>
      <c r="F1008" s="97">
        <f t="shared" si="47"/>
        <v>0</v>
      </c>
      <c r="G1008" s="161"/>
      <c r="H1008" s="142"/>
      <c r="I1008" s="130" t="e">
        <f>VLOOKUP(H1008,Presupuesto!$B$11:$C$565,2,0)</f>
        <v>#N/A</v>
      </c>
      <c r="J1008" s="98" t="str">
        <f t="shared" si="48"/>
        <v>Desarrollo del Sistema de Educación Superior</v>
      </c>
      <c r="K1008" s="98" t="s">
        <v>411</v>
      </c>
    </row>
    <row r="1009" spans="3:11" x14ac:dyDescent="0.25">
      <c r="C1009" s="141"/>
      <c r="D1009" s="158"/>
      <c r="E1009" s="123"/>
      <c r="F1009" s="97">
        <f t="shared" si="47"/>
        <v>0</v>
      </c>
      <c r="G1009" s="161"/>
      <c r="H1009" s="142"/>
      <c r="I1009" s="130" t="e">
        <f>VLOOKUP(H1009,Presupuesto!$B$11:$C$565,2,0)</f>
        <v>#N/A</v>
      </c>
      <c r="J1009" s="98" t="str">
        <f t="shared" si="48"/>
        <v>Desarrollo del Sistema de Educación Superior</v>
      </c>
      <c r="K1009" s="98" t="s">
        <v>411</v>
      </c>
    </row>
    <row r="1010" spans="3:11" x14ac:dyDescent="0.25">
      <c r="C1010" s="141"/>
      <c r="D1010" s="158"/>
      <c r="E1010" s="123"/>
      <c r="F1010" s="97">
        <f t="shared" si="47"/>
        <v>0</v>
      </c>
      <c r="G1010" s="161"/>
      <c r="H1010" s="142"/>
      <c r="I1010" s="130" t="e">
        <f>VLOOKUP(H1010,Presupuesto!$B$11:$C$565,2,0)</f>
        <v>#N/A</v>
      </c>
      <c r="J1010" s="98" t="str">
        <f t="shared" si="48"/>
        <v>Desarrollo del Sistema de Educación Superior</v>
      </c>
      <c r="K1010" s="98" t="s">
        <v>411</v>
      </c>
    </row>
    <row r="1011" spans="3:11" x14ac:dyDescent="0.25">
      <c r="C1011" s="143"/>
      <c r="D1011" s="151"/>
      <c r="E1011" s="118"/>
      <c r="F1011" s="97">
        <f t="shared" si="47"/>
        <v>0</v>
      </c>
      <c r="G1011" s="161"/>
      <c r="H1011" s="144"/>
      <c r="I1011" s="130" t="e">
        <f>VLOOKUP(H1011,Presupuesto!$B$11:$C$565,2,0)</f>
        <v>#N/A</v>
      </c>
      <c r="J1011" s="98" t="str">
        <f t="shared" si="48"/>
        <v>Desarrollo del Sistema de Educación Superior</v>
      </c>
      <c r="K1011" s="98" t="s">
        <v>411</v>
      </c>
    </row>
    <row r="1012" spans="3:11" x14ac:dyDescent="0.25">
      <c r="C1012" s="143"/>
      <c r="D1012" s="151"/>
      <c r="E1012" s="118"/>
      <c r="F1012" s="97">
        <f t="shared" si="47"/>
        <v>0</v>
      </c>
      <c r="G1012" s="161"/>
      <c r="H1012" s="144"/>
      <c r="I1012" s="130" t="e">
        <f>VLOOKUP(H1012,Presupuesto!$B$11:$C$565,2,0)</f>
        <v>#N/A</v>
      </c>
      <c r="J1012" s="98" t="str">
        <f t="shared" si="48"/>
        <v>Desarrollo del Sistema de Educación Superior</v>
      </c>
      <c r="K1012" s="98" t="s">
        <v>411</v>
      </c>
    </row>
    <row r="1013" spans="3:11" x14ac:dyDescent="0.25">
      <c r="C1013" s="143"/>
      <c r="D1013" s="151"/>
      <c r="E1013" s="118"/>
      <c r="F1013" s="97">
        <f t="shared" si="47"/>
        <v>0</v>
      </c>
      <c r="G1013" s="161"/>
      <c r="H1013" s="144"/>
      <c r="I1013" s="130" t="e">
        <f>VLOOKUP(H1013,Presupuesto!$B$11:$C$565,2,0)</f>
        <v>#N/A</v>
      </c>
      <c r="J1013" s="98" t="str">
        <f t="shared" si="48"/>
        <v>Desarrollo del Sistema de Educación Superior</v>
      </c>
      <c r="K1013" s="98" t="s">
        <v>411</v>
      </c>
    </row>
    <row r="1014" spans="3:11" x14ac:dyDescent="0.25">
      <c r="C1014" s="143"/>
      <c r="D1014" s="151"/>
      <c r="E1014" s="118"/>
      <c r="F1014" s="97">
        <f t="shared" si="47"/>
        <v>0</v>
      </c>
      <c r="G1014" s="161"/>
      <c r="H1014" s="144"/>
      <c r="I1014" s="130" t="e">
        <f>VLOOKUP(H1014,Presupuesto!$B$11:$C$565,2,0)</f>
        <v>#N/A</v>
      </c>
      <c r="J1014" s="98" t="str">
        <f t="shared" si="48"/>
        <v>Desarrollo del Sistema de Educación Superior</v>
      </c>
      <c r="K1014" s="98" t="s">
        <v>411</v>
      </c>
    </row>
    <row r="1015" spans="3:11" x14ac:dyDescent="0.25">
      <c r="C1015" s="143"/>
      <c r="D1015" s="151"/>
      <c r="E1015" s="118"/>
      <c r="F1015" s="97">
        <f t="shared" si="47"/>
        <v>0</v>
      </c>
      <c r="G1015" s="161"/>
      <c r="H1015" s="144"/>
      <c r="I1015" s="130" t="e">
        <f>VLOOKUP(H1015,Presupuesto!$B$11:$C$565,2,0)</f>
        <v>#N/A</v>
      </c>
      <c r="J1015" s="98" t="str">
        <f t="shared" si="48"/>
        <v>Desarrollo del Sistema de Educación Superior</v>
      </c>
      <c r="K1015" s="98" t="s">
        <v>411</v>
      </c>
    </row>
    <row r="1016" spans="3:11" x14ac:dyDescent="0.25">
      <c r="C1016" s="143"/>
      <c r="D1016" s="151"/>
      <c r="E1016" s="118"/>
      <c r="F1016" s="97">
        <f t="shared" si="47"/>
        <v>0</v>
      </c>
      <c r="G1016" s="161"/>
      <c r="H1016" s="144"/>
      <c r="I1016" s="130" t="e">
        <f>VLOOKUP(H1016,Presupuesto!$B$11:$C$565,2,0)</f>
        <v>#N/A</v>
      </c>
      <c r="J1016" s="98" t="str">
        <f t="shared" si="48"/>
        <v>Desarrollo del Sistema de Educación Superior</v>
      </c>
      <c r="K1016" s="98" t="s">
        <v>411</v>
      </c>
    </row>
    <row r="1017" spans="3:11" x14ac:dyDescent="0.25">
      <c r="C1017" s="143"/>
      <c r="D1017" s="151"/>
      <c r="E1017" s="118"/>
      <c r="F1017" s="97">
        <f t="shared" si="47"/>
        <v>0</v>
      </c>
      <c r="G1017" s="161"/>
      <c r="H1017" s="144"/>
      <c r="I1017" s="130" t="e">
        <f>VLOOKUP(H1017,Presupuesto!$B$11:$C$565,2,0)</f>
        <v>#N/A</v>
      </c>
      <c r="J1017" s="98" t="str">
        <f t="shared" si="48"/>
        <v>Desarrollo del Sistema de Educación Superior</v>
      </c>
      <c r="K1017" s="98" t="s">
        <v>411</v>
      </c>
    </row>
    <row r="1018" spans="3:11" x14ac:dyDescent="0.25">
      <c r="C1018" s="143"/>
      <c r="D1018" s="151"/>
      <c r="E1018" s="118"/>
      <c r="F1018" s="97">
        <f t="shared" si="47"/>
        <v>0</v>
      </c>
      <c r="G1018" s="161"/>
      <c r="H1018" s="144"/>
      <c r="I1018" s="130" t="e">
        <f>VLOOKUP(H1018,Presupuesto!$B$11:$C$565,2,0)</f>
        <v>#N/A</v>
      </c>
      <c r="J1018" s="98" t="str">
        <f t="shared" si="48"/>
        <v>Desarrollo del Sistema de Educación Superior</v>
      </c>
      <c r="K1018" s="98" t="s">
        <v>411</v>
      </c>
    </row>
    <row r="1019" spans="3:11" x14ac:dyDescent="0.25">
      <c r="C1019" s="145"/>
      <c r="D1019" s="151"/>
      <c r="E1019" s="118"/>
      <c r="F1019" s="97">
        <f t="shared" si="47"/>
        <v>0</v>
      </c>
      <c r="G1019" s="161"/>
      <c r="H1019" s="146"/>
      <c r="I1019" s="130" t="e">
        <f>VLOOKUP(H1019,Presupuesto!$B$11:$C$565,2,0)</f>
        <v>#N/A</v>
      </c>
      <c r="J1019" s="98" t="str">
        <f t="shared" si="48"/>
        <v>Desarrollo del Sistema de Educación Superior</v>
      </c>
      <c r="K1019" s="98" t="s">
        <v>402</v>
      </c>
    </row>
    <row r="1020" spans="3:11" x14ac:dyDescent="0.25">
      <c r="C1020" s="145"/>
      <c r="D1020" s="151"/>
      <c r="E1020" s="118"/>
      <c r="F1020" s="97">
        <f t="shared" si="47"/>
        <v>0</v>
      </c>
      <c r="G1020" s="161"/>
      <c r="H1020" s="146"/>
      <c r="I1020" s="130" t="e">
        <f>VLOOKUP(H1020,Presupuesto!$B$11:$C$565,2,0)</f>
        <v>#N/A</v>
      </c>
      <c r="J1020" s="98" t="str">
        <f t="shared" si="48"/>
        <v>Desarrollo del Sistema de Educación Superior</v>
      </c>
      <c r="K1020" s="98" t="s">
        <v>411</v>
      </c>
    </row>
    <row r="1021" spans="3:11" x14ac:dyDescent="0.25">
      <c r="C1021" s="145"/>
      <c r="D1021" s="151"/>
      <c r="E1021" s="118"/>
      <c r="F1021" s="97">
        <f t="shared" si="47"/>
        <v>0</v>
      </c>
      <c r="G1021" s="161"/>
      <c r="H1021" s="146"/>
      <c r="I1021" s="130" t="e">
        <f>VLOOKUP(H1021,Presupuesto!$B$11:$C$565,2,0)</f>
        <v>#N/A</v>
      </c>
      <c r="J1021" s="98" t="str">
        <f t="shared" si="48"/>
        <v>Desarrollo del Sistema de Educación Superior</v>
      </c>
      <c r="K1021" s="98" t="s">
        <v>411</v>
      </c>
    </row>
    <row r="1022" spans="3:11" x14ac:dyDescent="0.25">
      <c r="C1022" s="145"/>
      <c r="D1022" s="151"/>
      <c r="E1022" s="118"/>
      <c r="F1022" s="97">
        <f t="shared" si="47"/>
        <v>0</v>
      </c>
      <c r="G1022" s="161"/>
      <c r="H1022" s="146"/>
      <c r="I1022" s="130" t="e">
        <f>VLOOKUP(H1022,Presupuesto!$B$11:$C$565,2,0)</f>
        <v>#N/A</v>
      </c>
      <c r="J1022" s="98" t="str">
        <f t="shared" si="48"/>
        <v>Desarrollo del Sistema de Educación Superior</v>
      </c>
      <c r="K1022" s="98" t="s">
        <v>411</v>
      </c>
    </row>
    <row r="1023" spans="3:11" ht="15.75" thickBot="1" x14ac:dyDescent="0.3">
      <c r="C1023" s="147"/>
      <c r="D1023" s="159"/>
      <c r="E1023" s="103"/>
      <c r="F1023" s="105">
        <f t="shared" si="47"/>
        <v>0</v>
      </c>
      <c r="G1023" s="162"/>
      <c r="H1023" s="148"/>
      <c r="I1023" s="132" t="e">
        <f>VLOOKUP(H1023,Presupuesto!$B$11:$C$565,2,0)</f>
        <v>#N/A</v>
      </c>
      <c r="J1023" s="106" t="str">
        <f t="shared" si="48"/>
        <v>Desarrollo del Sistema de Educación Superior</v>
      </c>
      <c r="K1023" s="124" t="s">
        <v>393</v>
      </c>
    </row>
    <row r="1026" spans="3:11" ht="15.75" thickBot="1" x14ac:dyDescent="0.3"/>
    <row r="1027" spans="3:11" ht="15.75" thickBot="1" x14ac:dyDescent="0.3">
      <c r="C1027" s="157" t="s">
        <v>53</v>
      </c>
      <c r="D1027" s="373">
        <f>SUM(F1034:F1068)</f>
        <v>16830</v>
      </c>
      <c r="E1027" s="466"/>
      <c r="F1027" s="70"/>
      <c r="G1027" s="79"/>
      <c r="H1027" s="70"/>
      <c r="I1027" s="70"/>
      <c r="J1027" s="466"/>
      <c r="K1027" s="466"/>
    </row>
    <row r="1028" spans="3:11" x14ac:dyDescent="0.25">
      <c r="C1028" s="70"/>
      <c r="D1028" s="31"/>
      <c r="E1028" s="93"/>
      <c r="F1028" s="93"/>
      <c r="G1028" s="93"/>
      <c r="H1028" s="76"/>
      <c r="I1028" s="76"/>
      <c r="J1028" s="76"/>
      <c r="K1028" s="112"/>
    </row>
    <row r="1029" spans="3:11" x14ac:dyDescent="0.25">
      <c r="C1029" s="70"/>
      <c r="D1029" s="31"/>
      <c r="E1029" s="93"/>
      <c r="F1029" s="93"/>
      <c r="G1029" s="93"/>
      <c r="H1029" s="76"/>
      <c r="I1029" s="76"/>
      <c r="J1029" s="76"/>
      <c r="K1029" s="112"/>
    </row>
    <row r="1030" spans="3:11" ht="15.75" x14ac:dyDescent="0.25">
      <c r="C1030" s="202" t="s">
        <v>391</v>
      </c>
      <c r="D1030" s="307" t="s">
        <v>2350</v>
      </c>
      <c r="E1030" s="93"/>
      <c r="F1030" s="93"/>
      <c r="G1030" s="93"/>
      <c r="H1030" s="76"/>
      <c r="I1030" s="76"/>
      <c r="J1030" s="76"/>
      <c r="K1030" s="112"/>
    </row>
    <row r="1031" spans="3:11" ht="18.75" x14ac:dyDescent="0.25">
      <c r="C1031" s="210" t="str">
        <f>IFERROR(VLOOKUP(D1030,'1. Desarrollo e Innov. Curricu.'!$F:$G,2,FALSE),IFERROR(VLOOKUP(D1030,'2. Investigación Científica'!$F:$G,2,FALSE),IFERROR(VLOOKUP(D1030,'3. Vinculación Univ. Sociedad'!$F:$G,2,FALSE),IFERROR(VLOOKUP(D1030,'4. Docencia y Profesorado Univ.'!$F:$G,2,FALSE),IFERROR(VLOOKUP(D1030,'5. Estudiantes y Graduados'!$F:$G,2,FALSE),IFERROR(VLOOKUP(D1030,'11. Gestion Administrativa'!$F:$G,2,FALSE),IFERROR(VLOOKUP(D1030,'13. Gestión Académica'!$F:$G,2,FALSE),IFERROR(VLOOKUP(D1030,'9. Asegura. de la Calid. y M'!$F:$G,2,FALSE),IFERROR(VLOOKUP(D1030,'6. Gestión del Conocimiento'!$F:$G,2,FALSE),IFERROR(VLOOKUP(D1030,'15. Gobernabilidad y Proceso...'!$F:$G,2,FALSE),IFERROR(VLOOKUP(D1030,'12. Gestión del Talento Humano'!$F:$G,2,FALSE),IFERROR(VLOOKUP(D1030,'14. Internacional... de la E.S.'!$F:$G,2,FALSE),IFERROR(VLOOKUP(D1030,'10. Posgrado'!$F:$G,2,FALSE),IFERROR(VLOOKUP(D1030,'17. Gestión TIC'!$F:$G,2,FALSE),IFERROR(VLOOKUP(D1030,'16. Desa. del Sistema Educ.Sup.'!$F:$G,2,FALSE),IFERROR(VLOOKUP(D1030,'8. Cultura de Inno. Insti...'!$F:$G,2,FALSE),VLOOKUP(D1030,'7. Lo Esencial de la Reforma U.'!$F:$G,2,0)))))))))))))))))</f>
        <v xml:space="preserve">Promocion de los procesos de admision y conocimientos </v>
      </c>
      <c r="D1031" s="31"/>
      <c r="E1031" s="93"/>
      <c r="F1031" s="93"/>
      <c r="G1031" s="93"/>
      <c r="H1031" s="76"/>
      <c r="I1031" s="76"/>
      <c r="J1031" s="76"/>
      <c r="K1031" s="112"/>
    </row>
    <row r="1032" spans="3:11" ht="15.75" thickBot="1" x14ac:dyDescent="0.3">
      <c r="C1032" s="466"/>
      <c r="D1032" s="466"/>
      <c r="E1032" s="466"/>
      <c r="F1032" s="93"/>
      <c r="G1032" s="76"/>
      <c r="H1032" s="76"/>
      <c r="I1032" s="76"/>
      <c r="J1032" s="466"/>
      <c r="K1032" s="466"/>
    </row>
    <row r="1033" spans="3:11" ht="30.75" thickBot="1" x14ac:dyDescent="0.3">
      <c r="C1033" s="129" t="s">
        <v>44</v>
      </c>
      <c r="D1033" s="129" t="s">
        <v>55</v>
      </c>
      <c r="E1033" s="136" t="s">
        <v>57</v>
      </c>
      <c r="F1033" s="135" t="s">
        <v>27</v>
      </c>
      <c r="G1033" s="133" t="s">
        <v>130</v>
      </c>
      <c r="H1033" s="136" t="s">
        <v>46</v>
      </c>
      <c r="I1033" s="133" t="s">
        <v>131</v>
      </c>
      <c r="J1033" s="133" t="s">
        <v>409</v>
      </c>
      <c r="K1033" s="133" t="s">
        <v>410</v>
      </c>
    </row>
    <row r="1034" spans="3:11" x14ac:dyDescent="0.25">
      <c r="C1034" s="220" t="s">
        <v>438</v>
      </c>
      <c r="D1034" s="221"/>
      <c r="E1034" s="219">
        <f>HLOOKUP(C1034,$AH$2:$BU$3,2,0)</f>
        <v>620</v>
      </c>
      <c r="F1034" s="97">
        <f t="shared" ref="F1034:F1068" si="49">D1034*E1034</f>
        <v>0</v>
      </c>
      <c r="G1034" s="161"/>
      <c r="H1034" s="142"/>
      <c r="I1034" s="130" t="e">
        <f>VLOOKUP(H1034,Presupuesto!$B$11:$C$565,2,0)</f>
        <v>#N/A</v>
      </c>
      <c r="J1034" s="218"/>
      <c r="K1034" s="98" t="s">
        <v>393</v>
      </c>
    </row>
    <row r="1035" spans="3:11" x14ac:dyDescent="0.25">
      <c r="C1035" s="141" t="s">
        <v>1801</v>
      </c>
      <c r="D1035" s="158">
        <v>64</v>
      </c>
      <c r="E1035" s="123">
        <v>120</v>
      </c>
      <c r="F1035" s="97">
        <f t="shared" si="49"/>
        <v>7680</v>
      </c>
      <c r="G1035" s="161" t="s">
        <v>1697</v>
      </c>
      <c r="H1035" s="142" t="s">
        <v>791</v>
      </c>
      <c r="I1035" s="130" t="str">
        <f>VLOOKUP(H1035,Presupuesto!$B$11:$C$565,2,0)</f>
        <v>ALIMENTOS B EBIDAS PARA PERSONAS</v>
      </c>
      <c r="J1035" s="98" t="s">
        <v>470</v>
      </c>
      <c r="K1035" s="98" t="s">
        <v>411</v>
      </c>
    </row>
    <row r="1036" spans="3:11" x14ac:dyDescent="0.25">
      <c r="C1036" s="141" t="s">
        <v>1722</v>
      </c>
      <c r="D1036" s="158">
        <v>16</v>
      </c>
      <c r="E1036" s="123">
        <v>500</v>
      </c>
      <c r="F1036" s="97">
        <f t="shared" si="49"/>
        <v>8000</v>
      </c>
      <c r="G1036" s="161" t="s">
        <v>1697</v>
      </c>
      <c r="H1036" s="142" t="s">
        <v>872</v>
      </c>
      <c r="I1036" s="130" t="str">
        <f>VLOOKUP(H1036,Presupuesto!$B$11:$C$565,2,0)</f>
        <v>DIESEL</v>
      </c>
      <c r="J1036" s="98" t="s">
        <v>470</v>
      </c>
      <c r="K1036" s="98" t="s">
        <v>411</v>
      </c>
    </row>
    <row r="1037" spans="3:11" x14ac:dyDescent="0.25">
      <c r="C1037" s="141" t="s">
        <v>2356</v>
      </c>
      <c r="D1037" s="158">
        <v>1150</v>
      </c>
      <c r="E1037" s="123">
        <v>1</v>
      </c>
      <c r="F1037" s="97">
        <f t="shared" si="49"/>
        <v>1150</v>
      </c>
      <c r="G1037" s="161" t="s">
        <v>1697</v>
      </c>
      <c r="H1037" s="675" t="s">
        <v>716</v>
      </c>
      <c r="I1037" s="130" t="str">
        <f>VLOOKUP(H1037,Presupuesto!$B$11:$C$565,2,0)</f>
        <v>SERVICIOS DE IMPRENTA PUBLIC.Y REPRODUCCION</v>
      </c>
      <c r="J1037" s="98" t="s">
        <v>470</v>
      </c>
      <c r="K1037" s="98" t="s">
        <v>411</v>
      </c>
    </row>
    <row r="1038" spans="3:11" x14ac:dyDescent="0.25">
      <c r="C1038" s="141"/>
      <c r="D1038" s="158"/>
      <c r="E1038" s="123">
        <v>20000</v>
      </c>
      <c r="F1038" s="97">
        <f t="shared" si="49"/>
        <v>0</v>
      </c>
      <c r="G1038" s="161"/>
      <c r="H1038" s="142"/>
      <c r="I1038" s="130"/>
      <c r="J1038" s="98"/>
      <c r="K1038" s="98" t="s">
        <v>411</v>
      </c>
    </row>
    <row r="1039" spans="3:11" x14ac:dyDescent="0.25">
      <c r="C1039" s="141" t="s">
        <v>2293</v>
      </c>
      <c r="D1039" s="158"/>
      <c r="E1039" s="123"/>
      <c r="F1039" s="97">
        <f t="shared" si="49"/>
        <v>0</v>
      </c>
      <c r="G1039" s="161"/>
      <c r="H1039" s="142"/>
      <c r="I1039" s="130"/>
      <c r="J1039" s="98"/>
      <c r="K1039" s="98" t="s">
        <v>400</v>
      </c>
    </row>
    <row r="1040" spans="3:11" x14ac:dyDescent="0.25">
      <c r="C1040" s="141"/>
      <c r="D1040" s="158"/>
      <c r="E1040" s="123"/>
      <c r="F1040" s="97">
        <f t="shared" si="49"/>
        <v>0</v>
      </c>
      <c r="G1040" s="161"/>
      <c r="H1040" s="142"/>
      <c r="I1040" s="130"/>
      <c r="J1040" s="98"/>
      <c r="K1040" s="98" t="s">
        <v>411</v>
      </c>
    </row>
    <row r="1041" spans="3:11" x14ac:dyDescent="0.25">
      <c r="C1041" s="141"/>
      <c r="D1041" s="158"/>
      <c r="E1041" s="123"/>
      <c r="F1041" s="97">
        <f t="shared" si="49"/>
        <v>0</v>
      </c>
      <c r="G1041" s="161"/>
      <c r="H1041" s="142"/>
      <c r="I1041" s="130"/>
      <c r="J1041" s="98"/>
      <c r="K1041" s="98" t="s">
        <v>411</v>
      </c>
    </row>
    <row r="1042" spans="3:11" x14ac:dyDescent="0.25">
      <c r="C1042" s="141"/>
      <c r="D1042" s="158"/>
      <c r="E1042" s="123"/>
      <c r="F1042" s="97">
        <f t="shared" si="49"/>
        <v>0</v>
      </c>
      <c r="G1042" s="161"/>
      <c r="H1042" s="142"/>
      <c r="I1042" s="130" t="e">
        <f>VLOOKUP(H1042,Presupuesto!$B$11:$C$565,2,0)</f>
        <v>#N/A</v>
      </c>
      <c r="J1042" s="98" t="str">
        <f t="shared" ref="J1042:J1068" si="50">$J$854</f>
        <v>Desarrollo del Sistema de Educación Superior</v>
      </c>
      <c r="K1042" s="98" t="s">
        <v>411</v>
      </c>
    </row>
    <row r="1043" spans="3:11" x14ac:dyDescent="0.25">
      <c r="C1043" s="141"/>
      <c r="D1043" s="158"/>
      <c r="E1043" s="123"/>
      <c r="F1043" s="97">
        <f t="shared" si="49"/>
        <v>0</v>
      </c>
      <c r="G1043" s="161"/>
      <c r="H1043" s="142"/>
      <c r="I1043" s="130" t="e">
        <f>VLOOKUP(H1043,Presupuesto!$B$11:$C$565,2,0)</f>
        <v>#N/A</v>
      </c>
      <c r="J1043" s="98" t="str">
        <f t="shared" si="50"/>
        <v>Desarrollo del Sistema de Educación Superior</v>
      </c>
      <c r="K1043" s="98" t="s">
        <v>411</v>
      </c>
    </row>
    <row r="1044" spans="3:11" x14ac:dyDescent="0.25">
      <c r="C1044" s="141"/>
      <c r="D1044" s="158"/>
      <c r="E1044" s="123"/>
      <c r="F1044" s="97">
        <f t="shared" si="49"/>
        <v>0</v>
      </c>
      <c r="G1044" s="161"/>
      <c r="H1044" s="142"/>
      <c r="I1044" s="130" t="e">
        <f>VLOOKUP(H1044,Presupuesto!$B$11:$C$565,2,0)</f>
        <v>#N/A</v>
      </c>
      <c r="J1044" s="98" t="str">
        <f t="shared" si="50"/>
        <v>Desarrollo del Sistema de Educación Superior</v>
      </c>
      <c r="K1044" s="98" t="s">
        <v>411</v>
      </c>
    </row>
    <row r="1045" spans="3:11" x14ac:dyDescent="0.25">
      <c r="C1045" s="141"/>
      <c r="D1045" s="158"/>
      <c r="E1045" s="123"/>
      <c r="F1045" s="97">
        <f t="shared" si="49"/>
        <v>0</v>
      </c>
      <c r="G1045" s="161"/>
      <c r="H1045" s="142"/>
      <c r="I1045" s="130" t="e">
        <f>VLOOKUP(H1045,Presupuesto!$B$11:$C$565,2,0)</f>
        <v>#N/A</v>
      </c>
      <c r="J1045" s="98" t="str">
        <f t="shared" si="50"/>
        <v>Desarrollo del Sistema de Educación Superior</v>
      </c>
      <c r="K1045" s="98" t="s">
        <v>411</v>
      </c>
    </row>
    <row r="1046" spans="3:11" x14ac:dyDescent="0.25">
      <c r="C1046" s="141"/>
      <c r="D1046" s="158"/>
      <c r="E1046" s="123"/>
      <c r="F1046" s="97">
        <f t="shared" si="49"/>
        <v>0</v>
      </c>
      <c r="G1046" s="161"/>
      <c r="H1046" s="142"/>
      <c r="I1046" s="130" t="e">
        <f>VLOOKUP(H1046,Presupuesto!$B$11:$C$565,2,0)</f>
        <v>#N/A</v>
      </c>
      <c r="J1046" s="98" t="str">
        <f t="shared" si="50"/>
        <v>Desarrollo del Sistema de Educación Superior</v>
      </c>
      <c r="K1046" s="98" t="s">
        <v>411</v>
      </c>
    </row>
    <row r="1047" spans="3:11" x14ac:dyDescent="0.25">
      <c r="C1047" s="141"/>
      <c r="D1047" s="158"/>
      <c r="E1047" s="123"/>
      <c r="F1047" s="97">
        <f t="shared" si="49"/>
        <v>0</v>
      </c>
      <c r="G1047" s="161"/>
      <c r="H1047" s="142"/>
      <c r="I1047" s="130" t="e">
        <f>VLOOKUP(H1047,Presupuesto!$B$11:$C$565,2,0)</f>
        <v>#N/A</v>
      </c>
      <c r="J1047" s="98" t="str">
        <f t="shared" si="50"/>
        <v>Desarrollo del Sistema de Educación Superior</v>
      </c>
      <c r="K1047" s="98" t="s">
        <v>411</v>
      </c>
    </row>
    <row r="1048" spans="3:11" x14ac:dyDescent="0.25">
      <c r="C1048" s="141"/>
      <c r="D1048" s="158"/>
      <c r="E1048" s="123"/>
      <c r="F1048" s="97">
        <f t="shared" si="49"/>
        <v>0</v>
      </c>
      <c r="G1048" s="161"/>
      <c r="H1048" s="142"/>
      <c r="I1048" s="130" t="e">
        <f>VLOOKUP(H1048,Presupuesto!$B$11:$C$565,2,0)</f>
        <v>#N/A</v>
      </c>
      <c r="J1048" s="98" t="str">
        <f t="shared" si="50"/>
        <v>Desarrollo del Sistema de Educación Superior</v>
      </c>
      <c r="K1048" s="98" t="s">
        <v>411</v>
      </c>
    </row>
    <row r="1049" spans="3:11" x14ac:dyDescent="0.25">
      <c r="C1049" s="141"/>
      <c r="D1049" s="158"/>
      <c r="E1049" s="123"/>
      <c r="F1049" s="97">
        <f t="shared" si="49"/>
        <v>0</v>
      </c>
      <c r="G1049" s="161"/>
      <c r="H1049" s="142"/>
      <c r="I1049" s="130" t="e">
        <f>VLOOKUP(H1049,Presupuesto!$B$11:$C$565,2,0)</f>
        <v>#N/A</v>
      </c>
      <c r="J1049" s="98" t="str">
        <f t="shared" si="50"/>
        <v>Desarrollo del Sistema de Educación Superior</v>
      </c>
      <c r="K1049" s="98" t="s">
        <v>411</v>
      </c>
    </row>
    <row r="1050" spans="3:11" x14ac:dyDescent="0.25">
      <c r="C1050" s="141"/>
      <c r="D1050" s="158"/>
      <c r="E1050" s="123"/>
      <c r="F1050" s="97">
        <f t="shared" si="49"/>
        <v>0</v>
      </c>
      <c r="G1050" s="161"/>
      <c r="H1050" s="142"/>
      <c r="I1050" s="130" t="e">
        <f>VLOOKUP(H1050,Presupuesto!$B$11:$C$565,2,0)</f>
        <v>#N/A</v>
      </c>
      <c r="J1050" s="98" t="str">
        <f t="shared" si="50"/>
        <v>Desarrollo del Sistema de Educación Superior</v>
      </c>
      <c r="K1050" s="98" t="s">
        <v>411</v>
      </c>
    </row>
    <row r="1051" spans="3:11" x14ac:dyDescent="0.25">
      <c r="C1051" s="141"/>
      <c r="D1051" s="158"/>
      <c r="E1051" s="123"/>
      <c r="F1051" s="97">
        <f t="shared" si="49"/>
        <v>0</v>
      </c>
      <c r="G1051" s="161"/>
      <c r="H1051" s="142"/>
      <c r="I1051" s="130" t="e">
        <f>VLOOKUP(H1051,Presupuesto!$B$11:$C$565,2,0)</f>
        <v>#N/A</v>
      </c>
      <c r="J1051" s="98" t="str">
        <f t="shared" si="50"/>
        <v>Desarrollo del Sistema de Educación Superior</v>
      </c>
      <c r="K1051" s="98" t="s">
        <v>411</v>
      </c>
    </row>
    <row r="1052" spans="3:11" x14ac:dyDescent="0.25">
      <c r="C1052" s="141"/>
      <c r="D1052" s="158"/>
      <c r="E1052" s="123"/>
      <c r="F1052" s="97">
        <f t="shared" si="49"/>
        <v>0</v>
      </c>
      <c r="G1052" s="161"/>
      <c r="H1052" s="142"/>
      <c r="I1052" s="130" t="e">
        <f>VLOOKUP(H1052,Presupuesto!$B$11:$C$565,2,0)</f>
        <v>#N/A</v>
      </c>
      <c r="J1052" s="98" t="str">
        <f t="shared" si="50"/>
        <v>Desarrollo del Sistema de Educación Superior</v>
      </c>
      <c r="K1052" s="98" t="s">
        <v>411</v>
      </c>
    </row>
    <row r="1053" spans="3:11" x14ac:dyDescent="0.25">
      <c r="C1053" s="141"/>
      <c r="D1053" s="158"/>
      <c r="E1053" s="123"/>
      <c r="F1053" s="97">
        <f t="shared" si="49"/>
        <v>0</v>
      </c>
      <c r="G1053" s="161"/>
      <c r="H1053" s="142"/>
      <c r="I1053" s="130" t="e">
        <f>VLOOKUP(H1053,Presupuesto!$B$11:$C$565,2,0)</f>
        <v>#N/A</v>
      </c>
      <c r="J1053" s="98" t="str">
        <f t="shared" si="50"/>
        <v>Desarrollo del Sistema de Educación Superior</v>
      </c>
      <c r="K1053" s="98" t="s">
        <v>411</v>
      </c>
    </row>
    <row r="1054" spans="3:11" x14ac:dyDescent="0.25">
      <c r="C1054" s="141"/>
      <c r="D1054" s="158"/>
      <c r="E1054" s="123"/>
      <c r="F1054" s="97">
        <f t="shared" si="49"/>
        <v>0</v>
      </c>
      <c r="G1054" s="161"/>
      <c r="H1054" s="142"/>
      <c r="I1054" s="130" t="e">
        <f>VLOOKUP(H1054,Presupuesto!$B$11:$C$565,2,0)</f>
        <v>#N/A</v>
      </c>
      <c r="J1054" s="98" t="str">
        <f t="shared" si="50"/>
        <v>Desarrollo del Sistema de Educación Superior</v>
      </c>
      <c r="K1054" s="98" t="s">
        <v>411</v>
      </c>
    </row>
    <row r="1055" spans="3:11" x14ac:dyDescent="0.25">
      <c r="C1055" s="141"/>
      <c r="D1055" s="158"/>
      <c r="E1055" s="123"/>
      <c r="F1055" s="97">
        <f t="shared" si="49"/>
        <v>0</v>
      </c>
      <c r="G1055" s="161"/>
      <c r="H1055" s="142"/>
      <c r="I1055" s="130" t="e">
        <f>VLOOKUP(H1055,Presupuesto!$B$11:$C$565,2,0)</f>
        <v>#N/A</v>
      </c>
      <c r="J1055" s="98" t="str">
        <f t="shared" si="50"/>
        <v>Desarrollo del Sistema de Educación Superior</v>
      </c>
      <c r="K1055" s="98" t="s">
        <v>411</v>
      </c>
    </row>
    <row r="1056" spans="3:11" x14ac:dyDescent="0.25">
      <c r="C1056" s="143"/>
      <c r="D1056" s="151"/>
      <c r="E1056" s="118"/>
      <c r="F1056" s="97">
        <f t="shared" si="49"/>
        <v>0</v>
      </c>
      <c r="G1056" s="161"/>
      <c r="H1056" s="144"/>
      <c r="I1056" s="130" t="e">
        <f>VLOOKUP(H1056,Presupuesto!$B$11:$C$565,2,0)</f>
        <v>#N/A</v>
      </c>
      <c r="J1056" s="98" t="str">
        <f t="shared" si="50"/>
        <v>Desarrollo del Sistema de Educación Superior</v>
      </c>
      <c r="K1056" s="98" t="s">
        <v>411</v>
      </c>
    </row>
    <row r="1057" spans="3:11" x14ac:dyDescent="0.25">
      <c r="C1057" s="143"/>
      <c r="D1057" s="151"/>
      <c r="E1057" s="118"/>
      <c r="F1057" s="97">
        <f t="shared" si="49"/>
        <v>0</v>
      </c>
      <c r="G1057" s="161"/>
      <c r="H1057" s="144"/>
      <c r="I1057" s="130" t="e">
        <f>VLOOKUP(H1057,Presupuesto!$B$11:$C$565,2,0)</f>
        <v>#N/A</v>
      </c>
      <c r="J1057" s="98" t="str">
        <f t="shared" si="50"/>
        <v>Desarrollo del Sistema de Educación Superior</v>
      </c>
      <c r="K1057" s="98" t="s">
        <v>411</v>
      </c>
    </row>
    <row r="1058" spans="3:11" x14ac:dyDescent="0.25">
      <c r="C1058" s="143"/>
      <c r="D1058" s="151"/>
      <c r="E1058" s="118"/>
      <c r="F1058" s="97">
        <f t="shared" si="49"/>
        <v>0</v>
      </c>
      <c r="G1058" s="161"/>
      <c r="H1058" s="144"/>
      <c r="I1058" s="130" t="e">
        <f>VLOOKUP(H1058,Presupuesto!$B$11:$C$565,2,0)</f>
        <v>#N/A</v>
      </c>
      <c r="J1058" s="98" t="str">
        <f t="shared" si="50"/>
        <v>Desarrollo del Sistema de Educación Superior</v>
      </c>
      <c r="K1058" s="98" t="s">
        <v>411</v>
      </c>
    </row>
    <row r="1059" spans="3:11" x14ac:dyDescent="0.25">
      <c r="C1059" s="143"/>
      <c r="D1059" s="151"/>
      <c r="E1059" s="118"/>
      <c r="F1059" s="97">
        <f t="shared" si="49"/>
        <v>0</v>
      </c>
      <c r="G1059" s="161"/>
      <c r="H1059" s="144"/>
      <c r="I1059" s="130" t="e">
        <f>VLOOKUP(H1059,Presupuesto!$B$11:$C$565,2,0)</f>
        <v>#N/A</v>
      </c>
      <c r="J1059" s="98" t="str">
        <f t="shared" si="50"/>
        <v>Desarrollo del Sistema de Educación Superior</v>
      </c>
      <c r="K1059" s="98" t="s">
        <v>411</v>
      </c>
    </row>
    <row r="1060" spans="3:11" x14ac:dyDescent="0.25">
      <c r="C1060" s="143"/>
      <c r="D1060" s="151"/>
      <c r="E1060" s="118"/>
      <c r="F1060" s="97">
        <f t="shared" si="49"/>
        <v>0</v>
      </c>
      <c r="G1060" s="161"/>
      <c r="H1060" s="144"/>
      <c r="I1060" s="130" t="e">
        <f>VLOOKUP(H1060,Presupuesto!$B$11:$C$565,2,0)</f>
        <v>#N/A</v>
      </c>
      <c r="J1060" s="98" t="str">
        <f t="shared" si="50"/>
        <v>Desarrollo del Sistema de Educación Superior</v>
      </c>
      <c r="K1060" s="98" t="s">
        <v>411</v>
      </c>
    </row>
    <row r="1061" spans="3:11" x14ac:dyDescent="0.25">
      <c r="C1061" s="143"/>
      <c r="D1061" s="151"/>
      <c r="E1061" s="118"/>
      <c r="F1061" s="97">
        <f t="shared" si="49"/>
        <v>0</v>
      </c>
      <c r="G1061" s="161"/>
      <c r="H1061" s="144"/>
      <c r="I1061" s="130" t="e">
        <f>VLOOKUP(H1061,Presupuesto!$B$11:$C$565,2,0)</f>
        <v>#N/A</v>
      </c>
      <c r="J1061" s="98" t="str">
        <f t="shared" si="50"/>
        <v>Desarrollo del Sistema de Educación Superior</v>
      </c>
      <c r="K1061" s="98" t="s">
        <v>411</v>
      </c>
    </row>
    <row r="1062" spans="3:11" x14ac:dyDescent="0.25">
      <c r="C1062" s="143"/>
      <c r="D1062" s="151"/>
      <c r="E1062" s="118"/>
      <c r="F1062" s="97">
        <f t="shared" si="49"/>
        <v>0</v>
      </c>
      <c r="G1062" s="161"/>
      <c r="H1062" s="144"/>
      <c r="I1062" s="130" t="e">
        <f>VLOOKUP(H1062,Presupuesto!$B$11:$C$565,2,0)</f>
        <v>#N/A</v>
      </c>
      <c r="J1062" s="98" t="str">
        <f t="shared" si="50"/>
        <v>Desarrollo del Sistema de Educación Superior</v>
      </c>
      <c r="K1062" s="98" t="s">
        <v>411</v>
      </c>
    </row>
    <row r="1063" spans="3:11" x14ac:dyDescent="0.25">
      <c r="C1063" s="143"/>
      <c r="D1063" s="151"/>
      <c r="E1063" s="118"/>
      <c r="F1063" s="97">
        <f t="shared" si="49"/>
        <v>0</v>
      </c>
      <c r="G1063" s="161"/>
      <c r="H1063" s="144"/>
      <c r="I1063" s="130" t="e">
        <f>VLOOKUP(H1063,Presupuesto!$B$11:$C$565,2,0)</f>
        <v>#N/A</v>
      </c>
      <c r="J1063" s="98" t="str">
        <f t="shared" si="50"/>
        <v>Desarrollo del Sistema de Educación Superior</v>
      </c>
      <c r="K1063" s="98" t="s">
        <v>411</v>
      </c>
    </row>
    <row r="1064" spans="3:11" x14ac:dyDescent="0.25">
      <c r="C1064" s="145"/>
      <c r="D1064" s="151"/>
      <c r="E1064" s="118"/>
      <c r="F1064" s="97">
        <f t="shared" si="49"/>
        <v>0</v>
      </c>
      <c r="G1064" s="161"/>
      <c r="H1064" s="146"/>
      <c r="I1064" s="130" t="e">
        <f>VLOOKUP(H1064,Presupuesto!$B$11:$C$565,2,0)</f>
        <v>#N/A</v>
      </c>
      <c r="J1064" s="98" t="str">
        <f t="shared" si="50"/>
        <v>Desarrollo del Sistema de Educación Superior</v>
      </c>
      <c r="K1064" s="98" t="s">
        <v>402</v>
      </c>
    </row>
    <row r="1065" spans="3:11" x14ac:dyDescent="0.25">
      <c r="C1065" s="145"/>
      <c r="D1065" s="151"/>
      <c r="E1065" s="118"/>
      <c r="F1065" s="97">
        <f t="shared" si="49"/>
        <v>0</v>
      </c>
      <c r="G1065" s="161"/>
      <c r="H1065" s="146"/>
      <c r="I1065" s="130" t="e">
        <f>VLOOKUP(H1065,Presupuesto!$B$11:$C$565,2,0)</f>
        <v>#N/A</v>
      </c>
      <c r="J1065" s="98" t="str">
        <f t="shared" si="50"/>
        <v>Desarrollo del Sistema de Educación Superior</v>
      </c>
      <c r="K1065" s="98" t="s">
        <v>411</v>
      </c>
    </row>
    <row r="1066" spans="3:11" x14ac:dyDescent="0.25">
      <c r="C1066" s="145"/>
      <c r="D1066" s="151"/>
      <c r="E1066" s="118"/>
      <c r="F1066" s="97">
        <f t="shared" si="49"/>
        <v>0</v>
      </c>
      <c r="G1066" s="161"/>
      <c r="H1066" s="146"/>
      <c r="I1066" s="130" t="e">
        <f>VLOOKUP(H1066,Presupuesto!$B$11:$C$565,2,0)</f>
        <v>#N/A</v>
      </c>
      <c r="J1066" s="98" t="str">
        <f t="shared" si="50"/>
        <v>Desarrollo del Sistema de Educación Superior</v>
      </c>
      <c r="K1066" s="98" t="s">
        <v>411</v>
      </c>
    </row>
    <row r="1067" spans="3:11" x14ac:dyDescent="0.25">
      <c r="C1067" s="145"/>
      <c r="D1067" s="151"/>
      <c r="E1067" s="118"/>
      <c r="F1067" s="97">
        <f t="shared" si="49"/>
        <v>0</v>
      </c>
      <c r="G1067" s="161"/>
      <c r="H1067" s="146"/>
      <c r="I1067" s="130" t="e">
        <f>VLOOKUP(H1067,Presupuesto!$B$11:$C$565,2,0)</f>
        <v>#N/A</v>
      </c>
      <c r="J1067" s="98" t="str">
        <f t="shared" si="50"/>
        <v>Desarrollo del Sistema de Educación Superior</v>
      </c>
      <c r="K1067" s="98" t="s">
        <v>411</v>
      </c>
    </row>
    <row r="1068" spans="3:11" ht="15.75" thickBot="1" x14ac:dyDescent="0.3">
      <c r="C1068" s="147"/>
      <c r="D1068" s="159"/>
      <c r="E1068" s="103"/>
      <c r="F1068" s="105">
        <f t="shared" si="49"/>
        <v>0</v>
      </c>
      <c r="G1068" s="162"/>
      <c r="H1068" s="148"/>
      <c r="I1068" s="132" t="e">
        <f>VLOOKUP(H1068,Presupuesto!$B$11:$C$565,2,0)</f>
        <v>#N/A</v>
      </c>
      <c r="J1068" s="106" t="str">
        <f t="shared" si="50"/>
        <v>Desarrollo del Sistema de Educación Superior</v>
      </c>
      <c r="K1068" s="124" t="s">
        <v>393</v>
      </c>
    </row>
    <row r="1071" spans="3:11" ht="15.75" thickBot="1" x14ac:dyDescent="0.3"/>
    <row r="1072" spans="3:11" ht="15.75" thickBot="1" x14ac:dyDescent="0.3">
      <c r="C1072" s="157" t="s">
        <v>53</v>
      </c>
      <c r="D1072" s="373">
        <f>SUM(F1079:F1113)</f>
        <v>71280</v>
      </c>
      <c r="E1072" s="466"/>
      <c r="F1072" s="70"/>
      <c r="G1072" s="79"/>
      <c r="H1072" s="70"/>
      <c r="I1072" s="70"/>
      <c r="J1072" s="466"/>
      <c r="K1072" s="466"/>
    </row>
    <row r="1073" spans="3:11" x14ac:dyDescent="0.25">
      <c r="C1073" s="70"/>
      <c r="D1073" s="31"/>
      <c r="E1073" s="93"/>
      <c r="F1073" s="93"/>
      <c r="G1073" s="93"/>
      <c r="H1073" s="76"/>
      <c r="I1073" s="76"/>
      <c r="J1073" s="76"/>
      <c r="K1073" s="112"/>
    </row>
    <row r="1074" spans="3:11" x14ac:dyDescent="0.25">
      <c r="C1074" s="70"/>
      <c r="D1074" s="31"/>
      <c r="E1074" s="93"/>
      <c r="F1074" s="93"/>
      <c r="G1074" s="93"/>
      <c r="H1074" s="76"/>
      <c r="I1074" s="76"/>
      <c r="J1074" s="76"/>
      <c r="K1074" s="112"/>
    </row>
    <row r="1075" spans="3:11" ht="15.75" x14ac:dyDescent="0.25">
      <c r="C1075" s="202" t="s">
        <v>391</v>
      </c>
      <c r="D1075" s="307" t="s">
        <v>2376</v>
      </c>
      <c r="E1075" s="93"/>
      <c r="F1075" s="93"/>
      <c r="G1075" s="93"/>
      <c r="H1075" s="76"/>
      <c r="I1075" s="76"/>
      <c r="J1075" s="76"/>
      <c r="K1075" s="112"/>
    </row>
    <row r="1076" spans="3:11" ht="18.75" x14ac:dyDescent="0.25">
      <c r="C1076" s="210" t="str">
        <f>IFERROR(VLOOKUP(D1075,'1. Desarrollo e Innov. Curricu.'!$F:$G,2,FALSE),IFERROR(VLOOKUP(D1075,'2. Investigación Científica'!$F:$G,2,FALSE),IFERROR(VLOOKUP(D1075,'3. Vinculación Univ. Sociedad'!$F:$G,2,FALSE),IFERROR(VLOOKUP(D1075,'4. Docencia y Profesorado Univ.'!$F:$G,2,FALSE),IFERROR(VLOOKUP(D1075,'5. Estudiantes y Graduados'!$F:$G,2,FALSE),IFERROR(VLOOKUP(D1075,'11. Gestion Administrativa'!$F:$G,2,FALSE),IFERROR(VLOOKUP(D1075,'13. Gestión Académica'!$F:$G,2,FALSE),IFERROR(VLOOKUP(D1075,'9. Asegura. de la Calid. y M'!$F:$G,2,FALSE),IFERROR(VLOOKUP(D1075,'6. Gestión del Conocimiento'!$F:$G,2,FALSE),IFERROR(VLOOKUP(D1075,'15. Gobernabilidad y Proceso...'!$F:$G,2,FALSE),IFERROR(VLOOKUP(D1075,'12. Gestión del Talento Humano'!$F:$G,2,FALSE),IFERROR(VLOOKUP(D1075,'14. Internacional... de la E.S.'!$F:$G,2,FALSE),IFERROR(VLOOKUP(D1075,'10. Posgrado'!$F:$G,2,FALSE),IFERROR(VLOOKUP(D1075,'17. Gestión TIC'!$F:$G,2,FALSE),IFERROR(VLOOKUP(D1075,'16. Desa. del Sistema Educ.Sup.'!$F:$G,2,FALSE),IFERROR(VLOOKUP(D1075,'8. Cultura de Inno. Insti...'!$F:$G,2,FALSE),VLOOKUP(D1075,'7. Lo Esencial de la Reforma U.'!$F:$G,2,0)))))))))))))))))</f>
        <v>Gestión para la elaboracion e instalacion de vallas promocionales del centro</v>
      </c>
      <c r="D1076" s="31"/>
      <c r="E1076" s="93"/>
      <c r="F1076" s="93"/>
      <c r="G1076" s="93"/>
      <c r="H1076" s="76"/>
      <c r="I1076" s="76"/>
      <c r="J1076" s="76"/>
      <c r="K1076" s="112"/>
    </row>
    <row r="1077" spans="3:11" ht="15.75" thickBot="1" x14ac:dyDescent="0.3">
      <c r="C1077" s="466"/>
      <c r="D1077" s="466"/>
      <c r="E1077" s="466"/>
      <c r="F1077" s="93"/>
      <c r="G1077" s="76"/>
      <c r="H1077" s="76"/>
      <c r="I1077" s="76"/>
      <c r="J1077" s="466"/>
      <c r="K1077" s="466"/>
    </row>
    <row r="1078" spans="3:11" ht="30.75" thickBot="1" x14ac:dyDescent="0.3">
      <c r="C1078" s="129" t="s">
        <v>44</v>
      </c>
      <c r="D1078" s="129" t="s">
        <v>55</v>
      </c>
      <c r="E1078" s="136" t="s">
        <v>57</v>
      </c>
      <c r="F1078" s="135" t="s">
        <v>27</v>
      </c>
      <c r="G1078" s="133" t="s">
        <v>130</v>
      </c>
      <c r="H1078" s="136" t="s">
        <v>46</v>
      </c>
      <c r="I1078" s="133" t="s">
        <v>131</v>
      </c>
      <c r="J1078" s="133" t="s">
        <v>409</v>
      </c>
      <c r="K1078" s="133" t="s">
        <v>410</v>
      </c>
    </row>
    <row r="1079" spans="3:11" x14ac:dyDescent="0.25">
      <c r="C1079" s="220" t="s">
        <v>438</v>
      </c>
      <c r="D1079" s="221"/>
      <c r="E1079" s="219">
        <f>HLOOKUP(C1079,$AH$2:$BU$3,2,0)</f>
        <v>620</v>
      </c>
      <c r="F1079" s="97">
        <f t="shared" ref="F1079:F1113" si="51">D1079*E1079</f>
        <v>0</v>
      </c>
      <c r="G1079" s="161"/>
      <c r="H1079" s="142"/>
      <c r="I1079" s="130"/>
      <c r="J1079" s="218" t="s">
        <v>470</v>
      </c>
      <c r="K1079" s="98" t="s">
        <v>393</v>
      </c>
    </row>
    <row r="1080" spans="3:11" x14ac:dyDescent="0.25">
      <c r="C1080" s="141" t="s">
        <v>2382</v>
      </c>
      <c r="D1080" s="158">
        <v>12</v>
      </c>
      <c r="E1080" s="123">
        <v>5375</v>
      </c>
      <c r="F1080" s="97">
        <f t="shared" si="51"/>
        <v>64500</v>
      </c>
      <c r="G1080" s="161" t="s">
        <v>1697</v>
      </c>
      <c r="H1080" s="142" t="s">
        <v>730</v>
      </c>
      <c r="I1080" s="130" t="str">
        <f>VLOOKUP(H1080,Presupuesto!$B$11:$C$565,2,0)</f>
        <v>PUBLICIDAD Y PROPAGANDA</v>
      </c>
      <c r="J1080" s="98" t="s">
        <v>470</v>
      </c>
      <c r="K1080" s="98" t="s">
        <v>411</v>
      </c>
    </row>
    <row r="1081" spans="3:11" x14ac:dyDescent="0.25">
      <c r="C1081" s="141" t="s">
        <v>1722</v>
      </c>
      <c r="D1081" s="158"/>
      <c r="E1081" s="123">
        <v>500</v>
      </c>
      <c r="F1081" s="97">
        <f t="shared" si="51"/>
        <v>0</v>
      </c>
      <c r="G1081" s="161"/>
      <c r="H1081" s="142"/>
      <c r="I1081" s="130"/>
      <c r="J1081" s="98"/>
      <c r="K1081" s="98" t="s">
        <v>411</v>
      </c>
    </row>
    <row r="1082" spans="3:11" x14ac:dyDescent="0.25">
      <c r="C1082" s="141" t="s">
        <v>2384</v>
      </c>
      <c r="D1082" s="158">
        <v>1</v>
      </c>
      <c r="E1082" s="123">
        <v>2980</v>
      </c>
      <c r="F1082" s="97">
        <f t="shared" si="51"/>
        <v>2980</v>
      </c>
      <c r="G1082" s="161" t="s">
        <v>1697</v>
      </c>
      <c r="H1082" s="142" t="s">
        <v>730</v>
      </c>
      <c r="I1082" s="130" t="str">
        <f>VLOOKUP(H1082,Presupuesto!$B$11:$C$565,2,0)</f>
        <v>PUBLICIDAD Y PROPAGANDA</v>
      </c>
      <c r="J1082" s="98" t="s">
        <v>470</v>
      </c>
      <c r="K1082" s="98" t="s">
        <v>411</v>
      </c>
    </row>
    <row r="1083" spans="3:11" x14ac:dyDescent="0.25">
      <c r="C1083" s="141" t="s">
        <v>2385</v>
      </c>
      <c r="D1083" s="158">
        <v>1</v>
      </c>
      <c r="E1083" s="123">
        <v>3800</v>
      </c>
      <c r="F1083" s="97">
        <f t="shared" si="51"/>
        <v>3800</v>
      </c>
      <c r="G1083" s="161" t="s">
        <v>1697</v>
      </c>
      <c r="H1083" s="142" t="s">
        <v>730</v>
      </c>
      <c r="I1083" s="130" t="str">
        <f>VLOOKUP(H1083,Presupuesto!$B$11:$C$565,2,0)</f>
        <v>PUBLICIDAD Y PROPAGANDA</v>
      </c>
      <c r="J1083" s="98" t="s">
        <v>470</v>
      </c>
      <c r="K1083" s="98" t="s">
        <v>411</v>
      </c>
    </row>
    <row r="1084" spans="3:11" x14ac:dyDescent="0.25">
      <c r="C1084" s="141" t="s">
        <v>2293</v>
      </c>
      <c r="D1084" s="158"/>
      <c r="E1084" s="123"/>
      <c r="F1084" s="97">
        <f t="shared" si="51"/>
        <v>0</v>
      </c>
      <c r="G1084" s="161"/>
      <c r="H1084" s="142"/>
      <c r="I1084" s="130"/>
      <c r="J1084" s="98"/>
      <c r="K1084" s="98" t="s">
        <v>400</v>
      </c>
    </row>
    <row r="1085" spans="3:11" x14ac:dyDescent="0.25">
      <c r="C1085" s="141"/>
      <c r="D1085" s="158"/>
      <c r="E1085" s="123"/>
      <c r="F1085" s="97">
        <f t="shared" si="51"/>
        <v>0</v>
      </c>
      <c r="G1085" s="161"/>
      <c r="H1085" s="142"/>
      <c r="I1085" s="130"/>
      <c r="J1085" s="98"/>
      <c r="K1085" s="98" t="s">
        <v>411</v>
      </c>
    </row>
    <row r="1086" spans="3:11" x14ac:dyDescent="0.25">
      <c r="C1086" s="141"/>
      <c r="D1086" s="158"/>
      <c r="E1086" s="123"/>
      <c r="F1086" s="97">
        <f t="shared" si="51"/>
        <v>0</v>
      </c>
      <c r="G1086" s="161"/>
      <c r="H1086" s="142"/>
      <c r="I1086" s="130"/>
      <c r="J1086" s="98"/>
      <c r="K1086" s="98" t="s">
        <v>411</v>
      </c>
    </row>
    <row r="1087" spans="3:11" x14ac:dyDescent="0.25">
      <c r="C1087" s="141"/>
      <c r="D1087" s="158"/>
      <c r="E1087" s="123"/>
      <c r="F1087" s="97">
        <f t="shared" si="51"/>
        <v>0</v>
      </c>
      <c r="G1087" s="161"/>
      <c r="H1087" s="142"/>
      <c r="I1087" s="130" t="e">
        <f>VLOOKUP(H1087,Presupuesto!$B$11:$C$565,2,0)</f>
        <v>#N/A</v>
      </c>
      <c r="J1087" s="98" t="str">
        <f t="shared" ref="J1087:J1113" si="52">$J$854</f>
        <v>Desarrollo del Sistema de Educación Superior</v>
      </c>
      <c r="K1087" s="98" t="s">
        <v>411</v>
      </c>
    </row>
    <row r="1088" spans="3:11" x14ac:dyDescent="0.25">
      <c r="C1088" s="141"/>
      <c r="D1088" s="158"/>
      <c r="E1088" s="123"/>
      <c r="F1088" s="97">
        <f t="shared" si="51"/>
        <v>0</v>
      </c>
      <c r="G1088" s="161"/>
      <c r="H1088" s="142"/>
      <c r="I1088" s="130" t="e">
        <f>VLOOKUP(H1088,Presupuesto!$B$11:$C$565,2,0)</f>
        <v>#N/A</v>
      </c>
      <c r="J1088" s="98" t="str">
        <f t="shared" si="52"/>
        <v>Desarrollo del Sistema de Educación Superior</v>
      </c>
      <c r="K1088" s="98" t="s">
        <v>411</v>
      </c>
    </row>
    <row r="1089" spans="3:11" x14ac:dyDescent="0.25">
      <c r="C1089" s="141"/>
      <c r="D1089" s="158"/>
      <c r="E1089" s="123"/>
      <c r="F1089" s="97">
        <f t="shared" si="51"/>
        <v>0</v>
      </c>
      <c r="G1089" s="161"/>
      <c r="H1089" s="142"/>
      <c r="I1089" s="130" t="e">
        <f>VLOOKUP(H1089,Presupuesto!$B$11:$C$565,2,0)</f>
        <v>#N/A</v>
      </c>
      <c r="J1089" s="98" t="str">
        <f t="shared" si="52"/>
        <v>Desarrollo del Sistema de Educación Superior</v>
      </c>
      <c r="K1089" s="98" t="s">
        <v>411</v>
      </c>
    </row>
    <row r="1090" spans="3:11" x14ac:dyDescent="0.25">
      <c r="C1090" s="141"/>
      <c r="D1090" s="158"/>
      <c r="E1090" s="123"/>
      <c r="F1090" s="97">
        <f t="shared" si="51"/>
        <v>0</v>
      </c>
      <c r="G1090" s="161"/>
      <c r="H1090" s="142"/>
      <c r="I1090" s="130" t="e">
        <f>VLOOKUP(H1090,Presupuesto!$B$11:$C$565,2,0)</f>
        <v>#N/A</v>
      </c>
      <c r="J1090" s="98" t="str">
        <f t="shared" si="52"/>
        <v>Desarrollo del Sistema de Educación Superior</v>
      </c>
      <c r="K1090" s="98" t="s">
        <v>411</v>
      </c>
    </row>
    <row r="1091" spans="3:11" x14ac:dyDescent="0.25">
      <c r="C1091" s="141"/>
      <c r="D1091" s="158"/>
      <c r="E1091" s="123"/>
      <c r="F1091" s="97">
        <f t="shared" si="51"/>
        <v>0</v>
      </c>
      <c r="G1091" s="161"/>
      <c r="H1091" s="142"/>
      <c r="I1091" s="130" t="e">
        <f>VLOOKUP(H1091,Presupuesto!$B$11:$C$565,2,0)</f>
        <v>#N/A</v>
      </c>
      <c r="J1091" s="98" t="str">
        <f t="shared" si="52"/>
        <v>Desarrollo del Sistema de Educación Superior</v>
      </c>
      <c r="K1091" s="98" t="s">
        <v>411</v>
      </c>
    </row>
    <row r="1092" spans="3:11" x14ac:dyDescent="0.25">
      <c r="C1092" s="141"/>
      <c r="D1092" s="158"/>
      <c r="E1092" s="123"/>
      <c r="F1092" s="97">
        <f t="shared" si="51"/>
        <v>0</v>
      </c>
      <c r="G1092" s="161"/>
      <c r="H1092" s="142"/>
      <c r="I1092" s="130" t="e">
        <f>VLOOKUP(H1092,Presupuesto!$B$11:$C$565,2,0)</f>
        <v>#N/A</v>
      </c>
      <c r="J1092" s="98" t="str">
        <f t="shared" si="52"/>
        <v>Desarrollo del Sistema de Educación Superior</v>
      </c>
      <c r="K1092" s="98" t="s">
        <v>411</v>
      </c>
    </row>
    <row r="1093" spans="3:11" x14ac:dyDescent="0.25">
      <c r="C1093" s="141"/>
      <c r="D1093" s="158"/>
      <c r="E1093" s="123"/>
      <c r="F1093" s="97">
        <f t="shared" si="51"/>
        <v>0</v>
      </c>
      <c r="G1093" s="161"/>
      <c r="H1093" s="142"/>
      <c r="I1093" s="130" t="e">
        <f>VLOOKUP(H1093,Presupuesto!$B$11:$C$565,2,0)</f>
        <v>#N/A</v>
      </c>
      <c r="J1093" s="98" t="str">
        <f t="shared" si="52"/>
        <v>Desarrollo del Sistema de Educación Superior</v>
      </c>
      <c r="K1093" s="98" t="s">
        <v>411</v>
      </c>
    </row>
    <row r="1094" spans="3:11" x14ac:dyDescent="0.25">
      <c r="C1094" s="141"/>
      <c r="D1094" s="158"/>
      <c r="E1094" s="123"/>
      <c r="F1094" s="97">
        <f t="shared" si="51"/>
        <v>0</v>
      </c>
      <c r="G1094" s="161"/>
      <c r="H1094" s="142"/>
      <c r="I1094" s="130" t="e">
        <f>VLOOKUP(H1094,Presupuesto!$B$11:$C$565,2,0)</f>
        <v>#N/A</v>
      </c>
      <c r="J1094" s="98" t="str">
        <f t="shared" si="52"/>
        <v>Desarrollo del Sistema de Educación Superior</v>
      </c>
      <c r="K1094" s="98" t="s">
        <v>411</v>
      </c>
    </row>
    <row r="1095" spans="3:11" x14ac:dyDescent="0.25">
      <c r="C1095" s="141"/>
      <c r="D1095" s="158"/>
      <c r="E1095" s="123"/>
      <c r="F1095" s="97">
        <f t="shared" si="51"/>
        <v>0</v>
      </c>
      <c r="G1095" s="161"/>
      <c r="H1095" s="142"/>
      <c r="I1095" s="130" t="e">
        <f>VLOOKUP(H1095,Presupuesto!$B$11:$C$565,2,0)</f>
        <v>#N/A</v>
      </c>
      <c r="J1095" s="98" t="str">
        <f t="shared" si="52"/>
        <v>Desarrollo del Sistema de Educación Superior</v>
      </c>
      <c r="K1095" s="98" t="s">
        <v>411</v>
      </c>
    </row>
    <row r="1096" spans="3:11" x14ac:dyDescent="0.25">
      <c r="C1096" s="141"/>
      <c r="D1096" s="158"/>
      <c r="E1096" s="123"/>
      <c r="F1096" s="97">
        <f t="shared" si="51"/>
        <v>0</v>
      </c>
      <c r="G1096" s="161"/>
      <c r="H1096" s="142"/>
      <c r="I1096" s="130" t="e">
        <f>VLOOKUP(H1096,Presupuesto!$B$11:$C$565,2,0)</f>
        <v>#N/A</v>
      </c>
      <c r="J1096" s="98" t="str">
        <f t="shared" si="52"/>
        <v>Desarrollo del Sistema de Educación Superior</v>
      </c>
      <c r="K1096" s="98" t="s">
        <v>411</v>
      </c>
    </row>
    <row r="1097" spans="3:11" x14ac:dyDescent="0.25">
      <c r="C1097" s="141"/>
      <c r="D1097" s="158"/>
      <c r="E1097" s="123"/>
      <c r="F1097" s="97">
        <f t="shared" si="51"/>
        <v>0</v>
      </c>
      <c r="G1097" s="161"/>
      <c r="H1097" s="142"/>
      <c r="I1097" s="130" t="e">
        <f>VLOOKUP(H1097,Presupuesto!$B$11:$C$565,2,0)</f>
        <v>#N/A</v>
      </c>
      <c r="J1097" s="98" t="str">
        <f t="shared" si="52"/>
        <v>Desarrollo del Sistema de Educación Superior</v>
      </c>
      <c r="K1097" s="98" t="s">
        <v>411</v>
      </c>
    </row>
    <row r="1098" spans="3:11" x14ac:dyDescent="0.25">
      <c r="C1098" s="141"/>
      <c r="D1098" s="158"/>
      <c r="E1098" s="123"/>
      <c r="F1098" s="97">
        <f t="shared" si="51"/>
        <v>0</v>
      </c>
      <c r="G1098" s="161"/>
      <c r="H1098" s="142"/>
      <c r="I1098" s="130" t="e">
        <f>VLOOKUP(H1098,Presupuesto!$B$11:$C$565,2,0)</f>
        <v>#N/A</v>
      </c>
      <c r="J1098" s="98" t="str">
        <f t="shared" si="52"/>
        <v>Desarrollo del Sistema de Educación Superior</v>
      </c>
      <c r="K1098" s="98" t="s">
        <v>411</v>
      </c>
    </row>
    <row r="1099" spans="3:11" x14ac:dyDescent="0.25">
      <c r="C1099" s="141"/>
      <c r="D1099" s="158"/>
      <c r="E1099" s="123"/>
      <c r="F1099" s="97">
        <f t="shared" si="51"/>
        <v>0</v>
      </c>
      <c r="G1099" s="161"/>
      <c r="H1099" s="142"/>
      <c r="I1099" s="130" t="e">
        <f>VLOOKUP(H1099,Presupuesto!$B$11:$C$565,2,0)</f>
        <v>#N/A</v>
      </c>
      <c r="J1099" s="98" t="str">
        <f t="shared" si="52"/>
        <v>Desarrollo del Sistema de Educación Superior</v>
      </c>
      <c r="K1099" s="98" t="s">
        <v>411</v>
      </c>
    </row>
    <row r="1100" spans="3:11" x14ac:dyDescent="0.25">
      <c r="C1100" s="141"/>
      <c r="D1100" s="158"/>
      <c r="E1100" s="123"/>
      <c r="F1100" s="97">
        <f t="shared" si="51"/>
        <v>0</v>
      </c>
      <c r="G1100" s="161"/>
      <c r="H1100" s="142"/>
      <c r="I1100" s="130" t="e">
        <f>VLOOKUP(H1100,Presupuesto!$B$11:$C$565,2,0)</f>
        <v>#N/A</v>
      </c>
      <c r="J1100" s="98" t="str">
        <f t="shared" si="52"/>
        <v>Desarrollo del Sistema de Educación Superior</v>
      </c>
      <c r="K1100" s="98" t="s">
        <v>411</v>
      </c>
    </row>
    <row r="1101" spans="3:11" x14ac:dyDescent="0.25">
      <c r="C1101" s="143"/>
      <c r="D1101" s="151"/>
      <c r="E1101" s="118"/>
      <c r="F1101" s="97">
        <f t="shared" si="51"/>
        <v>0</v>
      </c>
      <c r="G1101" s="161"/>
      <c r="H1101" s="144"/>
      <c r="I1101" s="130" t="e">
        <f>VLOOKUP(H1101,Presupuesto!$B$11:$C$565,2,0)</f>
        <v>#N/A</v>
      </c>
      <c r="J1101" s="98" t="str">
        <f t="shared" si="52"/>
        <v>Desarrollo del Sistema de Educación Superior</v>
      </c>
      <c r="K1101" s="98" t="s">
        <v>411</v>
      </c>
    </row>
    <row r="1102" spans="3:11" x14ac:dyDescent="0.25">
      <c r="C1102" s="143"/>
      <c r="D1102" s="151"/>
      <c r="E1102" s="118"/>
      <c r="F1102" s="97">
        <f t="shared" si="51"/>
        <v>0</v>
      </c>
      <c r="G1102" s="161"/>
      <c r="H1102" s="144"/>
      <c r="I1102" s="130" t="e">
        <f>VLOOKUP(H1102,Presupuesto!$B$11:$C$565,2,0)</f>
        <v>#N/A</v>
      </c>
      <c r="J1102" s="98" t="str">
        <f t="shared" si="52"/>
        <v>Desarrollo del Sistema de Educación Superior</v>
      </c>
      <c r="K1102" s="98" t="s">
        <v>411</v>
      </c>
    </row>
    <row r="1103" spans="3:11" x14ac:dyDescent="0.25">
      <c r="C1103" s="143"/>
      <c r="D1103" s="151"/>
      <c r="E1103" s="118"/>
      <c r="F1103" s="97">
        <f t="shared" si="51"/>
        <v>0</v>
      </c>
      <c r="G1103" s="161"/>
      <c r="H1103" s="144"/>
      <c r="I1103" s="130" t="e">
        <f>VLOOKUP(H1103,Presupuesto!$B$11:$C$565,2,0)</f>
        <v>#N/A</v>
      </c>
      <c r="J1103" s="98" t="str">
        <f t="shared" si="52"/>
        <v>Desarrollo del Sistema de Educación Superior</v>
      </c>
      <c r="K1103" s="98" t="s">
        <v>411</v>
      </c>
    </row>
    <row r="1104" spans="3:11" x14ac:dyDescent="0.25">
      <c r="C1104" s="143"/>
      <c r="D1104" s="151"/>
      <c r="E1104" s="118"/>
      <c r="F1104" s="97">
        <f t="shared" si="51"/>
        <v>0</v>
      </c>
      <c r="G1104" s="161"/>
      <c r="H1104" s="144"/>
      <c r="I1104" s="130" t="e">
        <f>VLOOKUP(H1104,Presupuesto!$B$11:$C$565,2,0)</f>
        <v>#N/A</v>
      </c>
      <c r="J1104" s="98" t="str">
        <f t="shared" si="52"/>
        <v>Desarrollo del Sistema de Educación Superior</v>
      </c>
      <c r="K1104" s="98" t="s">
        <v>411</v>
      </c>
    </row>
    <row r="1105" spans="3:11" x14ac:dyDescent="0.25">
      <c r="C1105" s="143"/>
      <c r="D1105" s="151"/>
      <c r="E1105" s="118"/>
      <c r="F1105" s="97">
        <f t="shared" si="51"/>
        <v>0</v>
      </c>
      <c r="G1105" s="161"/>
      <c r="H1105" s="144"/>
      <c r="I1105" s="130" t="e">
        <f>VLOOKUP(H1105,Presupuesto!$B$11:$C$565,2,0)</f>
        <v>#N/A</v>
      </c>
      <c r="J1105" s="98" t="str">
        <f t="shared" si="52"/>
        <v>Desarrollo del Sistema de Educación Superior</v>
      </c>
      <c r="K1105" s="98" t="s">
        <v>411</v>
      </c>
    </row>
    <row r="1106" spans="3:11" x14ac:dyDescent="0.25">
      <c r="C1106" s="143"/>
      <c r="D1106" s="151"/>
      <c r="E1106" s="118"/>
      <c r="F1106" s="97">
        <f t="shared" si="51"/>
        <v>0</v>
      </c>
      <c r="G1106" s="161"/>
      <c r="H1106" s="144"/>
      <c r="I1106" s="130" t="e">
        <f>VLOOKUP(H1106,Presupuesto!$B$11:$C$565,2,0)</f>
        <v>#N/A</v>
      </c>
      <c r="J1106" s="98" t="str">
        <f t="shared" si="52"/>
        <v>Desarrollo del Sistema de Educación Superior</v>
      </c>
      <c r="K1106" s="98" t="s">
        <v>411</v>
      </c>
    </row>
    <row r="1107" spans="3:11" x14ac:dyDescent="0.25">
      <c r="C1107" s="143"/>
      <c r="D1107" s="151"/>
      <c r="E1107" s="118"/>
      <c r="F1107" s="97">
        <f t="shared" si="51"/>
        <v>0</v>
      </c>
      <c r="G1107" s="161"/>
      <c r="H1107" s="144"/>
      <c r="I1107" s="130" t="e">
        <f>VLOOKUP(H1107,Presupuesto!$B$11:$C$565,2,0)</f>
        <v>#N/A</v>
      </c>
      <c r="J1107" s="98" t="str">
        <f t="shared" si="52"/>
        <v>Desarrollo del Sistema de Educación Superior</v>
      </c>
      <c r="K1107" s="98" t="s">
        <v>411</v>
      </c>
    </row>
    <row r="1108" spans="3:11" x14ac:dyDescent="0.25">
      <c r="C1108" s="143"/>
      <c r="D1108" s="151"/>
      <c r="E1108" s="118"/>
      <c r="F1108" s="97">
        <f t="shared" si="51"/>
        <v>0</v>
      </c>
      <c r="G1108" s="161"/>
      <c r="H1108" s="144"/>
      <c r="I1108" s="130" t="e">
        <f>VLOOKUP(H1108,Presupuesto!$B$11:$C$565,2,0)</f>
        <v>#N/A</v>
      </c>
      <c r="J1108" s="98" t="str">
        <f t="shared" si="52"/>
        <v>Desarrollo del Sistema de Educación Superior</v>
      </c>
      <c r="K1108" s="98" t="s">
        <v>411</v>
      </c>
    </row>
    <row r="1109" spans="3:11" x14ac:dyDescent="0.25">
      <c r="C1109" s="145"/>
      <c r="D1109" s="151"/>
      <c r="E1109" s="118"/>
      <c r="F1109" s="97">
        <f t="shared" si="51"/>
        <v>0</v>
      </c>
      <c r="G1109" s="161"/>
      <c r="H1109" s="146"/>
      <c r="I1109" s="130" t="e">
        <f>VLOOKUP(H1109,Presupuesto!$B$11:$C$565,2,0)</f>
        <v>#N/A</v>
      </c>
      <c r="J1109" s="98" t="str">
        <f t="shared" si="52"/>
        <v>Desarrollo del Sistema de Educación Superior</v>
      </c>
      <c r="K1109" s="98" t="s">
        <v>402</v>
      </c>
    </row>
    <row r="1110" spans="3:11" x14ac:dyDescent="0.25">
      <c r="C1110" s="145"/>
      <c r="D1110" s="151"/>
      <c r="E1110" s="118"/>
      <c r="F1110" s="97">
        <f t="shared" si="51"/>
        <v>0</v>
      </c>
      <c r="G1110" s="161"/>
      <c r="H1110" s="146"/>
      <c r="I1110" s="130" t="e">
        <f>VLOOKUP(H1110,Presupuesto!$B$11:$C$565,2,0)</f>
        <v>#N/A</v>
      </c>
      <c r="J1110" s="98" t="str">
        <f t="shared" si="52"/>
        <v>Desarrollo del Sistema de Educación Superior</v>
      </c>
      <c r="K1110" s="98" t="s">
        <v>411</v>
      </c>
    </row>
    <row r="1111" spans="3:11" x14ac:dyDescent="0.25">
      <c r="C1111" s="145"/>
      <c r="D1111" s="151"/>
      <c r="E1111" s="118"/>
      <c r="F1111" s="97">
        <f t="shared" si="51"/>
        <v>0</v>
      </c>
      <c r="G1111" s="161"/>
      <c r="H1111" s="146"/>
      <c r="I1111" s="130" t="e">
        <f>VLOOKUP(H1111,Presupuesto!$B$11:$C$565,2,0)</f>
        <v>#N/A</v>
      </c>
      <c r="J1111" s="98" t="str">
        <f t="shared" si="52"/>
        <v>Desarrollo del Sistema de Educación Superior</v>
      </c>
      <c r="K1111" s="98" t="s">
        <v>411</v>
      </c>
    </row>
    <row r="1112" spans="3:11" x14ac:dyDescent="0.25">
      <c r="C1112" s="145"/>
      <c r="D1112" s="151"/>
      <c r="E1112" s="118"/>
      <c r="F1112" s="97">
        <f t="shared" si="51"/>
        <v>0</v>
      </c>
      <c r="G1112" s="161"/>
      <c r="H1112" s="146"/>
      <c r="I1112" s="130" t="e">
        <f>VLOOKUP(H1112,Presupuesto!$B$11:$C$565,2,0)</f>
        <v>#N/A</v>
      </c>
      <c r="J1112" s="98" t="str">
        <f t="shared" si="52"/>
        <v>Desarrollo del Sistema de Educación Superior</v>
      </c>
      <c r="K1112" s="98" t="s">
        <v>411</v>
      </c>
    </row>
    <row r="1113" spans="3:11" ht="15.75" thickBot="1" x14ac:dyDescent="0.3">
      <c r="C1113" s="147"/>
      <c r="D1113" s="159"/>
      <c r="E1113" s="103"/>
      <c r="F1113" s="105">
        <f t="shared" si="51"/>
        <v>0</v>
      </c>
      <c r="G1113" s="162"/>
      <c r="H1113" s="148"/>
      <c r="I1113" s="132" t="e">
        <f>VLOOKUP(H1113,Presupuesto!$B$11:$C$565,2,0)</f>
        <v>#N/A</v>
      </c>
      <c r="J1113" s="106" t="str">
        <f t="shared" si="52"/>
        <v>Desarrollo del Sistema de Educación Superior</v>
      </c>
      <c r="K1113" s="124" t="s">
        <v>393</v>
      </c>
    </row>
    <row r="1117" spans="3:11" ht="15.75" thickBot="1" x14ac:dyDescent="0.3"/>
    <row r="1118" spans="3:11" ht="15.75" thickBot="1" x14ac:dyDescent="0.3">
      <c r="C1118" s="157" t="s">
        <v>53</v>
      </c>
      <c r="D1118" s="373">
        <f>SUM(F1125:F1159)</f>
        <v>23850</v>
      </c>
      <c r="E1118" s="466"/>
      <c r="F1118" s="70"/>
      <c r="G1118" s="79"/>
      <c r="H1118" s="70"/>
      <c r="I1118" s="70"/>
      <c r="J1118" s="466"/>
      <c r="K1118" s="466"/>
    </row>
    <row r="1119" spans="3:11" x14ac:dyDescent="0.25">
      <c r="C1119" s="70"/>
      <c r="D1119" s="31"/>
      <c r="E1119" s="93"/>
      <c r="F1119" s="93"/>
      <c r="G1119" s="93"/>
      <c r="H1119" s="76"/>
      <c r="I1119" s="76"/>
      <c r="J1119" s="76"/>
      <c r="K1119" s="112"/>
    </row>
    <row r="1120" spans="3:11" x14ac:dyDescent="0.25">
      <c r="C1120" s="70"/>
      <c r="D1120" s="31"/>
      <c r="E1120" s="93"/>
      <c r="F1120" s="93"/>
      <c r="G1120" s="93"/>
      <c r="H1120" s="76"/>
      <c r="I1120" s="76"/>
      <c r="J1120" s="76"/>
      <c r="K1120" s="112"/>
    </row>
    <row r="1121" spans="3:11" ht="15.75" x14ac:dyDescent="0.25">
      <c r="C1121" s="202" t="s">
        <v>391</v>
      </c>
      <c r="D1121" s="249" t="s">
        <v>2395</v>
      </c>
      <c r="E1121" s="93"/>
      <c r="F1121" s="93"/>
      <c r="G1121" s="93"/>
      <c r="H1121" s="76"/>
      <c r="I1121" s="76"/>
      <c r="J1121" s="76"/>
      <c r="K1121" s="112"/>
    </row>
    <row r="1122" spans="3:11" ht="18.75" x14ac:dyDescent="0.25">
      <c r="C1122" s="210" t="str">
        <f>IFERROR(VLOOKUP(D1121,'1. Desarrollo e Innov. Curricu.'!$F:$G,2,FALSE),IFERROR(VLOOKUP(D1121,'2. Investigación Científica'!$F:$G,2,FALSE),IFERROR(VLOOKUP(D1121,'3. Vinculación Univ. Sociedad'!$F:$G,2,FALSE),IFERROR(VLOOKUP(D1121,'4. Docencia y Profesorado Univ.'!$F:$G,2,FALSE),IFERROR(VLOOKUP(D1121,'5. Estudiantes y Graduados'!$F:$G,2,FALSE),IFERROR(VLOOKUP(D1121,'11. Gestion Administrativa'!$F:$G,2,FALSE),IFERROR(VLOOKUP(D1121,'13. Gestión Académica'!$F:$G,2,FALSE),IFERROR(VLOOKUP(D1121,'9. Asegura. de la Calid. y M'!$F:$G,2,FALSE),IFERROR(VLOOKUP(D1121,'6. Gestión del Conocimiento'!$F:$G,2,FALSE),IFERROR(VLOOKUP(D1121,'15. Gobernabilidad y Proceso...'!$F:$G,2,FALSE),IFERROR(VLOOKUP(D1121,'12. Gestión del Talento Humano'!$F:$G,2,FALSE),IFERROR(VLOOKUP(D1121,'14. Internacional... de la E.S.'!$F:$G,2,FALSE),IFERROR(VLOOKUP(D1121,'10. Posgrado'!$F:$G,2,FALSE),IFERROR(VLOOKUP(D1121,'17. Gestión TIC'!$F:$G,2,FALSE),IFERROR(VLOOKUP(D1121,'16. Desa. del Sistema Educ.Sup.'!$F:$G,2,FALSE),IFERROR(VLOOKUP(D1121,'8. Cultura de Inno. Insti...'!$F:$G,2,FALSE),VLOOKUP(D1121,'7. Lo Esencial de la Reforma U.'!$F:$G,2,0)))))))))))))))))</f>
        <v>Creacion de equipo de futbol "pumas del Aguán"</v>
      </c>
      <c r="D1122" s="31"/>
      <c r="E1122" s="93"/>
      <c r="F1122" s="93"/>
      <c r="G1122" s="93"/>
      <c r="H1122" s="76"/>
      <c r="I1122" s="76"/>
      <c r="J1122" s="76"/>
      <c r="K1122" s="112"/>
    </row>
    <row r="1123" spans="3:11" ht="15.75" thickBot="1" x14ac:dyDescent="0.3">
      <c r="C1123" s="466"/>
      <c r="D1123" s="466"/>
      <c r="E1123" s="466"/>
      <c r="F1123" s="93"/>
      <c r="G1123" s="76"/>
      <c r="H1123" s="76"/>
      <c r="I1123" s="76"/>
      <c r="J1123" s="466"/>
      <c r="K1123" s="466"/>
    </row>
    <row r="1124" spans="3:11" ht="30.75" thickBot="1" x14ac:dyDescent="0.3">
      <c r="C1124" s="129" t="s">
        <v>44</v>
      </c>
      <c r="D1124" s="129" t="s">
        <v>55</v>
      </c>
      <c r="E1124" s="136" t="s">
        <v>57</v>
      </c>
      <c r="F1124" s="135" t="s">
        <v>27</v>
      </c>
      <c r="G1124" s="133" t="s">
        <v>130</v>
      </c>
      <c r="H1124" s="136" t="s">
        <v>46</v>
      </c>
      <c r="I1124" s="133" t="s">
        <v>131</v>
      </c>
      <c r="J1124" s="133" t="s">
        <v>409</v>
      </c>
      <c r="K1124" s="133" t="s">
        <v>410</v>
      </c>
    </row>
    <row r="1125" spans="3:11" x14ac:dyDescent="0.25">
      <c r="C1125" s="220" t="s">
        <v>438</v>
      </c>
      <c r="D1125" s="221"/>
      <c r="E1125" s="219">
        <f>HLOOKUP(C1125,$AH$2:$BU$3,2,0)</f>
        <v>620</v>
      </c>
      <c r="F1125" s="97">
        <f t="shared" ref="F1125:F1159" si="53">D1125*E1125</f>
        <v>0</v>
      </c>
      <c r="G1125" s="161"/>
      <c r="H1125" s="142"/>
      <c r="I1125" s="130"/>
      <c r="J1125" s="218"/>
      <c r="K1125" s="98" t="s">
        <v>393</v>
      </c>
    </row>
    <row r="1126" spans="3:11" x14ac:dyDescent="0.25">
      <c r="C1126" s="141" t="s">
        <v>2382</v>
      </c>
      <c r="D1126" s="158"/>
      <c r="E1126" s="123">
        <v>5375</v>
      </c>
      <c r="F1126" s="97">
        <f t="shared" si="53"/>
        <v>0</v>
      </c>
      <c r="G1126" s="161"/>
      <c r="H1126" s="142"/>
      <c r="I1126" s="130"/>
      <c r="J1126" s="98"/>
      <c r="K1126" s="98" t="s">
        <v>411</v>
      </c>
    </row>
    <row r="1127" spans="3:11" x14ac:dyDescent="0.25">
      <c r="C1127" s="141" t="s">
        <v>1722</v>
      </c>
      <c r="D1127" s="158">
        <v>12</v>
      </c>
      <c r="E1127" s="123">
        <v>300</v>
      </c>
      <c r="F1127" s="97">
        <f t="shared" si="53"/>
        <v>3600</v>
      </c>
      <c r="G1127" s="161" t="s">
        <v>1697</v>
      </c>
      <c r="H1127" s="142" t="s">
        <v>872</v>
      </c>
      <c r="I1127" s="130" t="str">
        <f>VLOOKUP(H1127,Presupuesto!$B$11:$C$565,2,0)</f>
        <v>DIESEL</v>
      </c>
      <c r="J1127" s="98" t="s">
        <v>1359</v>
      </c>
      <c r="K1127" s="98" t="s">
        <v>411</v>
      </c>
    </row>
    <row r="1128" spans="3:11" x14ac:dyDescent="0.25">
      <c r="C1128" s="141" t="s">
        <v>2400</v>
      </c>
      <c r="D1128" s="158">
        <v>1</v>
      </c>
      <c r="E1128" s="123">
        <v>6000</v>
      </c>
      <c r="F1128" s="97">
        <f t="shared" si="53"/>
        <v>6000</v>
      </c>
      <c r="G1128" s="161" t="s">
        <v>1697</v>
      </c>
      <c r="H1128" s="142" t="s">
        <v>956</v>
      </c>
      <c r="I1128" s="130" t="str">
        <f>VLOOKUP(H1128,Presupuesto!$B$11:$C$565,2,0)</f>
        <v>ARTICULOS PARA DEPORTES Y RECREATIVOS</v>
      </c>
      <c r="J1128" s="98" t="s">
        <v>1359</v>
      </c>
      <c r="K1128" s="98" t="s">
        <v>411</v>
      </c>
    </row>
    <row r="1129" spans="3:11" x14ac:dyDescent="0.25">
      <c r="C1129" s="141" t="s">
        <v>2401</v>
      </c>
      <c r="D1129" s="158">
        <v>15</v>
      </c>
      <c r="E1129" s="123">
        <v>250</v>
      </c>
      <c r="F1129" s="97">
        <f t="shared" si="53"/>
        <v>3750</v>
      </c>
      <c r="G1129" s="161" t="s">
        <v>1697</v>
      </c>
      <c r="H1129" s="675" t="s">
        <v>297</v>
      </c>
      <c r="I1129" s="130" t="str">
        <f>VLOOKUP(H1129,Presupuesto!$B$11:$C$565,2,0)</f>
        <v>OTROS SERVICIOS COMERCIALES Y FINANCIEROS N.C.</v>
      </c>
      <c r="J1129" s="98" t="s">
        <v>1359</v>
      </c>
      <c r="K1129" s="98" t="s">
        <v>411</v>
      </c>
    </row>
    <row r="1130" spans="3:11" x14ac:dyDescent="0.25">
      <c r="C1130" s="141" t="s">
        <v>2402</v>
      </c>
      <c r="D1130" s="158">
        <v>1</v>
      </c>
      <c r="E1130" s="123">
        <v>1000</v>
      </c>
      <c r="F1130" s="97">
        <f t="shared" si="53"/>
        <v>1000</v>
      </c>
      <c r="G1130" s="161" t="s">
        <v>1697</v>
      </c>
      <c r="H1130" s="675" t="s">
        <v>297</v>
      </c>
      <c r="I1130" s="130" t="str">
        <f>VLOOKUP(H1130,Presupuesto!$B$11:$C$565,2,0)</f>
        <v>OTROS SERVICIOS COMERCIALES Y FINANCIEROS N.C.</v>
      </c>
      <c r="J1130" s="98" t="s">
        <v>1359</v>
      </c>
      <c r="K1130" s="98" t="s">
        <v>400</v>
      </c>
    </row>
    <row r="1131" spans="3:11" x14ac:dyDescent="0.25">
      <c r="C1131" s="141" t="s">
        <v>2403</v>
      </c>
      <c r="D1131" s="158">
        <v>18</v>
      </c>
      <c r="E1131" s="123">
        <v>250</v>
      </c>
      <c r="F1131" s="97">
        <f t="shared" si="53"/>
        <v>4500</v>
      </c>
      <c r="G1131" s="161" t="s">
        <v>1697</v>
      </c>
      <c r="H1131" s="675" t="s">
        <v>791</v>
      </c>
      <c r="I1131" s="130" t="str">
        <f>VLOOKUP(H1131,Presupuesto!$B$11:$C$565,2,0)</f>
        <v>ALIMENTOS B EBIDAS PARA PERSONAS</v>
      </c>
      <c r="J1131" s="98" t="s">
        <v>1359</v>
      </c>
      <c r="K1131" s="98" t="s">
        <v>411</v>
      </c>
    </row>
    <row r="1132" spans="3:11" x14ac:dyDescent="0.25">
      <c r="C1132" s="141" t="s">
        <v>2404</v>
      </c>
      <c r="D1132" s="158">
        <v>1</v>
      </c>
      <c r="E1132" s="123">
        <v>5000</v>
      </c>
      <c r="F1132" s="97">
        <f t="shared" si="53"/>
        <v>5000</v>
      </c>
      <c r="G1132" s="161" t="s">
        <v>1697</v>
      </c>
      <c r="H1132" s="675" t="s">
        <v>297</v>
      </c>
      <c r="I1132" s="130" t="str">
        <f>VLOOKUP(H1132,Presupuesto!$B$11:$C$565,2,0)</f>
        <v>OTROS SERVICIOS COMERCIALES Y FINANCIEROS N.C.</v>
      </c>
      <c r="J1132" s="98" t="s">
        <v>1359</v>
      </c>
      <c r="K1132" s="98" t="s">
        <v>411</v>
      </c>
    </row>
    <row r="1133" spans="3:11" x14ac:dyDescent="0.25">
      <c r="C1133" s="141"/>
      <c r="D1133" s="158"/>
      <c r="E1133" s="123"/>
      <c r="F1133" s="97">
        <f t="shared" si="53"/>
        <v>0</v>
      </c>
      <c r="G1133" s="161"/>
      <c r="H1133" s="142"/>
      <c r="I1133" s="130"/>
      <c r="J1133" s="98"/>
      <c r="K1133" s="98" t="s">
        <v>411</v>
      </c>
    </row>
    <row r="1134" spans="3:11" x14ac:dyDescent="0.25">
      <c r="C1134" s="141"/>
      <c r="D1134" s="158"/>
      <c r="E1134" s="123"/>
      <c r="F1134" s="97">
        <f t="shared" si="53"/>
        <v>0</v>
      </c>
      <c r="G1134" s="161"/>
      <c r="H1134" s="142"/>
      <c r="I1134" s="130"/>
      <c r="J1134" s="98"/>
      <c r="K1134" s="98" t="s">
        <v>411</v>
      </c>
    </row>
    <row r="1135" spans="3:11" x14ac:dyDescent="0.25">
      <c r="C1135" s="141"/>
      <c r="D1135" s="158"/>
      <c r="E1135" s="123"/>
      <c r="F1135" s="97">
        <f t="shared" si="53"/>
        <v>0</v>
      </c>
      <c r="G1135" s="161"/>
      <c r="H1135" s="142"/>
      <c r="I1135" s="130"/>
      <c r="J1135" s="98"/>
      <c r="K1135" s="98" t="s">
        <v>411</v>
      </c>
    </row>
    <row r="1136" spans="3:11" x14ac:dyDescent="0.25">
      <c r="C1136" s="141"/>
      <c r="D1136" s="158"/>
      <c r="E1136" s="123"/>
      <c r="F1136" s="97">
        <f t="shared" si="53"/>
        <v>0</v>
      </c>
      <c r="G1136" s="161"/>
      <c r="H1136" s="142"/>
      <c r="I1136" s="130" t="e">
        <f>VLOOKUP(H1136,Presupuesto!$B$11:$C$565,2,0)</f>
        <v>#N/A</v>
      </c>
      <c r="J1136" s="98" t="str">
        <f t="shared" ref="J1136:J1159" si="54">$J$854</f>
        <v>Desarrollo del Sistema de Educación Superior</v>
      </c>
      <c r="K1136" s="98" t="s">
        <v>411</v>
      </c>
    </row>
    <row r="1137" spans="3:11" x14ac:dyDescent="0.25">
      <c r="C1137" s="141"/>
      <c r="D1137" s="158"/>
      <c r="E1137" s="123"/>
      <c r="F1137" s="97">
        <f t="shared" si="53"/>
        <v>0</v>
      </c>
      <c r="G1137" s="161"/>
      <c r="H1137" s="142"/>
      <c r="I1137" s="130" t="e">
        <f>VLOOKUP(H1137,Presupuesto!$B$11:$C$565,2,0)</f>
        <v>#N/A</v>
      </c>
      <c r="J1137" s="98" t="str">
        <f t="shared" si="54"/>
        <v>Desarrollo del Sistema de Educación Superior</v>
      </c>
      <c r="K1137" s="98" t="s">
        <v>411</v>
      </c>
    </row>
    <row r="1138" spans="3:11" x14ac:dyDescent="0.25">
      <c r="C1138" s="141"/>
      <c r="D1138" s="158"/>
      <c r="E1138" s="123"/>
      <c r="F1138" s="97">
        <f t="shared" si="53"/>
        <v>0</v>
      </c>
      <c r="G1138" s="161"/>
      <c r="H1138" s="142"/>
      <c r="I1138" s="130" t="e">
        <f>VLOOKUP(H1138,Presupuesto!$B$11:$C$565,2,0)</f>
        <v>#N/A</v>
      </c>
      <c r="J1138" s="98" t="str">
        <f t="shared" si="54"/>
        <v>Desarrollo del Sistema de Educación Superior</v>
      </c>
      <c r="K1138" s="98" t="s">
        <v>411</v>
      </c>
    </row>
    <row r="1139" spans="3:11" x14ac:dyDescent="0.25">
      <c r="C1139" s="141"/>
      <c r="D1139" s="158"/>
      <c r="E1139" s="123"/>
      <c r="F1139" s="97">
        <f t="shared" si="53"/>
        <v>0</v>
      </c>
      <c r="G1139" s="161"/>
      <c r="H1139" s="142"/>
      <c r="I1139" s="130" t="e">
        <f>VLOOKUP(H1139,Presupuesto!$B$11:$C$565,2,0)</f>
        <v>#N/A</v>
      </c>
      <c r="J1139" s="98" t="str">
        <f t="shared" si="54"/>
        <v>Desarrollo del Sistema de Educación Superior</v>
      </c>
      <c r="K1139" s="98" t="s">
        <v>411</v>
      </c>
    </row>
    <row r="1140" spans="3:11" x14ac:dyDescent="0.25">
      <c r="C1140" s="141"/>
      <c r="D1140" s="158"/>
      <c r="E1140" s="123"/>
      <c r="F1140" s="97">
        <f t="shared" si="53"/>
        <v>0</v>
      </c>
      <c r="G1140" s="161"/>
      <c r="H1140" s="142"/>
      <c r="I1140" s="130" t="e">
        <f>VLOOKUP(H1140,Presupuesto!$B$11:$C$565,2,0)</f>
        <v>#N/A</v>
      </c>
      <c r="J1140" s="98" t="str">
        <f t="shared" si="54"/>
        <v>Desarrollo del Sistema de Educación Superior</v>
      </c>
      <c r="K1140" s="98" t="s">
        <v>411</v>
      </c>
    </row>
    <row r="1141" spans="3:11" x14ac:dyDescent="0.25">
      <c r="C1141" s="141"/>
      <c r="D1141" s="158"/>
      <c r="E1141" s="123"/>
      <c r="F1141" s="97">
        <f t="shared" si="53"/>
        <v>0</v>
      </c>
      <c r="G1141" s="161"/>
      <c r="H1141" s="142"/>
      <c r="I1141" s="130" t="e">
        <f>VLOOKUP(H1141,Presupuesto!$B$11:$C$565,2,0)</f>
        <v>#N/A</v>
      </c>
      <c r="J1141" s="98" t="str">
        <f t="shared" si="54"/>
        <v>Desarrollo del Sistema de Educación Superior</v>
      </c>
      <c r="K1141" s="98" t="s">
        <v>411</v>
      </c>
    </row>
    <row r="1142" spans="3:11" x14ac:dyDescent="0.25">
      <c r="C1142" s="141"/>
      <c r="D1142" s="158"/>
      <c r="E1142" s="123"/>
      <c r="F1142" s="97">
        <f t="shared" si="53"/>
        <v>0</v>
      </c>
      <c r="G1142" s="161"/>
      <c r="H1142" s="142"/>
      <c r="I1142" s="130" t="e">
        <f>VLOOKUP(H1142,Presupuesto!$B$11:$C$565,2,0)</f>
        <v>#N/A</v>
      </c>
      <c r="J1142" s="98" t="str">
        <f t="shared" si="54"/>
        <v>Desarrollo del Sistema de Educación Superior</v>
      </c>
      <c r="K1142" s="98" t="s">
        <v>411</v>
      </c>
    </row>
    <row r="1143" spans="3:11" x14ac:dyDescent="0.25">
      <c r="C1143" s="141"/>
      <c r="D1143" s="158"/>
      <c r="E1143" s="123"/>
      <c r="F1143" s="97">
        <f t="shared" si="53"/>
        <v>0</v>
      </c>
      <c r="G1143" s="161"/>
      <c r="H1143" s="142"/>
      <c r="I1143" s="130" t="e">
        <f>VLOOKUP(H1143,Presupuesto!$B$11:$C$565,2,0)</f>
        <v>#N/A</v>
      </c>
      <c r="J1143" s="98" t="str">
        <f t="shared" si="54"/>
        <v>Desarrollo del Sistema de Educación Superior</v>
      </c>
      <c r="K1143" s="98" t="s">
        <v>411</v>
      </c>
    </row>
    <row r="1144" spans="3:11" x14ac:dyDescent="0.25">
      <c r="C1144" s="141"/>
      <c r="D1144" s="158"/>
      <c r="E1144" s="123"/>
      <c r="F1144" s="97">
        <f t="shared" si="53"/>
        <v>0</v>
      </c>
      <c r="G1144" s="161"/>
      <c r="H1144" s="142"/>
      <c r="I1144" s="130" t="e">
        <f>VLOOKUP(H1144,Presupuesto!$B$11:$C$565,2,0)</f>
        <v>#N/A</v>
      </c>
      <c r="J1144" s="98" t="str">
        <f t="shared" si="54"/>
        <v>Desarrollo del Sistema de Educación Superior</v>
      </c>
      <c r="K1144" s="98" t="s">
        <v>411</v>
      </c>
    </row>
    <row r="1145" spans="3:11" x14ac:dyDescent="0.25">
      <c r="C1145" s="141"/>
      <c r="D1145" s="158"/>
      <c r="E1145" s="123"/>
      <c r="F1145" s="97">
        <f t="shared" si="53"/>
        <v>0</v>
      </c>
      <c r="G1145" s="161"/>
      <c r="H1145" s="142"/>
      <c r="I1145" s="130" t="e">
        <f>VLOOKUP(H1145,Presupuesto!$B$11:$C$565,2,0)</f>
        <v>#N/A</v>
      </c>
      <c r="J1145" s="98" t="str">
        <f t="shared" si="54"/>
        <v>Desarrollo del Sistema de Educación Superior</v>
      </c>
      <c r="K1145" s="98" t="s">
        <v>411</v>
      </c>
    </row>
    <row r="1146" spans="3:11" x14ac:dyDescent="0.25">
      <c r="C1146" s="141"/>
      <c r="D1146" s="158"/>
      <c r="E1146" s="123"/>
      <c r="F1146" s="97">
        <f t="shared" si="53"/>
        <v>0</v>
      </c>
      <c r="G1146" s="161"/>
      <c r="H1146" s="142"/>
      <c r="I1146" s="130" t="e">
        <f>VLOOKUP(H1146,Presupuesto!$B$11:$C$565,2,0)</f>
        <v>#N/A</v>
      </c>
      <c r="J1146" s="98" t="str">
        <f t="shared" si="54"/>
        <v>Desarrollo del Sistema de Educación Superior</v>
      </c>
      <c r="K1146" s="98" t="s">
        <v>411</v>
      </c>
    </row>
    <row r="1147" spans="3:11" x14ac:dyDescent="0.25">
      <c r="C1147" s="143"/>
      <c r="D1147" s="151"/>
      <c r="E1147" s="118"/>
      <c r="F1147" s="97">
        <f t="shared" si="53"/>
        <v>0</v>
      </c>
      <c r="G1147" s="161"/>
      <c r="H1147" s="144"/>
      <c r="I1147" s="130" t="e">
        <f>VLOOKUP(H1147,Presupuesto!$B$11:$C$565,2,0)</f>
        <v>#N/A</v>
      </c>
      <c r="J1147" s="98" t="str">
        <f t="shared" si="54"/>
        <v>Desarrollo del Sistema de Educación Superior</v>
      </c>
      <c r="K1147" s="98" t="s">
        <v>411</v>
      </c>
    </row>
    <row r="1148" spans="3:11" x14ac:dyDescent="0.25">
      <c r="C1148" s="143"/>
      <c r="D1148" s="151"/>
      <c r="E1148" s="118"/>
      <c r="F1148" s="97">
        <f t="shared" si="53"/>
        <v>0</v>
      </c>
      <c r="G1148" s="161"/>
      <c r="H1148" s="144"/>
      <c r="I1148" s="130" t="e">
        <f>VLOOKUP(H1148,Presupuesto!$B$11:$C$565,2,0)</f>
        <v>#N/A</v>
      </c>
      <c r="J1148" s="98" t="str">
        <f t="shared" si="54"/>
        <v>Desarrollo del Sistema de Educación Superior</v>
      </c>
      <c r="K1148" s="98" t="s">
        <v>411</v>
      </c>
    </row>
    <row r="1149" spans="3:11" x14ac:dyDescent="0.25">
      <c r="C1149" s="143"/>
      <c r="D1149" s="151"/>
      <c r="E1149" s="118"/>
      <c r="F1149" s="97">
        <f t="shared" si="53"/>
        <v>0</v>
      </c>
      <c r="G1149" s="161"/>
      <c r="H1149" s="144"/>
      <c r="I1149" s="130" t="e">
        <f>VLOOKUP(H1149,Presupuesto!$B$11:$C$565,2,0)</f>
        <v>#N/A</v>
      </c>
      <c r="J1149" s="98" t="str">
        <f t="shared" si="54"/>
        <v>Desarrollo del Sistema de Educación Superior</v>
      </c>
      <c r="K1149" s="98" t="s">
        <v>411</v>
      </c>
    </row>
    <row r="1150" spans="3:11" x14ac:dyDescent="0.25">
      <c r="C1150" s="143"/>
      <c r="D1150" s="151"/>
      <c r="E1150" s="118"/>
      <c r="F1150" s="97">
        <f t="shared" si="53"/>
        <v>0</v>
      </c>
      <c r="G1150" s="161"/>
      <c r="H1150" s="144"/>
      <c r="I1150" s="130" t="e">
        <f>VLOOKUP(H1150,Presupuesto!$B$11:$C$565,2,0)</f>
        <v>#N/A</v>
      </c>
      <c r="J1150" s="98" t="str">
        <f t="shared" si="54"/>
        <v>Desarrollo del Sistema de Educación Superior</v>
      </c>
      <c r="K1150" s="98" t="s">
        <v>411</v>
      </c>
    </row>
    <row r="1151" spans="3:11" x14ac:dyDescent="0.25">
      <c r="C1151" s="143"/>
      <c r="D1151" s="151"/>
      <c r="E1151" s="118"/>
      <c r="F1151" s="97">
        <f t="shared" si="53"/>
        <v>0</v>
      </c>
      <c r="G1151" s="161"/>
      <c r="H1151" s="144"/>
      <c r="I1151" s="130" t="e">
        <f>VLOOKUP(H1151,Presupuesto!$B$11:$C$565,2,0)</f>
        <v>#N/A</v>
      </c>
      <c r="J1151" s="98" t="str">
        <f t="shared" si="54"/>
        <v>Desarrollo del Sistema de Educación Superior</v>
      </c>
      <c r="K1151" s="98" t="s">
        <v>411</v>
      </c>
    </row>
    <row r="1152" spans="3:11" x14ac:dyDescent="0.25">
      <c r="C1152" s="143"/>
      <c r="D1152" s="151"/>
      <c r="E1152" s="118"/>
      <c r="F1152" s="97">
        <f t="shared" si="53"/>
        <v>0</v>
      </c>
      <c r="G1152" s="161"/>
      <c r="H1152" s="144"/>
      <c r="I1152" s="130" t="e">
        <f>VLOOKUP(H1152,Presupuesto!$B$11:$C$565,2,0)</f>
        <v>#N/A</v>
      </c>
      <c r="J1152" s="98" t="str">
        <f t="shared" si="54"/>
        <v>Desarrollo del Sistema de Educación Superior</v>
      </c>
      <c r="K1152" s="98" t="s">
        <v>411</v>
      </c>
    </row>
    <row r="1153" spans="3:11" x14ac:dyDescent="0.25">
      <c r="C1153" s="143"/>
      <c r="D1153" s="151"/>
      <c r="E1153" s="118"/>
      <c r="F1153" s="97">
        <f t="shared" si="53"/>
        <v>0</v>
      </c>
      <c r="G1153" s="161"/>
      <c r="H1153" s="144"/>
      <c r="I1153" s="130" t="e">
        <f>VLOOKUP(H1153,Presupuesto!$B$11:$C$565,2,0)</f>
        <v>#N/A</v>
      </c>
      <c r="J1153" s="98" t="str">
        <f t="shared" si="54"/>
        <v>Desarrollo del Sistema de Educación Superior</v>
      </c>
      <c r="K1153" s="98" t="s">
        <v>411</v>
      </c>
    </row>
    <row r="1154" spans="3:11" x14ac:dyDescent="0.25">
      <c r="C1154" s="143"/>
      <c r="D1154" s="151"/>
      <c r="E1154" s="118"/>
      <c r="F1154" s="97">
        <f t="shared" si="53"/>
        <v>0</v>
      </c>
      <c r="G1154" s="161"/>
      <c r="H1154" s="144"/>
      <c r="I1154" s="130" t="e">
        <f>VLOOKUP(H1154,Presupuesto!$B$11:$C$565,2,0)</f>
        <v>#N/A</v>
      </c>
      <c r="J1154" s="98" t="str">
        <f t="shared" si="54"/>
        <v>Desarrollo del Sistema de Educación Superior</v>
      </c>
      <c r="K1154" s="98" t="s">
        <v>411</v>
      </c>
    </row>
    <row r="1155" spans="3:11" x14ac:dyDescent="0.25">
      <c r="C1155" s="145"/>
      <c r="D1155" s="151"/>
      <c r="E1155" s="118"/>
      <c r="F1155" s="97">
        <f t="shared" si="53"/>
        <v>0</v>
      </c>
      <c r="G1155" s="161"/>
      <c r="H1155" s="146"/>
      <c r="I1155" s="130" t="e">
        <f>VLOOKUP(H1155,Presupuesto!$B$11:$C$565,2,0)</f>
        <v>#N/A</v>
      </c>
      <c r="J1155" s="98" t="str">
        <f t="shared" si="54"/>
        <v>Desarrollo del Sistema de Educación Superior</v>
      </c>
      <c r="K1155" s="98" t="s">
        <v>402</v>
      </c>
    </row>
    <row r="1156" spans="3:11" x14ac:dyDescent="0.25">
      <c r="C1156" s="145"/>
      <c r="D1156" s="151"/>
      <c r="E1156" s="118"/>
      <c r="F1156" s="97">
        <f t="shared" si="53"/>
        <v>0</v>
      </c>
      <c r="G1156" s="161"/>
      <c r="H1156" s="146"/>
      <c r="I1156" s="130" t="e">
        <f>VLOOKUP(H1156,Presupuesto!$B$11:$C$565,2,0)</f>
        <v>#N/A</v>
      </c>
      <c r="J1156" s="98" t="str">
        <f t="shared" si="54"/>
        <v>Desarrollo del Sistema de Educación Superior</v>
      </c>
      <c r="K1156" s="98" t="s">
        <v>411</v>
      </c>
    </row>
    <row r="1157" spans="3:11" x14ac:dyDescent="0.25">
      <c r="C1157" s="145"/>
      <c r="D1157" s="151"/>
      <c r="E1157" s="118"/>
      <c r="F1157" s="97">
        <f t="shared" si="53"/>
        <v>0</v>
      </c>
      <c r="G1157" s="161"/>
      <c r="H1157" s="146"/>
      <c r="I1157" s="130" t="e">
        <f>VLOOKUP(H1157,Presupuesto!$B$11:$C$565,2,0)</f>
        <v>#N/A</v>
      </c>
      <c r="J1157" s="98" t="str">
        <f t="shared" si="54"/>
        <v>Desarrollo del Sistema de Educación Superior</v>
      </c>
      <c r="K1157" s="98" t="s">
        <v>411</v>
      </c>
    </row>
    <row r="1158" spans="3:11" x14ac:dyDescent="0.25">
      <c r="C1158" s="145"/>
      <c r="D1158" s="151"/>
      <c r="E1158" s="118"/>
      <c r="F1158" s="97">
        <f t="shared" si="53"/>
        <v>0</v>
      </c>
      <c r="G1158" s="161"/>
      <c r="H1158" s="146"/>
      <c r="I1158" s="130" t="e">
        <f>VLOOKUP(H1158,Presupuesto!$B$11:$C$565,2,0)</f>
        <v>#N/A</v>
      </c>
      <c r="J1158" s="98" t="str">
        <f t="shared" si="54"/>
        <v>Desarrollo del Sistema de Educación Superior</v>
      </c>
      <c r="K1158" s="98" t="s">
        <v>411</v>
      </c>
    </row>
    <row r="1159" spans="3:11" ht="15.75" thickBot="1" x14ac:dyDescent="0.3">
      <c r="C1159" s="147"/>
      <c r="D1159" s="159"/>
      <c r="E1159" s="103"/>
      <c r="F1159" s="105">
        <f t="shared" si="53"/>
        <v>0</v>
      </c>
      <c r="G1159" s="162"/>
      <c r="H1159" s="148"/>
      <c r="I1159" s="132" t="e">
        <f>VLOOKUP(H1159,Presupuesto!$B$11:$C$565,2,0)</f>
        <v>#N/A</v>
      </c>
      <c r="J1159" s="106" t="str">
        <f t="shared" si="54"/>
        <v>Desarrollo del Sistema de Educación Superior</v>
      </c>
      <c r="K1159"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854:G888 G105:G139 G149:G183 G193:G227 G237:G271 G281:G315 G325:G359 G370:G404 G414:G448 G458:G492 G502:G536 G546:G580 G590:G624 G634:G668 G678:G712 G722:G756 G766:G800 G810:G844 G61:G95 G899:G933 G944:G978 G989:G1023 G1034:G1068 G1079:G1113 G1125:G1159">
      <formula1>$R$2:$S$2</formula1>
    </dataValidation>
    <dataValidation type="list" allowBlank="1" showInputMessage="1" showErrorMessage="1" errorTitle="¡Ingreso Inválido!" error="Seleccione una opción de la lista" promptTitle="Mes Requerido" prompt="Seleccione el mes en el que requiere el recurso." sqref="K17:K51 K854:K888 K105:K139 K149:K183 K193:K227 K237:K271 K281:K315 K325:K359 K370:K404 K414:K448 K458:K492 K502:K536 K546:K580 K590:K624 K634:K668 K678:K712 K722:K756 K766:K800 K810:K844 K61:K95 K899:K933 K944:K978 K989:K1023 K1034:K1068 K1079:K1113 K1125:K1159">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64 C899 C944 C989 C1034 C1079 C1125">
      <formula1>$AH$2:$BU$2</formula1>
    </dataValidation>
    <dataValidation type="list" allowBlank="1" showInputMessage="1" showErrorMessage="1" errorTitle="¡Ingreso Inválido!" error="Verifique el valor ingresado." promptTitle="Ingrese el Objeto de Gasto" prompt="Ingrese el Objeto de Gasto" sqref="H17:H51 H854:H888 H105:H139 H149:H183 H193:H227 H237:H271 H281:H315 H325:H359 H370:H404 H414:H448 H458:H492 H502:H536 H546:H580 H590:H624 H634:H668 H678:H712 H722:H756 H766:H800 H810:H844 H61:H95 H899:H933 H944:H978 H989:H1023 H1034:H1068 H1079:H1113 H1125:H1159">
      <formula1>$A$1:$UI$1</formula1>
    </dataValidation>
    <dataValidation type="list" allowBlank="1" showInputMessage="1" showErrorMessage="1" errorTitle="¡Ingreso Inválido!" error="Seleccione una opción de la lista." promptTitle="Dimensión Estratégica" prompt="Seleccione una opción de la lista." sqref="J18:J51 J106:J139 J150:J183 J194:J227 J238:J271 J282:J315 J326:J359 J371:J404 J415:J448 J459:J492 J503:J536 J547:J580 J591:J624 J635:J668 J679:J712 J723:J756 J767:J800 J811:J844 J855:J888 J62:J63 J65:J95 J900:J933 J945:J978 J990:J1023 J1035:J1068 J1080:J1113 J1126:J1159">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64 J899 J944 J989 J1034 J1079 J1125">
      <formula1>$A$2:$Q$2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1477</v>
      </c>
      <c r="Q2" s="122" t="s">
        <v>1512</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2016-11-08T16:05:06Z</dcterms:modified>
</cp:coreProperties>
</file>